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fileSharing readOnlyRecommended="1"/>
  <workbookPr filterPrivacy="1"/>
  <xr:revisionPtr revIDLastSave="21" documentId="8_{6DB937C4-4452-422B-B471-6C2E3528FEDE}" xr6:coauthVersionLast="47" xr6:coauthVersionMax="47" xr10:uidLastSave="{106C0976-1549-48DA-BB39-699FB15B34BD}"/>
  <bookViews>
    <workbookView xWindow="33720" yWindow="-120" windowWidth="29040" windowHeight="15720" tabRatio="751" xr2:uid="{00000000-000D-0000-FFFF-FFFF00000000}"/>
  </bookViews>
  <sheets>
    <sheet name="Cover" sheetId="1" r:id="rId1"/>
    <sheet name="Change log" sheetId="3" r:id="rId2"/>
    <sheet name="Inputs &amp; outputs log" sheetId="2" r:id="rId3"/>
    <sheet name="FAST" sheetId="4" r:id="rId4"/>
    <sheet name="Contents" sheetId="5" r:id="rId5"/>
    <sheet name="Inputs" sheetId="6" r:id="rId6"/>
    <sheet name="Time" sheetId="7" r:id="rId7"/>
    <sheet name="Year 2" sheetId="8" r:id="rId8"/>
    <sheet name="Year 3" sheetId="9" r:id="rId9"/>
    <sheet name="Outputs" sheetId="10" r:id="rId10"/>
    <sheet name="PowerBi table" sheetId="14" r:id="rId11"/>
  </sheets>
  <definedNames>
    <definedName name="Actual_enhancement_spend___nominal.ADDN1">Inputs!$J$37:$P$37</definedName>
    <definedName name="Actual_enhancement_spend___nominal.ADDN2">Inputs!$J$38:$P$38</definedName>
    <definedName name="Actual_enhancement_spend___nominal.BR">Inputs!$J$36:$P$36</definedName>
    <definedName name="Actual_enhancement_spend___nominal.WN">Inputs!$J$34:$P$34</definedName>
    <definedName name="Actual_enhancement_spend___nominal.WR">Inputs!$J$33:$P$33</definedName>
    <definedName name="Actual_enhancement_spend___nominal.WWN">Inputs!$J$35:$P$35</definedName>
    <definedName name="Actual_enhancement_spend___real.ADDN1">'Year 2'!$J$23:$P$23</definedName>
    <definedName name="Actual_enhancement_spend___real.ADDN2">'Year 2'!$J$24:$P$24</definedName>
    <definedName name="Actual_enhancement_spend___real.BR">'Year 2'!$J$22:$P$22</definedName>
    <definedName name="Actual_enhancement_spend___real.WN">'Year 2'!$J$20:$P$20</definedName>
    <definedName name="Actual_enhancement_spend___real.WR">'Year 2'!$J$19:$P$19</definedName>
    <definedName name="Actual_enhancement_spend___real.WWN">'Year 2'!$J$21:$P$21</definedName>
    <definedName name="Additional_control_revenue_adjustment_to_be_reversed">'Year 3'!$J$674:$P$674</definedName>
    <definedName name="Clawback_rate__">Inputs!$J$58:$P$58</definedName>
    <definedName name="Constants">Inputs!$F$1</definedName>
    <definedName name="Control_in_use.ADDN1" xml:space="preserve"> Inputs!$F$20</definedName>
    <definedName name="Control_in_use.ADDN2" xml:space="preserve"> Inputs!$F$21</definedName>
    <definedName name="Control_in_use.BR" xml:space="preserve"> Inputs!$F$19</definedName>
    <definedName name="Control_in_use.WN" xml:space="preserve"> Inputs!$F$17</definedName>
    <definedName name="Control_in_use.WR" xml:space="preserve"> Inputs!$F$16</definedName>
    <definedName name="Control_in_use.WWN" xml:space="preserve"> Inputs!$F$18</definedName>
    <definedName name="CPIH_FYA_2022_23_adjustment">Inputs!$J$66:$P$66</definedName>
    <definedName name="Cumulative_year_2_flag">Time!$J$83:$P$83</definedName>
    <definedName name="Cumulative_year_3_flag">Time!$J$89:$P$89</definedName>
    <definedName name="Enhancement_allowance___real.ADDN1">Inputs!$J$30:$P$30</definedName>
    <definedName name="Enhancement_allowance___real.ADDN2">Inputs!$J$31:$P$31</definedName>
    <definedName name="Enhancement_allowance___real.BR">Inputs!$J$29:$P$29</definedName>
    <definedName name="Enhancement_allowance___real.WN">Inputs!$J$27:$P$27</definedName>
    <definedName name="Enhancement_allowance___real.WR">Inputs!$J$26:$P$26</definedName>
    <definedName name="Enhancement_allowance___real.WWN">Inputs!$J$28:$P$28</definedName>
    <definedName name="Enhancement_opex_rate.ADDN1">Inputs!$J$44:$P$44</definedName>
    <definedName name="Enhancement_opex_rate.ADDN2">Inputs!$J$45:$P$45</definedName>
    <definedName name="Enhancement_opex_rate.BR">Inputs!$J$43:$P$43</definedName>
    <definedName name="Enhancement_opex_rate.WN">Inputs!$J$41:$P$41</definedName>
    <definedName name="Enhancement_opex_rate.WR">Inputs!$J$40:$P$40</definedName>
    <definedName name="Enhancement_opex_rate.WWN">Inputs!$J$42:$P$42</definedName>
    <definedName name="Expenditure_adjustment_clawback_year_2___real.ADDN1">'Year 2'!$J$149:$P$149</definedName>
    <definedName name="Expenditure_adjustment_clawback_year_2___real.ADDN2">'Year 2'!$J$150:$P$150</definedName>
    <definedName name="Expenditure_adjustment_clawback_year_2___real.BR">'Year 2'!$J$148:$P$148</definedName>
    <definedName name="Expenditure_adjustment_clawback_year_2___real.WN">'Year 2'!$J$146:$P$146</definedName>
    <definedName name="Expenditure_adjustment_clawback_year_2___real.WR">'Year 2'!$J$145:$P$145</definedName>
    <definedName name="Expenditure_adjustment_clawback_year_2___real.WWN">'Year 2'!$J$147:$P$147</definedName>
    <definedName name="Expenditure_adjustment_clawback_year_2_for_RCV_linked_revenue___real.ADDN1">'Year 2'!$J$349:$P$349</definedName>
    <definedName name="Expenditure_adjustment_clawback_year_2_for_RCV_linked_revenue___real.ADDN2">'Year 2'!$J$350:$P$350</definedName>
    <definedName name="Expenditure_adjustment_clawback_year_2_for_RCV_linked_revenue___real.BR">'Year 2'!$J$348:$P$348</definedName>
    <definedName name="Expenditure_adjustment_clawback_year_2_for_RCV_linked_revenue___real.WN">'Year 2'!$J$346:$P$346</definedName>
    <definedName name="Expenditure_adjustment_clawback_year_2_for_RCV_linked_revenue___real.WR">'Year 2'!$J$345:$P$345</definedName>
    <definedName name="Expenditure_adjustment_clawback_year_2_for_RCV_linked_revenue___real.WWN">'Year 2'!$J$347:$P$347</definedName>
    <definedName name="Expenditure_adjustment_clawback_year_2_in_spend_year___real.ADDN1">'Year 2'!$J$186:$P$186</definedName>
    <definedName name="Expenditure_adjustment_clawback_year_2_in_spend_year___real.ADDN2">'Year 2'!$J$187:$P$187</definedName>
    <definedName name="Expenditure_adjustment_clawback_year_2_in_spend_year___real.BR">'Year 2'!$J$185:$P$185</definedName>
    <definedName name="Expenditure_adjustment_clawback_year_2_in_spend_year___real.WN">'Year 2'!$J$183:$P$183</definedName>
    <definedName name="Expenditure_adjustment_clawback_year_2_in_spend_year___real.WR">'Year 2'!$J$182:$P$182</definedName>
    <definedName name="Expenditure_adjustment_clawback_year_2_in_spend_year___real.WWN">'Year 2'!$J$184:$P$184</definedName>
    <definedName name="Expenditure_adjustment_clawback_year_3___real.ADDN1">'Year 3'!$J$133:$P$133</definedName>
    <definedName name="Expenditure_adjustment_clawback_year_3___real.ADDN2">'Year 3'!$J$134:$P$134</definedName>
    <definedName name="Expenditure_adjustment_clawback_year_3___real.BR">'Year 3'!$J$132:$P$132</definedName>
    <definedName name="Expenditure_adjustment_clawback_year_3___real.WN">'Year 3'!$J$130:$P$130</definedName>
    <definedName name="Expenditure_adjustment_clawback_year_3___real.WR">'Year 3'!$J$129:$P$129</definedName>
    <definedName name="Expenditure_adjustment_clawback_year_3___real.WWN">'Year 3'!$J$131:$P$131</definedName>
    <definedName name="Expenditure_adjustment_clawback_year_3_in_spend_year___real.ADDN1">'Year 3'!$J$170:$P$170</definedName>
    <definedName name="Expenditure_adjustment_clawback_year_3_in_spend_year___real.ADDN2">'Year 3'!$J$171:$P$171</definedName>
    <definedName name="Expenditure_adjustment_clawback_year_3_in_spend_year___real.BR">'Year 3'!$J$169:$P$169</definedName>
    <definedName name="Expenditure_adjustment_clawback_year_3_in_spend_year___real.WN">'Year 3'!$J$167:$P$167</definedName>
    <definedName name="Expenditure_adjustment_clawback_year_3_in_spend_year___real.WR">'Year 3'!$J$166:$P$166</definedName>
    <definedName name="Expenditure_adjustment_clawback_year_3_in_spend_year___real.WWN">'Year 3'!$J$168:$P$168</definedName>
    <definedName name="Expenditure_subject_to_clawback_year_2___real.ADDN1">'Year 2'!$J$133:$P$133</definedName>
    <definedName name="Expenditure_subject_to_clawback_year_2___real.ADDN2">'Year 2'!$J$134:$P$134</definedName>
    <definedName name="Expenditure_subject_to_clawback_year_2___real.BR">'Year 2'!$J$132:$P$132</definedName>
    <definedName name="Expenditure_subject_to_clawback_year_2___real.WN">'Year 2'!$J$130:$P$130</definedName>
    <definedName name="Expenditure_subject_to_clawback_year_2___real.WR">'Year 2'!$J$129:$P$129</definedName>
    <definedName name="Expenditure_subject_to_clawback_year_2___real.WWN">'Year 2'!$J$131:$P$131</definedName>
    <definedName name="Expenditure_subject_to_clawback_year_3___real.ADDN1">'Year 3'!$J$117:$P$117</definedName>
    <definedName name="Expenditure_subject_to_clawback_year_3___real.ADDN2">'Year 3'!$J$118:$P$118</definedName>
    <definedName name="Expenditure_subject_to_clawback_year_3___real.BR">'Year 3'!$J$116:$P$116</definedName>
    <definedName name="Expenditure_subject_to_clawback_year_3___real.WN">'Year 3'!$J$114:$P$114</definedName>
    <definedName name="Expenditure_subject_to_clawback_year_3___real.WR">'Year 3'!$J$113:$P$113</definedName>
    <definedName name="Expenditure_subject_to_clawback_year_3___real.WWN">'Year 3'!$J$115:$P$115</definedName>
    <definedName name="Final_Year_3_adjustment_applicable_in_2029_30___real.ADDN1">'Year 3'!$J$579:$P$579</definedName>
    <definedName name="Final_Year_3_adjustment_applicable_in_2029_30___real.ADDN2">'Year 3'!$J$580:$P$580</definedName>
    <definedName name="Final_Year_3_adjustment_applicable_in_2029_30___real.BR">'Year 3'!$J$578:$P$578</definedName>
    <definedName name="Final_Year_3_adjustment_applicable_in_2029_30___real.WN">'Year 3'!$J$576:$P$576</definedName>
    <definedName name="Final_Year_3_adjustment_applicable_in_2029_30___real.WR">'Year 3'!$J$575:$P$575</definedName>
    <definedName name="Final_Year_3_adjustment_applicable_in_2029_30___real.WWN">'Year 3'!$J$577:$P$577</definedName>
    <definedName name="Financial_year_end_month" xml:space="preserve"> Inputs!$F$12</definedName>
    <definedName name="Financing_cost_index">Inputs!$J$71:$P$71</definedName>
    <definedName name="First_Forecast_Period_Flag">Time!$J$54:$P$54</definedName>
    <definedName name="FirstRow">Inputs!$A$7</definedName>
    <definedName name="FirstTime">Inputs!$J$1</definedName>
    <definedName name="Forecast_Period" xml:space="preserve"> Inputs!$F$15</definedName>
    <definedName name="Forecast_Period_end_date" xml:space="preserve"> Time!$F$45</definedName>
    <definedName name="Forecast_Period_Flag">Time!$J$31:$P$31</definedName>
    <definedName name="Forecast_period_start" xml:space="preserve"> Inputs!$F$13</definedName>
    <definedName name="Label">Inputs!$E$1</definedName>
    <definedName name="MasterCHK" localSheetId="5">Inputs!$F$2</definedName>
    <definedName name="MasterCHK" localSheetId="9">Outputs!$F$2</definedName>
    <definedName name="MasterCHK" localSheetId="6">Time!$F$2</definedName>
    <definedName name="MasterCHK" localSheetId="7">'Year 2'!$F$2</definedName>
    <definedName name="MasterCHK" localSheetId="8">'Year 3'!$F$2</definedName>
    <definedName name="Model_period_end">Time!$J$14:$P$14</definedName>
    <definedName name="Model_period_start">Time!$J$38:$P$38</definedName>
    <definedName name="Model_start_date" xml:space="preserve"> Inputs!$F$11</definedName>
    <definedName name="Months_per_period" xml:space="preserve"> Inputs!$F$14</definedName>
    <definedName name="obxUserGreen_70" localSheetId="7" hidden="1">"'Year 2'!$A$70"</definedName>
    <definedName name="obxUserGreen_71" localSheetId="7" hidden="1">"'Year 2'!$A$71"</definedName>
    <definedName name="obxUserGreen_78" localSheetId="7" hidden="1">"'Year 2'!$A$78"</definedName>
    <definedName name="obxUserGreen_79" localSheetId="7" hidden="1">"'Year 2'!$A$79"</definedName>
    <definedName name="Percentage_of_year_2_adjustment_in_2028_29" xml:space="preserve"> Inputs!$F$61</definedName>
    <definedName name="Period_number">Time!$J$23:$P$23</definedName>
    <definedName name="Proportion_of_non_PAYG_Totex_that_is_subject_to_depreciation_in_year_of_addition_to_RCV" xml:space="preserve"> Inputs!$F$77</definedName>
    <definedName name="ReportBarFormat">Contents!$A$5</definedName>
    <definedName name="Run_off_rate.ADDN1">Inputs!$J$51:$P$51</definedName>
    <definedName name="Run_off_rate.ADDN2">Inputs!$J$52:$P$52</definedName>
    <definedName name="Run_off_rate.BR">Inputs!$J$50:$P$50</definedName>
    <definedName name="Run_off_rate.WN">Inputs!$J$48:$P$48</definedName>
    <definedName name="Run_off_rate.WR">Inputs!$J$47:$P$47</definedName>
    <definedName name="Run_off_rate.WWN">Inputs!$J$49:$P$49</definedName>
    <definedName name="Timeline_label">Time!$J$19:$P$19</definedName>
    <definedName name="TimeRow">Inputs!$A$2</definedName>
    <definedName name="TOCFirstLine">Contents!$A$6</definedName>
    <definedName name="TOCobxInputs">Inputs!$A$1</definedName>
    <definedName name="TOCobxInputs.Indexation">Inputs!$A$63</definedName>
    <definedName name="TOCobxInputs.Model_Constants">Inputs!$A$74</definedName>
    <definedName name="TOCobxInputs.Other_inputs">Inputs!$A$68</definedName>
    <definedName name="TOCobxInputs.Recovery_mechanism">Inputs!$A$54</definedName>
    <definedName name="TOCobxInputs.Time">Inputs!$A$8</definedName>
    <definedName name="TOCobxInputs.Totex">Inputs!$A$23</definedName>
    <definedName name="TOCobxTime">Time!$A$1</definedName>
    <definedName name="TOCobxTime.Cumulative_period_flags">Time!$A$80</definedName>
    <definedName name="TOCobxTime.Headers">Time!$A$11</definedName>
    <definedName name="TOCobxTime.Period_Flags">Time!$A$51</definedName>
    <definedName name="TOCobxYear_2">'Year 2'!$A$1</definedName>
    <definedName name="TOCobxYear_2.Calculation_of_clawback">'Year 2'!$A$11</definedName>
    <definedName name="TOCobxYear_2.Calculation_of_revenue_adjustment">'Year 2'!$A$193</definedName>
    <definedName name="TOCobxYear_2.Calculation_of_revenue_adjustment.Balances">'Year 2'!$A$332</definedName>
    <definedName name="TOCobxYear_2.Calculation_of_revenue_adjustment.PAYG">'Year 2'!$A$196</definedName>
    <definedName name="TOCobxYear_2.Calculation_of_revenue_adjustment.Run_off">'Year 2'!$A$382</definedName>
    <definedName name="TOCobxYear_2.Return_on_RCV">'Year 2'!$A$584</definedName>
    <definedName name="TOCobxYear_2.Total_Year_2_adjustment">'Year 2'!$A$775</definedName>
    <definedName name="TOCobxYear_3">'Year 3'!$A$1</definedName>
    <definedName name="TOCobxYear_3.Calculation_of_clawback">'Year 3'!$A$11</definedName>
    <definedName name="TOCobxYear_3.Calculation_of_revenue_adjustment">'Year 3'!$A$177</definedName>
    <definedName name="TOCobxYear_3.Calculation_of_revenue_adjustment.Balances">'Year 3'!$A$277</definedName>
    <definedName name="TOCobxYear_3.Calculation_of_revenue_adjustment.PAYG">'Year 3'!$A$180</definedName>
    <definedName name="TOCobxYear_3.Calculation_of_revenue_adjustment.Run_off">'Year 3'!$A$327</definedName>
    <definedName name="TOCobxYear_3.Return_on_RCV">'Year 3'!$A$425</definedName>
    <definedName name="TOCobxYear_3.Total_Year_3_adjustment">'Year 3'!$A$513</definedName>
    <definedName name="TOCobxYear_3.Total_Year_3_adjustment.Total_adjustment_to_be_reversed">'Year 3'!$A$646</definedName>
    <definedName name="TOCrepobxOutputs_Year_">Outputs!$A$8</definedName>
    <definedName name="Total_additional_control_revenue_adjustment_to_be_reversed" xml:space="preserve"> 'Year 3'!$F$679</definedName>
    <definedName name="Total_Additional_control_year_2_revenue_adjustment_in_2028_29___real">'Year 2'!$J$837:$P$837</definedName>
    <definedName name="Total_Additional_controls_revenue_adjustment_applied_in_2029_30___real">'Year 3'!$J$639:$P$639</definedName>
    <definedName name="Total_Additional_controls_revenue_adjustment_applied_in_2029_30___real.NEG">'Year 3'!$J$640:$P$640</definedName>
    <definedName name="Total_expenditure_adjustment_clawback_year_2___real.ADDN1" xml:space="preserve"> 'Year 2'!$F$164</definedName>
    <definedName name="Total_expenditure_adjustment_clawback_year_2___real.ADDN2" xml:space="preserve"> 'Year 2'!$F$165</definedName>
    <definedName name="Total_expenditure_adjustment_clawback_year_2___real.BR" xml:space="preserve"> 'Year 2'!$F$163</definedName>
    <definedName name="Total_expenditure_adjustment_clawback_year_2___real.WN" xml:space="preserve"> 'Year 2'!$F$161</definedName>
    <definedName name="Total_expenditure_adjustment_clawback_year_2___real.WR" xml:space="preserve"> 'Year 2'!$F$160</definedName>
    <definedName name="Total_expenditure_adjustment_clawback_year_2___real.WWN" xml:space="preserve"> 'Year 2'!$F$162</definedName>
    <definedName name="Total_expenditure_adjustment_clawback_year_3___real.ADDN1" xml:space="preserve"> 'Year 3'!$F$148</definedName>
    <definedName name="Total_expenditure_adjustment_clawback_year_3___real.ADDN2" xml:space="preserve"> 'Year 3'!$F$149</definedName>
    <definedName name="Total_expenditure_adjustment_clawback_year_3___real.BR" xml:space="preserve"> 'Year 3'!$F$147</definedName>
    <definedName name="Total_expenditure_adjustment_clawback_year_3___real.WN" xml:space="preserve"> 'Year 3'!$F$145</definedName>
    <definedName name="Total_expenditure_adjustment_clawback_year_3___real.WR" xml:space="preserve"> 'Year 3'!$F$144</definedName>
    <definedName name="Total_expenditure_adjustment_clawback_year_3___real.WWN" xml:space="preserve"> 'Year 3'!$F$146</definedName>
    <definedName name="Total_revenue_adjustment_applied_in_2029_30___real.ADDN1">'Year 3'!$J$600:$P$600</definedName>
    <definedName name="Total_revenue_adjustment_applied_in_2029_30___real.ADDN1.NEG">'Year 3'!$J$606:$P$606</definedName>
    <definedName name="Total_revenue_adjustment_applied_in_2029_30___real.ADDN2">'Year 3'!$J$601:$P$601</definedName>
    <definedName name="Total_revenue_adjustment_applied_in_2029_30___real.ADDN2.NEG">'Year 3'!$J$607:$P$607</definedName>
    <definedName name="Total_revenue_adjustment_applied_in_2029_30___real.BR">'Year 3'!$J$599:$P$599</definedName>
    <definedName name="Total_revenue_adjustment_applied_in_2029_30___real.BR.NEG">'Year 3'!$J$605:$P$605</definedName>
    <definedName name="Total_revenue_adjustment_applied_in_2029_30___real.WN">'Year 3'!$J$597:$P$597</definedName>
    <definedName name="Total_revenue_adjustment_applied_in_2029_30___real.WN.NEG">'Year 3'!$J$603:$P$603</definedName>
    <definedName name="Total_revenue_adjustment_applied_in_2029_30___real.WR">'Year 3'!$J$596:$P$596</definedName>
    <definedName name="Total_revenue_adjustment_applied_in_2029_30___real.WR.NEG">'Year 3'!$J$602:$P$602</definedName>
    <definedName name="Total_revenue_adjustment_applied_in_2029_30___real.WWN">'Year 3'!$J$598:$P$598</definedName>
    <definedName name="Total_revenue_adjustment_applied_in_2029_30___real.WWN.NEG">'Year 3'!$J$604:$P$604</definedName>
    <definedName name="Total_Wastewater_revenue_adjustment_applied_in_2029_30___real">'Year 3'!$J$628:$P$628</definedName>
    <definedName name="Total_Wastewater_revenue_adjustment_applied_in_2029_30___real.NEG">'Year 3'!$J$629:$P$629</definedName>
    <definedName name="Total_Wastewater_revenue_adjustment_to_be_reversed" xml:space="preserve"> 'Year 3'!$F$667</definedName>
    <definedName name="Total_Wastewater_year_2_revenue_adjustment_in_2028_29___real">'Year 2'!$J$826:$P$826</definedName>
    <definedName name="Total_Water_revenue_adjustment_applied_in_2029_30___real">'Year 3'!$J$617:$P$617</definedName>
    <definedName name="Total_Water_revenue_adjustment_applied_in_2029_30___real.NEG">'Year 3'!$J$618:$P$618</definedName>
    <definedName name="Total_Water_revenue_adjustment_to_be_reversed" xml:space="preserve"> 'Year 3'!$F$655</definedName>
    <definedName name="Total_Water_year_2_revenue_adjustment_in_2028_29___real">'Year 2'!$J$815:$P$815</definedName>
    <definedName name="Total_year_2_PAYG_linked_adjustment_clawback___real.ADDN1" xml:space="preserve"> 'Year 2'!$F$270</definedName>
    <definedName name="Total_year_2_PAYG_linked_adjustment_clawback___real.ADDN2" xml:space="preserve"> 'Year 2'!$F$271</definedName>
    <definedName name="Total_year_2_PAYG_linked_adjustment_clawback___real.BR" xml:space="preserve"> 'Year 2'!$F$269</definedName>
    <definedName name="Total_year_2_PAYG_linked_adjustment_clawback___real.WN" xml:space="preserve"> 'Year 2'!$F$267</definedName>
    <definedName name="Total_year_2_PAYG_linked_adjustment_clawback___real.WR" xml:space="preserve"> 'Year 2'!$F$266</definedName>
    <definedName name="Total_year_2_PAYG_linked_adjustment_clawback___real.WWN" xml:space="preserve"> 'Year 2'!$F$268</definedName>
    <definedName name="Total_Year_2_PAYG_linked_adjustment_clawback_in_2028_29___real.ADDN1">'Year 2'!$J$309:$P$309</definedName>
    <definedName name="Total_Year_2_PAYG_linked_adjustment_clawback_in_2028_29___real.ADDN2">'Year 2'!$J$310:$P$310</definedName>
    <definedName name="Total_Year_2_PAYG_linked_adjustment_clawback_in_2028_29___real.BR">'Year 2'!$J$308:$P$308</definedName>
    <definedName name="Total_Year_2_PAYG_linked_adjustment_clawback_in_2028_29___real.WN">'Year 2'!$J$306:$P$306</definedName>
    <definedName name="Total_Year_2_PAYG_linked_adjustment_clawback_in_2028_29___real.WR">'Year 2'!$J$305:$P$305</definedName>
    <definedName name="Total_Year_2_PAYG_linked_adjustment_clawback_in_2028_29___real.WWN">'Year 2'!$J$307:$P$307</definedName>
    <definedName name="Total_Year_2_PAYG_linked_adjustment_clawback_in_2029_30___real.ADDN1">'Year 2'!$J$325:$P$325</definedName>
    <definedName name="Total_Year_2_PAYG_linked_adjustment_clawback_in_2029_30___real.ADDN2">'Year 2'!$J$326:$P$326</definedName>
    <definedName name="Total_Year_2_PAYG_linked_adjustment_clawback_in_2029_30___real.BR">'Year 2'!$J$324:$P$324</definedName>
    <definedName name="Total_Year_2_PAYG_linked_adjustment_clawback_in_2029_30___real.WN">'Year 2'!$J$322:$P$322</definedName>
    <definedName name="Total_Year_2_PAYG_linked_adjustment_clawback_in_2029_30___real.WR">'Year 2'!$J$321:$P$321</definedName>
    <definedName name="Total_Year_2_PAYG_linked_adjustment_clawback_in_2029_30___real.WWN">'Year 2'!$J$323:$P$323</definedName>
    <definedName name="Total_Year_2_RCV_linked_adjustment_return_applicable_in_2028_29___real.ADDN1">'Year 2'!$J$682:$P$682</definedName>
    <definedName name="Total_Year_2_RCV_linked_adjustment_return_applicable_in_2028_29___real.ADDN2">'Year 2'!$J$683:$P$683</definedName>
    <definedName name="Total_Year_2_RCV_linked_adjustment_return_applicable_in_2028_29___real.BR">'Year 2'!$J$681:$P$681</definedName>
    <definedName name="Total_Year_2_RCV_linked_adjustment_return_applicable_in_2028_29___real.WN">'Year 2'!$J$679:$P$679</definedName>
    <definedName name="Total_Year_2_RCV_linked_adjustment_return_applicable_in_2028_29___real.WR">'Year 2'!$J$678:$P$678</definedName>
    <definedName name="Total_Year_2_RCV_linked_adjustment_return_applicable_in_2028_29___real.WWN">'Year 2'!$J$680:$P$680</definedName>
    <definedName name="Total_Year_2_RCV_linked_adjustment_return_applicable_in_2028_29__constant____real.ADDN1" xml:space="preserve"> 'Year 2'!$F$666</definedName>
    <definedName name="Total_Year_2_RCV_linked_adjustment_return_applicable_in_2028_29__constant____real.ADDN2" xml:space="preserve"> 'Year 2'!$F$667</definedName>
    <definedName name="Total_Year_2_RCV_linked_adjustment_return_applicable_in_2028_29__constant____real.BR" xml:space="preserve"> 'Year 2'!$F$665</definedName>
    <definedName name="Total_Year_2_RCV_linked_adjustment_return_applicable_in_2028_29__constant____real.WN" xml:space="preserve"> 'Year 2'!$F$663</definedName>
    <definedName name="Total_Year_2_RCV_linked_adjustment_return_applicable_in_2028_29__constant____real.WR" xml:space="preserve"> 'Year 2'!$F$662</definedName>
    <definedName name="Total_Year_2_RCV_linked_adjustment_return_applicable_in_2028_29__constant____real.WWN" xml:space="preserve"> 'Year 2'!$F$664</definedName>
    <definedName name="Total_Year_2_RCV_linked_adjustment_return_applicable_in_2029_30__constant____real.ADDN1" xml:space="preserve"> 'Year 2'!$F$713</definedName>
    <definedName name="Total_Year_2_RCV_linked_adjustment_return_applicable_in_2029_30__constant____real.ADDN2" xml:space="preserve"> 'Year 2'!$F$714</definedName>
    <definedName name="Total_Year_2_RCV_linked_adjustment_return_applicable_in_2029_30__constant____real.BR" xml:space="preserve"> 'Year 2'!$F$712</definedName>
    <definedName name="Total_Year_2_RCV_linked_adjustment_return_applicable_in_2029_30__constant____real.WN" xml:space="preserve"> 'Year 2'!$F$710</definedName>
    <definedName name="Total_Year_2_RCV_linked_adjustment_return_applicable_in_2029_30__constant____real.WR" xml:space="preserve"> 'Year 2'!$F$709</definedName>
    <definedName name="Total_Year_2_RCV_linked_adjustment_return_applicable_in_2029_30__constant____real.WWN" xml:space="preserve"> 'Year 2'!$F$711</definedName>
    <definedName name="Total_year_2_RCV_linked_adjustment_return_carry_over_into_2029_30___real.ADDN1">'Year 2'!$J$768:$P$768</definedName>
    <definedName name="Total_year_2_RCV_linked_adjustment_return_carry_over_into_2029_30___real.ADDN2">'Year 2'!$J$769:$P$769</definedName>
    <definedName name="Total_year_2_RCV_linked_adjustment_return_carry_over_into_2029_30___real.BR">'Year 2'!$J$767:$P$767</definedName>
    <definedName name="Total_year_2_RCV_linked_adjustment_return_carry_over_into_2029_30___real.WN">'Year 2'!$J$765:$P$765</definedName>
    <definedName name="Total_year_2_RCV_linked_adjustment_return_carry_over_into_2029_30___real.WR">'Year 2'!$J$764:$P$764</definedName>
    <definedName name="Total_year_2_RCV_linked_adjustment_return_carry_over_into_2029_30___real.WWN">'Year 2'!$J$766:$P$766</definedName>
    <definedName name="Total_year_2_RCV_linked_adjustment_return_carry_over_into_2029_30__constant____real.ADDN1" xml:space="preserve"> 'Year 2'!$F$746</definedName>
    <definedName name="Total_year_2_RCV_linked_adjustment_return_carry_over_into_2029_30__constant____real.ADDN2" xml:space="preserve"> 'Year 2'!$F$747</definedName>
    <definedName name="Total_year_2_RCV_linked_adjustment_return_carry_over_into_2029_30__constant____real.BR" xml:space="preserve"> 'Year 2'!$F$745</definedName>
    <definedName name="Total_year_2_RCV_linked_adjustment_return_carry_over_into_2029_30__constant____real.WN" xml:space="preserve"> 'Year 2'!$F$743</definedName>
    <definedName name="Total_year_2_RCV_linked_adjustment_return_carry_over_into_2029_30__constant____real.WR" xml:space="preserve"> 'Year 2'!$F$742</definedName>
    <definedName name="Total_year_2_RCV_linked_adjustment_return_carry_over_into_2029_30__constant____real.WWN" xml:space="preserve"> 'Year 2'!$F$744</definedName>
    <definedName name="Total_Year_2_RCV_linked_adjustment_run_off_applicable_in_2028_29___real.ADDN1">'Year 2'!$J$491:$P$491</definedName>
    <definedName name="Total_Year_2_RCV_linked_adjustment_run_off_applicable_in_2028_29___real.ADDN2">'Year 2'!$J$492:$P$492</definedName>
    <definedName name="Total_Year_2_RCV_linked_adjustment_run_off_applicable_in_2028_29___real.BR">'Year 2'!$J$490:$P$490</definedName>
    <definedName name="Total_Year_2_RCV_linked_adjustment_run_off_applicable_in_2028_29___real.WN">'Year 2'!$J$488:$P$488</definedName>
    <definedName name="Total_Year_2_RCV_linked_adjustment_run_off_applicable_in_2028_29___real.WR">'Year 2'!$J$487:$P$487</definedName>
    <definedName name="Total_Year_2_RCV_linked_adjustment_run_off_applicable_in_2028_29___real.WWN">'Year 2'!$J$489:$P$489</definedName>
    <definedName name="Total_Year_2_RCV_linked_adjustment_run_off_applicable_in_2028_29__constant____real.ADDN1" xml:space="preserve"> 'Year 2'!$F$475</definedName>
    <definedName name="Total_Year_2_RCV_linked_adjustment_run_off_applicable_in_2028_29__constant____real.ADDN2" xml:space="preserve"> 'Year 2'!$F$476</definedName>
    <definedName name="Total_Year_2_RCV_linked_adjustment_run_off_applicable_in_2028_29__constant____real.BR" xml:space="preserve"> 'Year 2'!$F$474</definedName>
    <definedName name="Total_Year_2_RCV_linked_adjustment_run_off_applicable_in_2028_29__constant____real.WN" xml:space="preserve"> 'Year 2'!$F$472</definedName>
    <definedName name="Total_Year_2_RCV_linked_adjustment_run_off_applicable_in_2028_29__constant____real.WR" xml:space="preserve"> 'Year 2'!$F$471</definedName>
    <definedName name="Total_Year_2_RCV_linked_adjustment_run_off_applicable_in_2028_29__constant____real.WWN" xml:space="preserve"> 'Year 2'!$F$473</definedName>
    <definedName name="Total_Year_2_RCV_linked_adjustment_run_off_applicable_in_2029_30___real.ADDN1">'Year 2'!$J$577:$P$577</definedName>
    <definedName name="Total_Year_2_RCV_linked_adjustment_run_off_applicable_in_2029_30___real.ADDN2">'Year 2'!$J$578:$P$578</definedName>
    <definedName name="Total_Year_2_RCV_linked_adjustment_run_off_applicable_in_2029_30___real.BR">'Year 2'!$J$576:$P$576</definedName>
    <definedName name="Total_Year_2_RCV_linked_adjustment_run_off_applicable_in_2029_30___real.WN">'Year 2'!$J$574:$P$574</definedName>
    <definedName name="Total_Year_2_RCV_linked_adjustment_run_off_applicable_in_2029_30___real.WR">'Year 2'!$J$573:$P$573</definedName>
    <definedName name="Total_Year_2_RCV_linked_adjustment_run_off_applicable_in_2029_30___real.WWN">'Year 2'!$J$575:$P$575</definedName>
    <definedName name="Total_Year_2_RCV_linked_adjustment_run_off_applicable_in_2029_30__constant____real.ADDN1" xml:space="preserve"> 'Year 2'!$F$555</definedName>
    <definedName name="Total_Year_2_RCV_linked_adjustment_run_off_applicable_in_2029_30__constant____real.ADDN2" xml:space="preserve"> 'Year 2'!$F$556</definedName>
    <definedName name="Total_Year_2_RCV_linked_adjustment_run_off_applicable_in_2029_30__constant____real.BR" xml:space="preserve"> 'Year 2'!$F$554</definedName>
    <definedName name="Total_Year_2_RCV_linked_adjustment_run_off_applicable_in_2029_30__constant____real.WN" xml:space="preserve"> 'Year 2'!$F$552</definedName>
    <definedName name="Total_Year_2_RCV_linked_adjustment_run_off_applicable_in_2029_30__constant____real.WR" xml:space="preserve"> 'Year 2'!$F$551</definedName>
    <definedName name="Total_Year_2_RCV_linked_adjustment_run_off_applicable_in_2029_30__constant____real.WWN" xml:space="preserve"> 'Year 2'!$F$553</definedName>
    <definedName name="Total_year_2_RCV_linked_adjustment_run_off_carry_over_into_2029_30___real.ADDN1" xml:space="preserve"> 'Year 2'!$F$524</definedName>
    <definedName name="Total_year_2_RCV_linked_adjustment_run_off_carry_over_into_2029_30___real.ADDN2" xml:space="preserve"> 'Year 2'!$F$525</definedName>
    <definedName name="Total_year_2_RCV_linked_adjustment_run_off_carry_over_into_2029_30___real.BR" xml:space="preserve"> 'Year 2'!$F$523</definedName>
    <definedName name="Total_year_2_RCV_linked_adjustment_run_off_carry_over_into_2029_30___real.WN" xml:space="preserve"> 'Year 2'!$F$521</definedName>
    <definedName name="Total_year_2_RCV_linked_adjustment_run_off_carry_over_into_2029_30___real.WR" xml:space="preserve"> 'Year 2'!$F$520</definedName>
    <definedName name="Total_year_2_RCV_linked_adjustment_run_off_carry_over_into_2029_30___real.WWN" xml:space="preserve"> 'Year 2'!$F$522</definedName>
    <definedName name="Total_year_2_revenue_adjustment_applicable_in_2029_30___real.ADDN1">'Year 2'!$J$864:$P$864</definedName>
    <definedName name="Total_year_2_revenue_adjustment_applicable_in_2029_30___real.ADDN2">'Year 2'!$J$865:$P$865</definedName>
    <definedName name="Total_year_2_revenue_adjustment_applicable_in_2029_30___real.BR">'Year 2'!$J$863:$P$863</definedName>
    <definedName name="Total_year_2_revenue_adjustment_applicable_in_2029_30___real.WN">'Year 2'!$J$861:$P$861</definedName>
    <definedName name="Total_year_2_revenue_adjustment_applicable_in_2029_30___real.WR">'Year 2'!$J$860:$P$860</definedName>
    <definedName name="Total_year_2_revenue_adjustment_applicable_in_2029_30___real.WWN">'Year 2'!$J$862:$P$862</definedName>
    <definedName name="Total_year_2_revenue_adjustment_in_2028_29___real.ADDN1">'Year 2'!$J$798:$P$798</definedName>
    <definedName name="Total_year_2_revenue_adjustment_in_2028_29___real.ADDN1.NEG">'Year 2'!$J$804:$P$804</definedName>
    <definedName name="Total_year_2_revenue_adjustment_in_2028_29___real.ADDN2">'Year 2'!$J$799:$P$799</definedName>
    <definedName name="Total_year_2_revenue_adjustment_in_2028_29___real.ADDN2.NEG">'Year 2'!$J$805:$P$805</definedName>
    <definedName name="Total_year_2_revenue_adjustment_in_2028_29___real.BR">'Year 2'!$J$797:$P$797</definedName>
    <definedName name="Total_year_2_revenue_adjustment_in_2028_29___real.BR.NEG">'Year 2'!$J$803:$P$803</definedName>
    <definedName name="Total_year_2_revenue_adjustment_in_2028_29___real.WN">'Year 2'!$J$795:$P$795</definedName>
    <definedName name="Total_year_2_revenue_adjustment_in_2028_29___real.WN.NEG">'Year 2'!$J$801:$P$801</definedName>
    <definedName name="Total_year_2_revenue_adjustment_in_2028_29___real.WR">'Year 2'!$J$794:$P$794</definedName>
    <definedName name="Total_year_2_revenue_adjustment_in_2028_29___real.WR.NEG">'Year 2'!$J$800:$P$800</definedName>
    <definedName name="Total_year_2_revenue_adjustment_in_2028_29___real.WWN">'Year 2'!$J$796:$P$796</definedName>
    <definedName name="Total_year_2_revenue_adjustment_in_2028_29___real.WWN.NEG">'Year 2'!$J$802:$P$802</definedName>
    <definedName name="Total_year_3_PAYG_linked_adjustment_clawback___real.ADDN1" xml:space="preserve"> 'Year 3'!$F$254</definedName>
    <definedName name="Total_year_3_PAYG_linked_adjustment_clawback___real.ADDN2" xml:space="preserve"> 'Year 3'!$F$255</definedName>
    <definedName name="Total_year_3_PAYG_linked_adjustment_clawback___real.BR" xml:space="preserve"> 'Year 3'!$F$253</definedName>
    <definedName name="Total_year_3_PAYG_linked_adjustment_clawback___real.WN" xml:space="preserve"> 'Year 3'!$F$251</definedName>
    <definedName name="Total_year_3_PAYG_linked_adjustment_clawback___real.WR" xml:space="preserve"> 'Year 3'!$F$250</definedName>
    <definedName name="Total_year_3_PAYG_linked_adjustment_clawback___real.WWN" xml:space="preserve"> 'Year 3'!$F$252</definedName>
    <definedName name="Total_Year_3_RCV_linked_adjustment_return_applicable_in_2029_30___real.ADDN1">'Year 3'!$J$506:$P$506</definedName>
    <definedName name="Total_Year_3_RCV_linked_adjustment_return_applicable_in_2029_30___real.ADDN2">'Year 3'!$J$507:$P$507</definedName>
    <definedName name="Total_Year_3_RCV_linked_adjustment_return_applicable_in_2029_30___real.BR">'Year 3'!$J$505:$P$505</definedName>
    <definedName name="Total_Year_3_RCV_linked_adjustment_return_applicable_in_2029_30___real.WN">'Year 3'!$J$503:$P$503</definedName>
    <definedName name="Total_Year_3_RCV_linked_adjustment_return_applicable_in_2029_30___real.WR">'Year 3'!$J$502:$P$502</definedName>
    <definedName name="Total_Year_3_RCV_linked_adjustment_return_applicable_in_2029_30___real.WWN">'Year 3'!$J$504:$P$504</definedName>
    <definedName name="Total_Year_3_RCV_linked_adjustment_return_applicable_in_2029_30__constant____real.ADDN1" xml:space="preserve"> 'Year 3'!$F$490</definedName>
    <definedName name="Total_Year_3_RCV_linked_adjustment_return_applicable_in_2029_30__constant____real.ADDN2" xml:space="preserve"> 'Year 3'!$F$491</definedName>
    <definedName name="Total_Year_3_RCV_linked_adjustment_return_applicable_in_2029_30__constant____real.BR" xml:space="preserve"> 'Year 3'!$F$489</definedName>
    <definedName name="Total_Year_3_RCV_linked_adjustment_return_applicable_in_2029_30__constant____real.WN" xml:space="preserve"> 'Year 3'!$F$487</definedName>
    <definedName name="Total_Year_3_RCV_linked_adjustment_return_applicable_in_2029_30__constant____real.WR" xml:space="preserve"> 'Year 3'!$F$486</definedName>
    <definedName name="Total_Year_3_RCV_linked_adjustment_return_applicable_in_2029_30__constant____real.WWN" xml:space="preserve"> 'Year 3'!$F$488</definedName>
    <definedName name="Total_Year_3_RCV_linked_adjustment_run_off_applicable_in_2029_30___real.ADDN1">'Year 3'!$J$418:$P$418</definedName>
    <definedName name="Total_Year_3_RCV_linked_adjustment_run_off_applicable_in_2029_30___real.ADDN2">'Year 3'!$J$419:$P$419</definedName>
    <definedName name="Total_Year_3_RCV_linked_adjustment_run_off_applicable_in_2029_30___real.BR">'Year 3'!$J$417:$P$417</definedName>
    <definedName name="Total_Year_3_RCV_linked_adjustment_run_off_applicable_in_2029_30___real.WN">'Year 3'!$J$415:$P$415</definedName>
    <definedName name="Total_Year_3_RCV_linked_adjustment_run_off_applicable_in_2029_30___real.WR">'Year 3'!$J$414:$P$414</definedName>
    <definedName name="Total_Year_3_RCV_linked_adjustment_run_off_applicable_in_2029_30___real.WWN">'Year 3'!$J$416:$P$416</definedName>
    <definedName name="Total_Year_3_RCV_linked_adjustment_run_off_applicable_in_2029_30__constant____real.ADDN1" xml:space="preserve"> 'Year 3'!$F$402</definedName>
    <definedName name="Total_Year_3_RCV_linked_adjustment_run_off_applicable_in_2029_30__constant____real.ADDN2" xml:space="preserve"> 'Year 3'!$F$403</definedName>
    <definedName name="Total_Year_3_RCV_linked_adjustment_run_off_applicable_in_2029_30__constant____real.BR" xml:space="preserve"> 'Year 3'!$F$401</definedName>
    <definedName name="Total_Year_3_RCV_linked_adjustment_run_off_applicable_in_2029_30__constant____real.WN" xml:space="preserve"> 'Year 3'!$F$399</definedName>
    <definedName name="Total_Year_3_RCV_linked_adjustment_run_off_applicable_in_2029_30__constant____real.WR" xml:space="preserve"> 'Year 3'!$F$398</definedName>
    <definedName name="Total_Year_3_RCV_linked_adjustment_run_off_applicable_in_2029_30__constant____real.WWN" xml:space="preserve"> 'Year 3'!$F$400</definedName>
    <definedName name="Total_year_3_revenue_adjustment_applicable_in_2029_30___real.ADDN1">'Year 3'!$J$536:$P$536</definedName>
    <definedName name="Total_year_3_revenue_adjustment_applicable_in_2029_30___real.ADDN2">'Year 3'!$J$537:$P$537</definedName>
    <definedName name="Total_year_3_revenue_adjustment_applicable_in_2029_30___real.BR">'Year 3'!$J$535:$P$535</definedName>
    <definedName name="Total_year_3_revenue_adjustment_applicable_in_2029_30___real.WN">'Year 3'!$J$533:$P$533</definedName>
    <definedName name="Total_year_3_revenue_adjustment_applicable_in_2029_30___real.WR">'Year 3'!$J$532:$P$532</definedName>
    <definedName name="Total_year_3_revenue_adjustment_applicable_in_2029_30___real.WWN">'Year 3'!$J$534:$P$534</definedName>
    <definedName name="Totals">Inputs!$H$5</definedName>
    <definedName name="Trigger_threshold">Inputs!$J$57:$P$57</definedName>
    <definedName name="TVM_adjustment">'Year 2'!$J$294:$P$294</definedName>
    <definedName name="Units">Inputs!$G$1</definedName>
    <definedName name="WACC___real" xml:space="preserve"> Inputs!$F$72</definedName>
    <definedName name="Wastewater_revenue_adjustment_to_be_reversed">'Year 3'!$J$662:$P$662</definedName>
    <definedName name="Water_revenue_adjustment_to_be_reversed">'Year 3'!$J$650:$P$650</definedName>
    <definedName name="Weighting_for_enhancement_PAYG_rate___year_2.ADDN1">'Year 2'!$J$219:$P$219</definedName>
    <definedName name="Weighting_for_enhancement_PAYG_rate___year_2.ADDN2">'Year 2'!$J$220:$P$220</definedName>
    <definedName name="Weighting_for_enhancement_PAYG_rate___year_2.BR">'Year 2'!$J$218:$P$218</definedName>
    <definedName name="Weighting_for_enhancement_PAYG_rate___year_2.WN">'Year 2'!$J$216:$P$216</definedName>
    <definedName name="Weighting_for_enhancement_PAYG_rate___year_2.WR">'Year 2'!$J$215:$P$215</definedName>
    <definedName name="Weighting_for_enhancement_PAYG_rate___year_2.WWN">'Year 2'!$J$217:$P$217</definedName>
    <definedName name="Weighting_for_enhancement_PAYG_rate___year_3.ADDN1">'Year 3'!$J$203:$P$203</definedName>
    <definedName name="Weighting_for_enhancement_PAYG_rate___year_3.ADDN2">'Year 3'!$J$204:$P$204</definedName>
    <definedName name="Weighting_for_enhancement_PAYG_rate___year_3.BR">'Year 3'!$J$202:$P$202</definedName>
    <definedName name="Weighting_for_enhancement_PAYG_rate___year_3.WN">'Year 3'!$J$200:$P$200</definedName>
    <definedName name="Weighting_for_enhancement_PAYG_rate___year_3.WR">'Year 3'!$J$199:$P$199</definedName>
    <definedName name="Weighting_for_enhancement_PAYG_rate___year_3.WWN">'Year 3'!$J$201:$P$201</definedName>
    <definedName name="Year_2_cumulative___Enhancement_allowance___real.ADDN1">'Year 2'!$J$88:$P$88</definedName>
    <definedName name="Year_2_cumulative___Enhancement_allowance___real.ADDN2">'Year 2'!$J$89:$P$89</definedName>
    <definedName name="Year_2_cumulative___Enhancement_allowance___real.BR">'Year 2'!$J$87:$P$87</definedName>
    <definedName name="Year_2_cumulative___Enhancement_allowance___real.WN">'Year 2'!$J$85:$P$85</definedName>
    <definedName name="Year_2_cumulative___Enhancement_allowance___real.WR">'Year 2'!$J$84:$P$84</definedName>
    <definedName name="Year_2_cumulative___Enhancement_allowance___real.WWN">'Year 2'!$J$86:$P$86</definedName>
    <definedName name="Year_2_cumulative___Total_modelled_underspend___real.ADDN1">'Year 2'!$J$66:$P$66</definedName>
    <definedName name="Year_2_cumulative___Total_modelled_underspend___real.ADDN2">'Year 2'!$J$67:$P$67</definedName>
    <definedName name="Year_2_cumulative___Total_modelled_underspend___real.BR">'Year 2'!$J$65:$P$65</definedName>
    <definedName name="Year_2_cumulative___Total_modelled_underspend___real.WN">'Year 2'!$J$63:$P$63</definedName>
    <definedName name="Year_2_cumulative___Total_modelled_underspend___real.WR">'Year 2'!$J$62:$P$62</definedName>
    <definedName name="Year_2_cumulative___Total_modelled_underspend___real.WWN">'Year 2'!$J$64:$P$64</definedName>
    <definedName name="Year_2_Discounted_average_RCV_adjustment___real.ADDN1">'Year 2'!$J$617:$P$617</definedName>
    <definedName name="Year_2_Discounted_average_RCV_adjustment___real.ADDN2">'Year 2'!$J$618:$P$618</definedName>
    <definedName name="Year_2_Discounted_average_RCV_adjustment___real.BR">'Year 2'!$J$616:$P$616</definedName>
    <definedName name="Year_2_Discounted_average_RCV_adjustment___real.WN">'Year 2'!$J$614:$P$614</definedName>
    <definedName name="Year_2_Discounted_average_RCV_adjustment___real.WR">'Year 2'!$J$613:$P$613</definedName>
    <definedName name="Year_2_Discounted_average_RCV_adjustment___real.WWN">'Year 2'!$J$615:$P$615</definedName>
    <definedName name="Year_2_Discounted_closing_RCV_adjustment___real.ADDN1">'Year 2'!$J$596:$P$596</definedName>
    <definedName name="Year_2_Discounted_closing_RCV_adjustment___real.ADDN2">'Year 2'!$J$597:$P$597</definedName>
    <definedName name="Year_2_Discounted_closing_RCV_adjustment___real.BR">'Year 2'!$J$595:$P$595</definedName>
    <definedName name="Year_2_Discounted_closing_RCV_adjustment___real.WN">'Year 2'!$J$593:$P$593</definedName>
    <definedName name="Year_2_Discounted_closing_RCV_adjustment___real.WR">'Year 2'!$J$592:$P$592</definedName>
    <definedName name="Year_2_Discounted_closing_RCV_adjustment___real.WWN">'Year 2'!$J$594:$P$594</definedName>
    <definedName name="Year_2_payback_period_flag">Inputs!$J$59:$P$59</definedName>
    <definedName name="Year_2_PAYG_linked_adjustment_clawback___real.ADDN1">'Year 2'!$J$255:$P$255</definedName>
    <definedName name="Year_2_PAYG_linked_adjustment_clawback___real.ADDN2">'Year 2'!$J$256:$P$256</definedName>
    <definedName name="Year_2_PAYG_linked_adjustment_clawback___real.BR">'Year 2'!$J$254:$P$254</definedName>
    <definedName name="Year_2_PAYG_linked_adjustment_clawback___real.WN">'Year 2'!$J$252:$P$252</definedName>
    <definedName name="Year_2_PAYG_linked_adjustment_clawback___real.WR">'Year 2'!$J$251:$P$251</definedName>
    <definedName name="Year_2_PAYG_linked_adjustment_clawback___real.WWN">'Year 2'!$J$253:$P$253</definedName>
    <definedName name="Year_2_PAYG_linked_adjustment_clawback_by_year___real.ADDN1">'Year 2'!$J$287:$P$287</definedName>
    <definedName name="Year_2_PAYG_linked_adjustment_clawback_by_year___real.ADDN2">'Year 2'!$J$288:$P$288</definedName>
    <definedName name="Year_2_PAYG_linked_adjustment_clawback_by_year___real.BR">'Year 2'!$J$286:$P$286</definedName>
    <definedName name="Year_2_PAYG_linked_adjustment_clawback_by_year___real.WN">'Year 2'!$J$284:$P$284</definedName>
    <definedName name="Year_2_PAYG_linked_adjustment_clawback_by_year___real.WR">'Year 2'!$J$283:$P$283</definedName>
    <definedName name="Year_2_PAYG_linked_adjustment_clawback_by_year___real.WWN">'Year 2'!$J$285:$P$285</definedName>
    <definedName name="Year_2_period_flag">Time!$J$59:$P$59</definedName>
    <definedName name="Year_2_RCV_linked_adjustment_clawback_balance___real.ADDN1">'Year 2'!$J$376:$P$376</definedName>
    <definedName name="Year_2_RCV_linked_adjustment_clawback_balance___real.ADDN1.BEG">'Year 2'!$J$358:$P$358</definedName>
    <definedName name="Year_2_RCV_linked_adjustment_clawback_balance___real.ADDN2">'Year 2'!$J$377:$P$377</definedName>
    <definedName name="Year_2_RCV_linked_adjustment_clawback_balance___real.ADDN2.BEG">'Year 2'!$J$359:$P$359</definedName>
    <definedName name="Year_2_RCV_linked_adjustment_clawback_balance___real.BR">'Year 2'!$J$375:$P$375</definedName>
    <definedName name="Year_2_RCV_linked_adjustment_clawback_balance___real.BR.BEG">'Year 2'!$J$357:$P$357</definedName>
    <definedName name="Year_2_RCV_linked_adjustment_clawback_balance___real.WN">'Year 2'!$J$373:$P$373</definedName>
    <definedName name="Year_2_RCV_linked_adjustment_clawback_balance___real.WN.BEG">'Year 2'!$J$355:$P$355</definedName>
    <definedName name="Year_2_RCV_linked_adjustment_clawback_balance___real.WR">'Year 2'!$J$372:$P$372</definedName>
    <definedName name="Year_2_RCV_linked_adjustment_clawback_balance___real.WR.BEG">'Year 2'!$J$354:$P$354</definedName>
    <definedName name="Year_2_RCV_linked_adjustment_clawback_balance___real.WWN">'Year 2'!$J$374:$P$374</definedName>
    <definedName name="Year_2_RCV_linked_adjustment_clawback_balance___real.WWN.BEG">'Year 2'!$J$356:$P$356</definedName>
    <definedName name="Year_2_RCV_linked_adjustment_first_year_run_off___real.ADDN1">'Year 2'!$J$421:$P$421</definedName>
    <definedName name="Year_2_RCV_linked_adjustment_first_year_run_off___real.ADDN2">'Year 2'!$J$422:$P$422</definedName>
    <definedName name="Year_2_RCV_linked_adjustment_first_year_run_off___real.BR">'Year 2'!$J$420:$P$420</definedName>
    <definedName name="Year_2_RCV_linked_adjustment_first_year_run_off___real.WN">'Year 2'!$J$418:$P$418</definedName>
    <definedName name="Year_2_RCV_linked_adjustment_first_year_run_off___real.WR">'Year 2'!$J$417:$P$417</definedName>
    <definedName name="Year_2_RCV_linked_adjustment_first_year_run_off___real.WWN">'Year 2'!$J$419:$P$419</definedName>
    <definedName name="Year_2_RCV_linked_adjustment_return___real.ADDN1">'Year 2'!$J$633:$P$633</definedName>
    <definedName name="Year_2_RCV_linked_adjustment_return___real.ADDN2">'Year 2'!$J$634:$P$634</definedName>
    <definedName name="Year_2_RCV_linked_adjustment_return___real.BR">'Year 2'!$J$632:$P$632</definedName>
    <definedName name="Year_2_RCV_linked_adjustment_return___real.WN">'Year 2'!$J$630:$P$630</definedName>
    <definedName name="Year_2_RCV_linked_adjustment_return___real.WR">'Year 2'!$J$629:$P$629</definedName>
    <definedName name="Year_2_RCV_linked_adjustment_return___real.WWN">'Year 2'!$J$631:$P$631</definedName>
    <definedName name="Year_2_RCV_linked_adjustment_return_applicable_in_2028_29___real.ADDN1">'Year 2'!$J$651:$P$651</definedName>
    <definedName name="Year_2_RCV_linked_adjustment_return_applicable_in_2028_29___real.ADDN2">'Year 2'!$J$652:$P$652</definedName>
    <definedName name="Year_2_RCV_linked_adjustment_return_applicable_in_2028_29___real.BR">'Year 2'!$J$650:$P$650</definedName>
    <definedName name="Year_2_RCV_linked_adjustment_return_applicable_in_2028_29___real.WN">'Year 2'!$J$648:$P$648</definedName>
    <definedName name="Year_2_RCV_linked_adjustment_return_applicable_in_2028_29___real.WR">'Year 2'!$J$647:$P$647</definedName>
    <definedName name="Year_2_RCV_linked_adjustment_return_applicable_in_2028_29___real.WWN">'Year 2'!$J$649:$P$649</definedName>
    <definedName name="Year_2_RCV_linked_adjustment_return_applicable_in_2029_30___real.ADDN1">'Year 2'!$J$698:$P$698</definedName>
    <definedName name="Year_2_RCV_linked_adjustment_return_applicable_in_2029_30___real.ADDN2">'Year 2'!$J$699:$P$699</definedName>
    <definedName name="Year_2_RCV_linked_adjustment_return_applicable_in_2029_30___real.BR">'Year 2'!$J$697:$P$697</definedName>
    <definedName name="Year_2_RCV_linked_adjustment_return_applicable_in_2029_30___real.WN">'Year 2'!$J$695:$P$695</definedName>
    <definedName name="Year_2_RCV_linked_adjustment_return_applicable_in_2029_30___real.WR">'Year 2'!$J$694:$P$694</definedName>
    <definedName name="Year_2_RCV_linked_adjustment_return_applicable_in_2029_30___real.WWN">'Year 2'!$J$696:$P$696</definedName>
    <definedName name="Year_2_RCV_linked_adjustment_return_carry_over_into_2029_30___real.ADDN1">'Year 2'!$J$731:$P$731</definedName>
    <definedName name="Year_2_RCV_linked_adjustment_return_carry_over_into_2029_30___real.ADDN2">'Year 2'!$J$732:$P$732</definedName>
    <definedName name="Year_2_RCV_linked_adjustment_return_carry_over_into_2029_30___real.BR">'Year 2'!$J$730:$P$730</definedName>
    <definedName name="Year_2_RCV_linked_adjustment_return_carry_over_into_2029_30___real.WN">'Year 2'!$J$728:$P$728</definedName>
    <definedName name="Year_2_RCV_linked_adjustment_return_carry_over_into_2029_30___real.WR">'Year 2'!$J$727:$P$727</definedName>
    <definedName name="Year_2_RCV_linked_adjustment_return_carry_over_into_2029_30___real.WWN">'Year 2'!$J$729:$P$729</definedName>
    <definedName name="Year_2_RCV_linked_adjustment_run_off___real.ADDN1">'Year 2'!$J$442:$P$442</definedName>
    <definedName name="Year_2_RCV_linked_adjustment_run_off___real.ADDN2">'Year 2'!$J$443:$P$443</definedName>
    <definedName name="Year_2_RCV_linked_adjustment_run_off___real.BR">'Year 2'!$J$441:$P$441</definedName>
    <definedName name="Year_2_RCV_linked_adjustment_run_off___real.WN">'Year 2'!$J$439:$P$439</definedName>
    <definedName name="Year_2_RCV_linked_adjustment_run_off___real.WR">'Year 2'!$J$438:$P$438</definedName>
    <definedName name="Year_2_RCV_linked_adjustment_run_off___real.WWN">'Year 2'!$J$440:$P$440</definedName>
    <definedName name="Year_2_RCV_linked_adjustment_run_off_applicable_in_2028_29___real.ADDN1">'Year 2'!$J$460:$P$460</definedName>
    <definedName name="Year_2_RCV_linked_adjustment_run_off_applicable_in_2028_29___real.ADDN2">'Year 2'!$J$461:$P$461</definedName>
    <definedName name="Year_2_RCV_linked_adjustment_run_off_applicable_in_2028_29___real.BR">'Year 2'!$J$459:$P$459</definedName>
    <definedName name="Year_2_RCV_linked_adjustment_run_off_applicable_in_2028_29___real.WN">'Year 2'!$J$457:$P$457</definedName>
    <definedName name="Year_2_RCV_linked_adjustment_run_off_applicable_in_2028_29___real.WR">'Year 2'!$J$456:$P$456</definedName>
    <definedName name="Year_2_RCV_linked_adjustment_run_off_applicable_in_2028_29___real.WWN">'Year 2'!$J$458:$P$458</definedName>
    <definedName name="Year_2_RCV_linked_adjustment_run_off_applicable_in_2029_30___real.ADDN1">'Year 2'!$J$540:$P$540</definedName>
    <definedName name="Year_2_RCV_linked_adjustment_run_off_applicable_in_2029_30___real.ADDN2">'Year 2'!$J$541:$P$541</definedName>
    <definedName name="Year_2_RCV_linked_adjustment_run_off_applicable_in_2029_30___real.BR">'Year 2'!$J$539:$P$539</definedName>
    <definedName name="Year_2_RCV_linked_adjustment_run_off_applicable_in_2029_30___real.WN">'Year 2'!$J$537:$P$537</definedName>
    <definedName name="Year_2_RCV_linked_adjustment_run_off_applicable_in_2029_30___real.WR">'Year 2'!$J$536:$P$536</definedName>
    <definedName name="Year_2_RCV_linked_adjustment_run_off_applicable_in_2029_30___real.WWN">'Year 2'!$J$538:$P$538</definedName>
    <definedName name="Year_2_RCV_linked_adjustment_run_off_carry_over_into_2029_30___real.ADDN1">'Year 2'!$J$509:$P$509</definedName>
    <definedName name="Year_2_RCV_linked_adjustment_run_off_carry_over_into_2029_30___real.ADDN2">'Year 2'!$J$510:$P$510</definedName>
    <definedName name="Year_2_RCV_linked_adjustment_run_off_carry_over_into_2029_30___real.BR">'Year 2'!$J$508:$P$508</definedName>
    <definedName name="Year_2_RCV_linked_adjustment_run_off_carry_over_into_2029_30___real.WN">'Year 2'!$J$506:$P$506</definedName>
    <definedName name="Year_2_RCV_linked_adjustment_run_off_carry_over_into_2029_30___real.WR">'Year 2'!$J$505:$P$505</definedName>
    <definedName name="Year_2_RCV_linked_adjustment_run_off_carry_over_into_2029_30___real.WWN">'Year 2'!$J$507:$P$507</definedName>
    <definedName name="Year_2_RCV_linked_adjustment_subsequent_years_run_off___real.ADDN1">'Year 2'!$J$399:$P$399</definedName>
    <definedName name="Year_2_RCV_linked_adjustment_subsequent_years_run_off___real.ADDN2">'Year 2'!$J$400:$P$400</definedName>
    <definedName name="Year_2_RCV_linked_adjustment_subsequent_years_run_off___real.BR">'Year 2'!$J$398:$P$398</definedName>
    <definedName name="Year_2_RCV_linked_adjustment_subsequent_years_run_off___real.WN">'Year 2'!$J$396:$P$396</definedName>
    <definedName name="Year_2_RCV_linked_adjustment_subsequent_years_run_off___real.WR">'Year 2'!$J$395:$P$395</definedName>
    <definedName name="Year_2_RCV_linked_adjustment_subsequent_years_run_off___real.WWN">'Year 2'!$J$397:$P$397</definedName>
    <definedName name="Year_2_revenue_2028_29_adjustment___real.ADDN1">'Year 3'!$J$552:$P$552</definedName>
    <definedName name="Year_2_revenue_2028_29_adjustment___real.ADDN2">'Year 3'!$J$553:$P$553</definedName>
    <definedName name="Year_2_revenue_2028_29_adjustment___real.BR">'Year 3'!$J$551:$P$551</definedName>
    <definedName name="Year_2_revenue_2028_29_adjustment___real.WN">'Year 3'!$J$549:$P$549</definedName>
    <definedName name="Year_2_revenue_2028_29_adjustment___real.WR">'Year 3'!$J$548:$P$548</definedName>
    <definedName name="Year_2_revenue_2028_29_adjustment___real.WWN">'Year 3'!$J$550:$P$550</definedName>
    <definedName name="Year_2_total_modelled_underspend__.ADDN1">'Year 2'!$J$110:$P$110</definedName>
    <definedName name="Year_2_total_modelled_underspend__.ADDN2">'Year 2'!$J$111:$P$111</definedName>
    <definedName name="Year_2_total_modelled_underspend__.BR">'Year 2'!$J$109:$P$109</definedName>
    <definedName name="Year_2_total_modelled_underspend__.WN">'Year 2'!$J$107:$P$107</definedName>
    <definedName name="Year_2_total_modelled_underspend__.WR">'Year 2'!$J$106:$P$106</definedName>
    <definedName name="Year_2_total_modelled_underspend__.WWN">'Year 2'!$J$108:$P$108</definedName>
    <definedName name="Year_2_total_modelled_underspend___real.ADDN1">'Year 2'!$J$51:$P$51</definedName>
    <definedName name="Year_2_total_modelled_underspend___real.ADDN2">'Year 2'!$J$52:$P$52</definedName>
    <definedName name="Year_2_total_modelled_underspend___real.BR">'Year 2'!$J$50:$P$50</definedName>
    <definedName name="Year_2_total_modelled_underspend___real.WN">'Year 2'!$J$48:$P$48</definedName>
    <definedName name="Year_2_total_modelled_underspend___real.WR">'Year 2'!$J$47:$P$47</definedName>
    <definedName name="Year_2_total_modelled_underspend___real.WWN">'Year 2'!$J$49:$P$49</definedName>
    <definedName name="Year_2_weighted_enhancement_clawback_PAYG_rate.ADDN1">'Year 2'!$J$234:$P$234</definedName>
    <definedName name="Year_2_weighted_enhancement_clawback_PAYG_rate.ADDN2">'Year 2'!$J$235:$P$235</definedName>
    <definedName name="Year_2_weighted_enhancement_clawback_PAYG_rate.BR">'Year 2'!$J$233:$P$233</definedName>
    <definedName name="Year_2_weighted_enhancement_clawback_PAYG_rate.WN">'Year 2'!$J$231:$P$231</definedName>
    <definedName name="Year_2_weighted_enhancement_clawback_PAYG_rate.WR">'Year 2'!$J$230:$P$230</definedName>
    <definedName name="Year_2_weighted_enhancement_clawback_PAYG_rate.WWN">'Year 2'!$J$232:$P$232</definedName>
    <definedName name="Year_3_cumulative___Enhancement_allowance___real.ADDN1">'Year 3'!$J$72:$P$72</definedName>
    <definedName name="Year_3_cumulative___Enhancement_allowance___real.ADDN2">'Year 3'!$J$73:$P$73</definedName>
    <definedName name="Year_3_cumulative___Enhancement_allowance___real.BR">'Year 3'!$J$71:$P$71</definedName>
    <definedName name="Year_3_cumulative___Enhancement_allowance___real.WN">'Year 3'!$J$69:$P$69</definedName>
    <definedName name="Year_3_cumulative___Enhancement_allowance___real.WR">'Year 3'!$J$68:$P$68</definedName>
    <definedName name="Year_3_cumulative___Enhancement_allowance___real.WWN">'Year 3'!$J$70:$P$70</definedName>
    <definedName name="Year_3_cumulative___Total_modelled_underspend___real.ADDN1">'Year 3'!$J$50:$P$50</definedName>
    <definedName name="Year_3_cumulative___Total_modelled_underspend___real.ADDN2">'Year 3'!$J$51:$P$51</definedName>
    <definedName name="Year_3_cumulative___Total_modelled_underspend___real.BR">'Year 3'!$J$49:$P$49</definedName>
    <definedName name="Year_3_cumulative___Total_modelled_underspend___real.WN">'Year 3'!$J$47:$P$47</definedName>
    <definedName name="Year_3_cumulative___Total_modelled_underspend___real.WR">'Year 3'!$J$46:$P$46</definedName>
    <definedName name="Year_3_cumulative___Total_modelled_underspend___real.WWN">'Year 3'!$J$48:$P$48</definedName>
    <definedName name="Year_3_Discounted_average_RCV_adjustment___real.ADDN1">'Year 3'!$J$458:$P$458</definedName>
    <definedName name="Year_3_Discounted_average_RCV_adjustment___real.ADDN2">'Year 3'!$J$459:$P$459</definedName>
    <definedName name="Year_3_Discounted_average_RCV_adjustment___real.BR">'Year 3'!$J$457:$P$457</definedName>
    <definedName name="Year_3_Discounted_average_RCV_adjustment___real.WN">'Year 3'!$J$455:$P$455</definedName>
    <definedName name="Year_3_Discounted_average_RCV_adjustment___real.WR">'Year 3'!$J$454:$P$454</definedName>
    <definedName name="Year_3_Discounted_average_RCV_adjustment___real.WWN">'Year 3'!$J$456:$P$456</definedName>
    <definedName name="Year_3_Discounted_closing_RCV_adjustment___real.ADDN1">'Year 3'!$J$437:$P$437</definedName>
    <definedName name="Year_3_Discounted_closing_RCV_adjustment___real.ADDN2">'Year 3'!$J$438:$P$438</definedName>
    <definedName name="Year_3_Discounted_closing_RCV_adjustment___real.BR">'Year 3'!$J$436:$P$436</definedName>
    <definedName name="Year_3_Discounted_closing_RCV_adjustment___real.WN">'Year 3'!$J$434:$P$434</definedName>
    <definedName name="Year_3_Discounted_closing_RCV_adjustment___real.WR">'Year 3'!$J$433:$P$433</definedName>
    <definedName name="Year_3_Discounted_closing_RCV_adjustment___real.WWN">'Year 3'!$J$435:$P$435</definedName>
    <definedName name="Year_3_payback_period_flag">Inputs!$J$60:$P$60</definedName>
    <definedName name="Year_3_PAYG_linked_adjustment_clawback___real.ADDN1">'Year 3'!$J$239:$P$239</definedName>
    <definedName name="Year_3_PAYG_linked_adjustment_clawback___real.ADDN2">'Year 3'!$J$240:$P$240</definedName>
    <definedName name="Year_3_PAYG_linked_adjustment_clawback___real.BR">'Year 3'!$J$238:$P$238</definedName>
    <definedName name="Year_3_PAYG_linked_adjustment_clawback___real.WN">'Year 3'!$J$236:$P$236</definedName>
    <definedName name="Year_3_PAYG_linked_adjustment_clawback___real.WR">'Year 3'!$J$235:$P$235</definedName>
    <definedName name="Year_3_PAYG_linked_adjustment_clawback___real.WWN">'Year 3'!$J$237:$P$237</definedName>
    <definedName name="Year_3_PAYG_linked_adjustment_clawback_by_year___real.ADDN1">'Year 3'!$J$270:$P$270</definedName>
    <definedName name="Year_3_PAYG_linked_adjustment_clawback_by_year___real.ADDN2">'Year 3'!$J$271:$P$271</definedName>
    <definedName name="Year_3_PAYG_linked_adjustment_clawback_by_year___real.BR">'Year 3'!$J$269:$P$269</definedName>
    <definedName name="Year_3_PAYG_linked_adjustment_clawback_by_year___real.WN">'Year 3'!$J$267:$P$267</definedName>
    <definedName name="Year_3_PAYG_linked_adjustment_clawback_by_year___real.WR">'Year 3'!$J$266:$P$266</definedName>
    <definedName name="Year_3_PAYG_linked_adjustment_clawback_by_year___real.WWN">'Year 3'!$J$268:$P$268</definedName>
    <definedName name="Year_3_period_flag">Time!$J$64:$P$64</definedName>
    <definedName name="Year_3_RCV_linked_adjustment_clawback___real.ADDN1">'Year 3'!$J$294:$P$294</definedName>
    <definedName name="Year_3_RCV_linked_adjustment_clawback___real.ADDN2">'Year 3'!$J$295:$P$295</definedName>
    <definedName name="Year_3_RCV_linked_adjustment_clawback___real.BR">'Year 3'!$J$293:$P$293</definedName>
    <definedName name="Year_3_RCV_linked_adjustment_clawback___real.WN">'Year 3'!$J$291:$P$291</definedName>
    <definedName name="Year_3_RCV_linked_adjustment_clawback___real.WR">'Year 3'!$J$290:$P$290</definedName>
    <definedName name="Year_3_RCV_linked_adjustment_clawback___real.WWN">'Year 3'!$J$292:$P$292</definedName>
    <definedName name="Year_3_RCV_linked_adjustment_clawback_balance___real.ADDN1">'Year 3'!$J$321:$P$321</definedName>
    <definedName name="Year_3_RCV_linked_adjustment_clawback_balance___real.ADDN1.BEG">'Year 3'!$J$303:$P$303</definedName>
    <definedName name="Year_3_RCV_linked_adjustment_clawback_balance___real.ADDN2">'Year 3'!$J$322:$P$322</definedName>
    <definedName name="Year_3_RCV_linked_adjustment_clawback_balance___real.ADDN2.BEG">'Year 3'!$J$304:$P$304</definedName>
    <definedName name="Year_3_RCV_linked_adjustment_clawback_balance___real.BR">'Year 3'!$J$320:$P$320</definedName>
    <definedName name="Year_3_RCV_linked_adjustment_clawback_balance___real.BR.BEG">'Year 3'!$J$302:$P$302</definedName>
    <definedName name="Year_3_RCV_linked_adjustment_clawback_balance___real.WN">'Year 3'!$J$318:$P$318</definedName>
    <definedName name="Year_3_RCV_linked_adjustment_clawback_balance___real.WN.BEG">'Year 3'!$J$300:$P$300</definedName>
    <definedName name="Year_3_RCV_linked_adjustment_clawback_balance___real.WR">'Year 3'!$J$317:$P$317</definedName>
    <definedName name="Year_3_RCV_linked_adjustment_clawback_balance___real.WR.BEG">'Year 3'!$J$299:$P$299</definedName>
    <definedName name="Year_3_RCV_linked_adjustment_clawback_balance___real.WWN">'Year 3'!$J$319:$P$319</definedName>
    <definedName name="Year_3_RCV_linked_adjustment_clawback_balance___real.WWN.BEG">'Year 3'!$J$301:$P$301</definedName>
    <definedName name="Year_3_RCV_linked_adjustment_first_year_run_off___real.ADDN1">'Year 3'!$J$366:$P$366</definedName>
    <definedName name="Year_3_RCV_linked_adjustment_first_year_run_off___real.ADDN2">'Year 3'!$J$367:$P$367</definedName>
    <definedName name="Year_3_RCV_linked_adjustment_first_year_run_off___real.BR">'Year 3'!$J$365:$P$365</definedName>
    <definedName name="Year_3_RCV_linked_adjustment_first_year_run_off___real.WN">'Year 3'!$J$363:$P$363</definedName>
    <definedName name="Year_3_RCV_linked_adjustment_first_year_run_off___real.WR">'Year 3'!$J$362:$P$362</definedName>
    <definedName name="Year_3_RCV_linked_adjustment_first_year_run_off___real.WWN">'Year 3'!$J$364:$P$364</definedName>
    <definedName name="Year_3_RCV_linked_adjustment_return___real.ADDN1">'Year 3'!$J$475:$P$475</definedName>
    <definedName name="Year_3_RCV_linked_adjustment_return___real.ADDN2">'Year 3'!$J$476:$P$476</definedName>
    <definedName name="Year_3_RCV_linked_adjustment_return___real.BR">'Year 3'!$J$474:$P$474</definedName>
    <definedName name="Year_3_RCV_linked_adjustment_return___real.WN">'Year 3'!$J$472:$P$472</definedName>
    <definedName name="Year_3_RCV_linked_adjustment_return___real.WR">'Year 3'!$J$471:$P$471</definedName>
    <definedName name="Year_3_RCV_linked_adjustment_return___real.WWN">'Year 3'!$J$473:$P$473</definedName>
    <definedName name="Year_3_RCV_linked_adjustment_run_off___real.ADDN1">'Year 3'!$J$387:$P$387</definedName>
    <definedName name="Year_3_RCV_linked_adjustment_run_off___real.ADDN2">'Year 3'!$J$388:$P$388</definedName>
    <definedName name="Year_3_RCV_linked_adjustment_run_off___real.BR">'Year 3'!$J$386:$P$386</definedName>
    <definedName name="Year_3_RCV_linked_adjustment_run_off___real.WN">'Year 3'!$J$384:$P$384</definedName>
    <definedName name="Year_3_RCV_linked_adjustment_run_off___real.WR">'Year 3'!$J$383:$P$383</definedName>
    <definedName name="Year_3_RCV_linked_adjustment_run_off___real.WWN">'Year 3'!$J$385:$P$385</definedName>
    <definedName name="Year_3_RCV_linked_adjustment_subsequent_years_run_off___real.ADDN1">'Year 3'!$J$344:$P$344</definedName>
    <definedName name="Year_3_RCV_linked_adjustment_subsequent_years_run_off___real.ADDN2">'Year 3'!$J$345:$P$345</definedName>
    <definedName name="Year_3_RCV_linked_adjustment_subsequent_years_run_off___real.BR">'Year 3'!$J$343:$P$343</definedName>
    <definedName name="Year_3_RCV_linked_adjustment_subsequent_years_run_off___real.WN">'Year 3'!$J$341:$P$341</definedName>
    <definedName name="Year_3_RCV_linked_adjustment_subsequent_years_run_off___real.WR">'Year 3'!$J$340:$P$340</definedName>
    <definedName name="Year_3_RCV_linked_adjustment_subsequent_years_run_off___real.WWN">'Year 3'!$J$342:$P$342</definedName>
    <definedName name="Year_3_total_modelled_underspend__.ADDN1">'Year 3'!$J$94:$P$94</definedName>
    <definedName name="Year_3_total_modelled_underspend__.ADDN2">'Year 3'!$J$95:$P$95</definedName>
    <definedName name="Year_3_total_modelled_underspend__.BR">'Year 3'!$J$93:$P$93</definedName>
    <definedName name="Year_3_total_modelled_underspend__.WN">'Year 3'!$J$91:$P$91</definedName>
    <definedName name="Year_3_total_modelled_underspend__.WR">'Year 3'!$J$90:$P$90</definedName>
    <definedName name="Year_3_total_modelled_underspend__.WWN">'Year 3'!$J$92:$P$92</definedName>
    <definedName name="Year_3_total_modelled_underspend___real.ADDN1">'Year 3'!$J$35:$P$35</definedName>
    <definedName name="Year_3_total_modelled_underspend___real.ADDN2">'Year 3'!$J$36:$P$36</definedName>
    <definedName name="Year_3_total_modelled_underspend___real.BR">'Year 3'!$J$34:$P$34</definedName>
    <definedName name="Year_3_total_modelled_underspend___real.WN">'Year 3'!$J$32:$P$32</definedName>
    <definedName name="Year_3_total_modelled_underspend___real.WR">'Year 3'!$J$31:$P$31</definedName>
    <definedName name="Year_3_total_modelled_underspend___real.WWN">'Year 3'!$J$33:$P$33</definedName>
    <definedName name="Year_3_weighted_enhancement_clawback_PAYG_rate.ADDN1">'Year 3'!$J$218:$P$218</definedName>
    <definedName name="Year_3_weighted_enhancement_clawback_PAYG_rate.ADDN2">'Year 3'!$J$219:$P$219</definedName>
    <definedName name="Year_3_weighted_enhancement_clawback_PAYG_rate.BR">'Year 3'!$J$217:$P$217</definedName>
    <definedName name="Year_3_weighted_enhancement_clawback_PAYG_rate.WN">'Year 3'!$J$215:$P$215</definedName>
    <definedName name="Year_3_weighted_enhancement_clawback_PAYG_rate.WR">'Year 3'!$J$214:$P$214</definedName>
    <definedName name="Year_3_weighted_enhancement_clawback_PAYG_rate.WWN">'Year 3'!$J$216:$P$216</definedName>
    <definedName name="Year_4_period_flag">Time!$J$69:$P$69</definedName>
    <definedName name="Year_5_period_flag">Time!$J$74:$P$74</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3" l="1"/>
  <c r="E24" i="3"/>
  <c r="E22" i="3"/>
  <c r="E21" i="3"/>
  <c r="E20" i="3"/>
  <c r="E23" i="3"/>
  <c r="E16" i="3"/>
  <c r="E17" i="3"/>
  <c r="E19" i="3"/>
  <c r="E18" i="3"/>
  <c r="E14" i="3" l="1"/>
  <c r="E13" i="3"/>
  <c r="E12" i="3"/>
  <c r="E11" i="3"/>
  <c r="E26" i="3" l="1"/>
  <c r="E29" i="3"/>
  <c r="E28" i="3"/>
  <c r="E27" i="3"/>
  <c r="E10" i="3"/>
  <c r="C7" i="3"/>
  <c r="C6" i="3"/>
  <c r="E7" i="3"/>
  <c r="E6" i="3"/>
  <c r="E9" i="3"/>
  <c r="E8" i="3"/>
  <c r="G8" i="2"/>
  <c r="G7" i="2"/>
  <c r="G6" i="2" l="1"/>
  <c r="D8" i="2"/>
  <c r="D7" i="2"/>
  <c r="D6" i="2"/>
  <c r="E17" i="10"/>
  <c r="D20" i="2" s="1"/>
  <c r="F17" i="10"/>
  <c r="G17" i="10"/>
  <c r="G20" i="2" s="1"/>
  <c r="H17" i="10"/>
  <c r="I17" i="10"/>
  <c r="E18" i="10"/>
  <c r="D21" i="2" s="1"/>
  <c r="F18" i="10"/>
  <c r="G18" i="10"/>
  <c r="G21" i="2" s="1"/>
  <c r="H18" i="10"/>
  <c r="I18" i="10"/>
  <c r="E19" i="10"/>
  <c r="D22" i="2" s="1"/>
  <c r="F19" i="10"/>
  <c r="G19" i="10"/>
  <c r="G22" i="2" s="1"/>
  <c r="H19" i="10"/>
  <c r="I19" i="10"/>
  <c r="D5" i="2"/>
  <c r="G5" i="2"/>
  <c r="G14" i="2"/>
  <c r="G16" i="2"/>
  <c r="G15" i="2"/>
  <c r="D16" i="2"/>
  <c r="D15" i="2"/>
  <c r="D14" i="2"/>
  <c r="G13" i="2"/>
  <c r="G12" i="2"/>
  <c r="G11" i="2"/>
  <c r="G10" i="2"/>
  <c r="G9" i="2"/>
  <c r="D13" i="2"/>
  <c r="D12" i="2"/>
  <c r="D11" i="2"/>
  <c r="D10" i="2"/>
  <c r="D9" i="2"/>
  <c r="H71" i="6" l="1"/>
  <c r="H293" i="8" s="1"/>
  <c r="H60" i="6"/>
  <c r="H265" i="9" s="1"/>
  <c r="H59" i="6"/>
  <c r="H282" i="8" s="1"/>
  <c r="H38" i="6"/>
  <c r="H17" i="8" s="1"/>
  <c r="H37" i="6"/>
  <c r="H16" i="8" s="1"/>
  <c r="H36" i="6"/>
  <c r="H15" i="8" s="1"/>
  <c r="H35" i="6"/>
  <c r="H14" i="8" s="1"/>
  <c r="H34" i="6"/>
  <c r="H13" i="8" s="1"/>
  <c r="H33" i="6"/>
  <c r="H12" i="8" s="1"/>
  <c r="H31" i="6"/>
  <c r="H23" i="9" s="1"/>
  <c r="H30" i="6"/>
  <c r="H65" i="9" s="1"/>
  <c r="H29" i="6"/>
  <c r="H64" i="9" s="1"/>
  <c r="H28" i="6"/>
  <c r="H20" i="9" s="1"/>
  <c r="H27" i="6"/>
  <c r="H35" i="8" s="1"/>
  <c r="H26" i="6"/>
  <c r="H18" i="9" s="1"/>
  <c r="A1" i="6"/>
  <c r="G225" i="14"/>
  <c r="G224" i="14"/>
  <c r="H223" i="14"/>
  <c r="H222" i="14"/>
  <c r="H221" i="14"/>
  <c r="H220" i="14"/>
  <c r="H219" i="14"/>
  <c r="H218" i="14"/>
  <c r="H217" i="14"/>
  <c r="H216" i="14"/>
  <c r="H215" i="14"/>
  <c r="H214" i="14"/>
  <c r="H213" i="14"/>
  <c r="H212" i="14"/>
  <c r="H211" i="14"/>
  <c r="H210" i="14"/>
  <c r="G209" i="14"/>
  <c r="H208" i="14"/>
  <c r="H207" i="14"/>
  <c r="H206" i="14"/>
  <c r="H205" i="14"/>
  <c r="H204" i="14"/>
  <c r="H203" i="14"/>
  <c r="H202" i="14"/>
  <c r="H201" i="14"/>
  <c r="H200" i="14"/>
  <c r="H199" i="14"/>
  <c r="H198" i="14"/>
  <c r="H197" i="14"/>
  <c r="H196" i="14"/>
  <c r="H195" i="14"/>
  <c r="G194" i="14"/>
  <c r="G193" i="14"/>
  <c r="G192" i="14"/>
  <c r="G191" i="14"/>
  <c r="G190" i="14"/>
  <c r="G189" i="14"/>
  <c r="G188" i="14"/>
  <c r="G187" i="14"/>
  <c r="G186" i="14"/>
  <c r="G185" i="14"/>
  <c r="G184" i="14"/>
  <c r="G183" i="14"/>
  <c r="G182" i="14"/>
  <c r="G181" i="14"/>
  <c r="G180" i="14"/>
  <c r="G179" i="14"/>
  <c r="G178" i="14"/>
  <c r="G177" i="14"/>
  <c r="G176" i="14"/>
  <c r="G175" i="14"/>
  <c r="G174" i="14"/>
  <c r="G173" i="14"/>
  <c r="G172" i="14"/>
  <c r="G171" i="14"/>
  <c r="G170" i="14"/>
  <c r="G169" i="14"/>
  <c r="G168" i="14"/>
  <c r="G167" i="14"/>
  <c r="G166" i="14"/>
  <c r="G165" i="14"/>
  <c r="G164" i="14"/>
  <c r="G163" i="14"/>
  <c r="G162" i="14"/>
  <c r="G161" i="14"/>
  <c r="G160" i="14"/>
  <c r="G159" i="14"/>
  <c r="G158" i="14"/>
  <c r="G157" i="14"/>
  <c r="G156" i="14"/>
  <c r="G155" i="14"/>
  <c r="G154" i="14"/>
  <c r="G153" i="14"/>
  <c r="G152" i="14"/>
  <c r="G151" i="14"/>
  <c r="G150" i="14"/>
  <c r="G149" i="14"/>
  <c r="G148" i="14"/>
  <c r="G147" i="14"/>
  <c r="G146" i="14"/>
  <c r="G145" i="14"/>
  <c r="G144" i="14"/>
  <c r="G143" i="14"/>
  <c r="G142" i="14"/>
  <c r="G141" i="14"/>
  <c r="G140" i="14"/>
  <c r="G139" i="14"/>
  <c r="G138" i="14"/>
  <c r="G137" i="14"/>
  <c r="G136" i="14"/>
  <c r="G135" i="14"/>
  <c r="G134" i="14"/>
  <c r="G133" i="14"/>
  <c r="G132" i="14"/>
  <c r="G131" i="14"/>
  <c r="G130" i="14"/>
  <c r="G129" i="14"/>
  <c r="G128" i="14"/>
  <c r="G127" i="14"/>
  <c r="G126" i="14"/>
  <c r="G125" i="14"/>
  <c r="G124" i="14"/>
  <c r="G123" i="14"/>
  <c r="G122" i="14"/>
  <c r="G121" i="14"/>
  <c r="G120" i="14"/>
  <c r="G119" i="14"/>
  <c r="G118" i="14"/>
  <c r="G117" i="14"/>
  <c r="G116" i="14"/>
  <c r="G115" i="14"/>
  <c r="G114" i="14"/>
  <c r="G113" i="14"/>
  <c r="G112" i="14"/>
  <c r="G111" i="14"/>
  <c r="G110" i="14"/>
  <c r="G109" i="14"/>
  <c r="G108" i="14"/>
  <c r="G107" i="14"/>
  <c r="G106" i="14"/>
  <c r="G105" i="14"/>
  <c r="G104" i="14"/>
  <c r="G103" i="14"/>
  <c r="G102" i="14"/>
  <c r="G101" i="14"/>
  <c r="G100" i="14"/>
  <c r="G99" i="14"/>
  <c r="G98" i="14"/>
  <c r="G97" i="14"/>
  <c r="H96" i="14"/>
  <c r="H95" i="14"/>
  <c r="H94" i="14"/>
  <c r="H93" i="14"/>
  <c r="H92" i="14"/>
  <c r="H91" i="14"/>
  <c r="H90" i="14"/>
  <c r="H89" i="14"/>
  <c r="H88" i="14"/>
  <c r="H87" i="14"/>
  <c r="H86" i="14"/>
  <c r="H85" i="14"/>
  <c r="H84" i="14"/>
  <c r="H83" i="14"/>
  <c r="H82" i="14"/>
  <c r="H81" i="14"/>
  <c r="H80" i="14"/>
  <c r="H79" i="14"/>
  <c r="H78" i="14"/>
  <c r="H77" i="14"/>
  <c r="H76" i="14"/>
  <c r="H75" i="14"/>
  <c r="H74" i="14"/>
  <c r="H73" i="14"/>
  <c r="H72" i="14"/>
  <c r="H71" i="14"/>
  <c r="H70" i="14"/>
  <c r="H69" i="14"/>
  <c r="H68" i="14"/>
  <c r="H67" i="14"/>
  <c r="H66" i="14"/>
  <c r="H65" i="14"/>
  <c r="H64" i="14"/>
  <c r="H63" i="14"/>
  <c r="H62" i="14"/>
  <c r="H61" i="14"/>
  <c r="H60" i="14"/>
  <c r="H59" i="14"/>
  <c r="H58" i="14"/>
  <c r="H57" i="14"/>
  <c r="H56" i="14"/>
  <c r="H55" i="14"/>
  <c r="H54" i="14"/>
  <c r="H53" i="14"/>
  <c r="H52" i="14"/>
  <c r="H51" i="14"/>
  <c r="H50" i="14"/>
  <c r="H49" i="14"/>
  <c r="H48" i="14"/>
  <c r="H47" i="14"/>
  <c r="H46" i="14"/>
  <c r="H45" i="14"/>
  <c r="H44" i="14"/>
  <c r="H43" i="14"/>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11" i="14"/>
  <c r="H10" i="14"/>
  <c r="H9" i="14"/>
  <c r="H8" i="14"/>
  <c r="H7" i="14"/>
  <c r="H6" i="14"/>
  <c r="H5" i="14"/>
  <c r="F4" i="14"/>
  <c r="H3" i="14"/>
  <c r="F2" i="14"/>
  <c r="F3" i="6"/>
  <c r="G36" i="10"/>
  <c r="G28" i="2" s="1"/>
  <c r="E36" i="10"/>
  <c r="D28" i="2" s="1"/>
  <c r="G35" i="10"/>
  <c r="G27" i="2" s="1"/>
  <c r="E35" i="10"/>
  <c r="D27" i="2" s="1"/>
  <c r="G34" i="10"/>
  <c r="G26" i="2" s="1"/>
  <c r="E34" i="10"/>
  <c r="D26" i="2" s="1"/>
  <c r="I31" i="10"/>
  <c r="F31" i="10"/>
  <c r="I30" i="10"/>
  <c r="F30" i="10"/>
  <c r="I29" i="10"/>
  <c r="F29" i="10"/>
  <c r="I27" i="10"/>
  <c r="F27" i="10"/>
  <c r="I26" i="10"/>
  <c r="F26" i="10"/>
  <c r="I25" i="10"/>
  <c r="F25" i="10"/>
  <c r="I24" i="10"/>
  <c r="F24" i="10"/>
  <c r="I23" i="10"/>
  <c r="F23" i="10"/>
  <c r="I22" i="10"/>
  <c r="F22" i="10"/>
  <c r="I15" i="10"/>
  <c r="F15" i="10"/>
  <c r="I14" i="10"/>
  <c r="F14" i="10"/>
  <c r="I13" i="10"/>
  <c r="F13" i="10"/>
  <c r="I12" i="10"/>
  <c r="F12" i="10"/>
  <c r="I11" i="10"/>
  <c r="F11" i="10"/>
  <c r="I10" i="10"/>
  <c r="F10" i="10"/>
  <c r="A1" i="10"/>
  <c r="C23" i="3" s="1"/>
  <c r="I678" i="9"/>
  <c r="G678" i="9"/>
  <c r="F678" i="9"/>
  <c r="E678" i="9"/>
  <c r="I673" i="9"/>
  <c r="H673" i="9"/>
  <c r="G673" i="9"/>
  <c r="F673" i="9"/>
  <c r="E673" i="9"/>
  <c r="I672" i="9"/>
  <c r="G672" i="9"/>
  <c r="F672" i="9"/>
  <c r="E672" i="9"/>
  <c r="I671" i="9"/>
  <c r="G671" i="9"/>
  <c r="F671" i="9"/>
  <c r="E671" i="9"/>
  <c r="I666" i="9"/>
  <c r="G666" i="9"/>
  <c r="F666" i="9"/>
  <c r="E666" i="9"/>
  <c r="I661" i="9"/>
  <c r="H661" i="9"/>
  <c r="G661" i="9"/>
  <c r="F661" i="9"/>
  <c r="E661" i="9"/>
  <c r="I660" i="9"/>
  <c r="G660" i="9"/>
  <c r="F660" i="9"/>
  <c r="E660" i="9"/>
  <c r="I659" i="9"/>
  <c r="G659" i="9"/>
  <c r="F659" i="9"/>
  <c r="E659" i="9"/>
  <c r="I654" i="9"/>
  <c r="G654" i="9"/>
  <c r="F654" i="9"/>
  <c r="E654" i="9"/>
  <c r="I649" i="9"/>
  <c r="H649" i="9"/>
  <c r="G649" i="9"/>
  <c r="F649" i="9"/>
  <c r="E649" i="9"/>
  <c r="I648" i="9"/>
  <c r="G648" i="9"/>
  <c r="F648" i="9"/>
  <c r="E648" i="9"/>
  <c r="I647" i="9"/>
  <c r="G647" i="9"/>
  <c r="F647" i="9"/>
  <c r="E647" i="9"/>
  <c r="G640" i="9"/>
  <c r="G31" i="10" s="1"/>
  <c r="G25" i="2" s="1"/>
  <c r="E640" i="9"/>
  <c r="E31" i="10" s="1"/>
  <c r="D25" i="2" s="1"/>
  <c r="I638" i="9"/>
  <c r="G638" i="9"/>
  <c r="F638" i="9"/>
  <c r="E638" i="9"/>
  <c r="I637" i="9"/>
  <c r="G637" i="9"/>
  <c r="F637" i="9"/>
  <c r="E637" i="9"/>
  <c r="I636" i="9"/>
  <c r="G636" i="9"/>
  <c r="F636" i="9"/>
  <c r="E636" i="9"/>
  <c r="I635" i="9"/>
  <c r="G635" i="9"/>
  <c r="F635" i="9"/>
  <c r="E635" i="9"/>
  <c r="I634" i="9"/>
  <c r="G634" i="9"/>
  <c r="F634" i="9"/>
  <c r="E634" i="9"/>
  <c r="I633" i="9"/>
  <c r="G633" i="9"/>
  <c r="F633" i="9"/>
  <c r="E633" i="9"/>
  <c r="G629" i="9"/>
  <c r="G30" i="10" s="1"/>
  <c r="G24" i="2" s="1"/>
  <c r="E629" i="9"/>
  <c r="E30" i="10" s="1"/>
  <c r="D24" i="2" s="1"/>
  <c r="I627" i="9"/>
  <c r="G627" i="9"/>
  <c r="F627" i="9"/>
  <c r="E627" i="9"/>
  <c r="I626" i="9"/>
  <c r="G626" i="9"/>
  <c r="F626" i="9"/>
  <c r="E626" i="9"/>
  <c r="I625" i="9"/>
  <c r="G625" i="9"/>
  <c r="F625" i="9"/>
  <c r="E625" i="9"/>
  <c r="I624" i="9"/>
  <c r="G624" i="9"/>
  <c r="F624" i="9"/>
  <c r="E624" i="9"/>
  <c r="I623" i="9"/>
  <c r="G623" i="9"/>
  <c r="F623" i="9"/>
  <c r="E623" i="9"/>
  <c r="I622" i="9"/>
  <c r="G622" i="9"/>
  <c r="F622" i="9"/>
  <c r="E622" i="9"/>
  <c r="G618" i="9"/>
  <c r="G29" i="10" s="1"/>
  <c r="G23" i="2" s="1"/>
  <c r="E618" i="9"/>
  <c r="E29" i="10" s="1"/>
  <c r="D23" i="2" s="1"/>
  <c r="I616" i="9"/>
  <c r="G616" i="9"/>
  <c r="F616" i="9"/>
  <c r="E616" i="9"/>
  <c r="I615" i="9"/>
  <c r="G615" i="9"/>
  <c r="F615" i="9"/>
  <c r="E615" i="9"/>
  <c r="I614" i="9"/>
  <c r="G614" i="9"/>
  <c r="F614" i="9"/>
  <c r="E614" i="9"/>
  <c r="I613" i="9"/>
  <c r="G613" i="9"/>
  <c r="F613" i="9"/>
  <c r="E613" i="9"/>
  <c r="I612" i="9"/>
  <c r="G612" i="9"/>
  <c r="F612" i="9"/>
  <c r="E612" i="9"/>
  <c r="I611" i="9"/>
  <c r="G611" i="9"/>
  <c r="F611" i="9"/>
  <c r="E611" i="9"/>
  <c r="G607" i="9"/>
  <c r="G27" i="10" s="1"/>
  <c r="E607" i="9"/>
  <c r="E27" i="10" s="1"/>
  <c r="G606" i="9"/>
  <c r="G26" i="10" s="1"/>
  <c r="E606" i="9"/>
  <c r="E26" i="10" s="1"/>
  <c r="G605" i="9"/>
  <c r="G25" i="10" s="1"/>
  <c r="E605" i="9"/>
  <c r="E25" i="10" s="1"/>
  <c r="G604" i="9"/>
  <c r="G24" i="10" s="1"/>
  <c r="E604" i="9"/>
  <c r="E24" i="10" s="1"/>
  <c r="G603" i="9"/>
  <c r="G23" i="10" s="1"/>
  <c r="E603" i="9"/>
  <c r="E23" i="10" s="1"/>
  <c r="G602" i="9"/>
  <c r="G22" i="10" s="1"/>
  <c r="E602" i="9"/>
  <c r="E22" i="10" s="1"/>
  <c r="I595" i="9"/>
  <c r="G595" i="9"/>
  <c r="F595" i="9"/>
  <c r="E595" i="9"/>
  <c r="I594" i="9"/>
  <c r="G594" i="9"/>
  <c r="F594" i="9"/>
  <c r="E594" i="9"/>
  <c r="I593" i="9"/>
  <c r="G593" i="9"/>
  <c r="F593" i="9"/>
  <c r="E593" i="9"/>
  <c r="I592" i="9"/>
  <c r="G592" i="9"/>
  <c r="F592" i="9"/>
  <c r="E592" i="9"/>
  <c r="I591" i="9"/>
  <c r="G591" i="9"/>
  <c r="F591" i="9"/>
  <c r="E591" i="9"/>
  <c r="I590" i="9"/>
  <c r="G590" i="9"/>
  <c r="F590" i="9"/>
  <c r="E590" i="9"/>
  <c r="I589" i="9"/>
  <c r="G589" i="9"/>
  <c r="F589" i="9"/>
  <c r="E589" i="9"/>
  <c r="I588" i="9"/>
  <c r="G588" i="9"/>
  <c r="F588" i="9"/>
  <c r="E588" i="9"/>
  <c r="I587" i="9"/>
  <c r="G587" i="9"/>
  <c r="F587" i="9"/>
  <c r="E587" i="9"/>
  <c r="I586" i="9"/>
  <c r="G586" i="9"/>
  <c r="F586" i="9"/>
  <c r="E586" i="9"/>
  <c r="I585" i="9"/>
  <c r="G585" i="9"/>
  <c r="F585" i="9"/>
  <c r="E585" i="9"/>
  <c r="I584" i="9"/>
  <c r="G584" i="9"/>
  <c r="F584" i="9"/>
  <c r="E584" i="9"/>
  <c r="I574" i="9"/>
  <c r="G574" i="9"/>
  <c r="F574" i="9"/>
  <c r="E574" i="9"/>
  <c r="I573" i="9"/>
  <c r="G573" i="9"/>
  <c r="F573" i="9"/>
  <c r="E573" i="9"/>
  <c r="I572" i="9"/>
  <c r="G572" i="9"/>
  <c r="F572" i="9"/>
  <c r="E572" i="9"/>
  <c r="I571" i="9"/>
  <c r="G571" i="9"/>
  <c r="F571" i="9"/>
  <c r="E571" i="9"/>
  <c r="I570" i="9"/>
  <c r="G570" i="9"/>
  <c r="F570" i="9"/>
  <c r="E570" i="9"/>
  <c r="I569" i="9"/>
  <c r="G569" i="9"/>
  <c r="F569" i="9"/>
  <c r="E569" i="9"/>
  <c r="I568" i="9"/>
  <c r="G568" i="9"/>
  <c r="F568" i="9"/>
  <c r="E568" i="9"/>
  <c r="I567" i="9"/>
  <c r="G567" i="9"/>
  <c r="F567" i="9"/>
  <c r="E567" i="9"/>
  <c r="I566" i="9"/>
  <c r="G566" i="9"/>
  <c r="F566" i="9"/>
  <c r="E566" i="9"/>
  <c r="I565" i="9"/>
  <c r="G565" i="9"/>
  <c r="F565" i="9"/>
  <c r="E565" i="9"/>
  <c r="I564" i="9"/>
  <c r="G564" i="9"/>
  <c r="F564" i="9"/>
  <c r="E564" i="9"/>
  <c r="I563" i="9"/>
  <c r="G563" i="9"/>
  <c r="F563" i="9"/>
  <c r="E563" i="9"/>
  <c r="I562" i="9"/>
  <c r="G562" i="9"/>
  <c r="F562" i="9"/>
  <c r="E562" i="9"/>
  <c r="I561" i="9"/>
  <c r="G561" i="9"/>
  <c r="F561" i="9"/>
  <c r="E561" i="9"/>
  <c r="I560" i="9"/>
  <c r="G560" i="9"/>
  <c r="F560" i="9"/>
  <c r="E560" i="9"/>
  <c r="I559" i="9"/>
  <c r="G559" i="9"/>
  <c r="F559" i="9"/>
  <c r="E559" i="9"/>
  <c r="I558" i="9"/>
  <c r="G558" i="9"/>
  <c r="F558" i="9"/>
  <c r="E558" i="9"/>
  <c r="I557" i="9"/>
  <c r="G557" i="9"/>
  <c r="F557" i="9"/>
  <c r="E557" i="9"/>
  <c r="I547" i="9"/>
  <c r="G547" i="9"/>
  <c r="F547" i="9"/>
  <c r="E547" i="9"/>
  <c r="I546" i="9"/>
  <c r="G546" i="9"/>
  <c r="F546" i="9"/>
  <c r="E546" i="9"/>
  <c r="I545" i="9"/>
  <c r="G545" i="9"/>
  <c r="F545" i="9"/>
  <c r="E545" i="9"/>
  <c r="I544" i="9"/>
  <c r="G544" i="9"/>
  <c r="F544" i="9"/>
  <c r="E544" i="9"/>
  <c r="I543" i="9"/>
  <c r="G543" i="9"/>
  <c r="F543" i="9"/>
  <c r="E543" i="9"/>
  <c r="I542" i="9"/>
  <c r="G542" i="9"/>
  <c r="F542" i="9"/>
  <c r="E542" i="9"/>
  <c r="I541" i="9"/>
  <c r="G541" i="9"/>
  <c r="F541" i="9"/>
  <c r="E541" i="9"/>
  <c r="I531" i="9"/>
  <c r="G531" i="9"/>
  <c r="F531" i="9"/>
  <c r="E531" i="9"/>
  <c r="I530" i="9"/>
  <c r="G530" i="9"/>
  <c r="F530" i="9"/>
  <c r="E530" i="9"/>
  <c r="I529" i="9"/>
  <c r="G529" i="9"/>
  <c r="F529" i="9"/>
  <c r="E529" i="9"/>
  <c r="I528" i="9"/>
  <c r="G528" i="9"/>
  <c r="F528" i="9"/>
  <c r="E528" i="9"/>
  <c r="I527" i="9"/>
  <c r="G527" i="9"/>
  <c r="F527" i="9"/>
  <c r="E527" i="9"/>
  <c r="I526" i="9"/>
  <c r="G526" i="9"/>
  <c r="F526" i="9"/>
  <c r="E526" i="9"/>
  <c r="I525" i="9"/>
  <c r="G525" i="9"/>
  <c r="F525" i="9"/>
  <c r="E525" i="9"/>
  <c r="I524" i="9"/>
  <c r="G524" i="9"/>
  <c r="F524" i="9"/>
  <c r="E524" i="9"/>
  <c r="I523" i="9"/>
  <c r="G523" i="9"/>
  <c r="F523" i="9"/>
  <c r="E523" i="9"/>
  <c r="I522" i="9"/>
  <c r="G522" i="9"/>
  <c r="F522" i="9"/>
  <c r="E522" i="9"/>
  <c r="I521" i="9"/>
  <c r="G521" i="9"/>
  <c r="F521" i="9"/>
  <c r="E521" i="9"/>
  <c r="I520" i="9"/>
  <c r="G520" i="9"/>
  <c r="F520" i="9"/>
  <c r="E520" i="9"/>
  <c r="I519" i="9"/>
  <c r="G519" i="9"/>
  <c r="F519" i="9"/>
  <c r="E519" i="9"/>
  <c r="I518" i="9"/>
  <c r="G518" i="9"/>
  <c r="F518" i="9"/>
  <c r="E518" i="9"/>
  <c r="I517" i="9"/>
  <c r="G517" i="9"/>
  <c r="F517" i="9"/>
  <c r="E517" i="9"/>
  <c r="I516" i="9"/>
  <c r="G516" i="9"/>
  <c r="F516" i="9"/>
  <c r="E516" i="9"/>
  <c r="I515" i="9"/>
  <c r="G515" i="9"/>
  <c r="F515" i="9"/>
  <c r="E515" i="9"/>
  <c r="I514" i="9"/>
  <c r="G514" i="9"/>
  <c r="F514" i="9"/>
  <c r="E514" i="9"/>
  <c r="I501" i="9"/>
  <c r="G501" i="9"/>
  <c r="F501" i="9"/>
  <c r="E501" i="9"/>
  <c r="G500" i="9"/>
  <c r="E500" i="9"/>
  <c r="G499" i="9"/>
  <c r="E499" i="9"/>
  <c r="G498" i="9"/>
  <c r="E498" i="9"/>
  <c r="G497" i="9"/>
  <c r="E497" i="9"/>
  <c r="G496" i="9"/>
  <c r="E496" i="9"/>
  <c r="G495" i="9"/>
  <c r="E495" i="9"/>
  <c r="I485" i="9"/>
  <c r="G485" i="9"/>
  <c r="F485" i="9"/>
  <c r="E485" i="9"/>
  <c r="I484" i="9"/>
  <c r="G484" i="9"/>
  <c r="F484" i="9"/>
  <c r="E484" i="9"/>
  <c r="I483" i="9"/>
  <c r="G483" i="9"/>
  <c r="F483" i="9"/>
  <c r="E483" i="9"/>
  <c r="I482" i="9"/>
  <c r="G482" i="9"/>
  <c r="F482" i="9"/>
  <c r="E482" i="9"/>
  <c r="I481" i="9"/>
  <c r="G481" i="9"/>
  <c r="F481" i="9"/>
  <c r="E481" i="9"/>
  <c r="I480" i="9"/>
  <c r="G480" i="9"/>
  <c r="F480" i="9"/>
  <c r="E480" i="9"/>
  <c r="I470" i="9"/>
  <c r="G470" i="9"/>
  <c r="F470" i="9"/>
  <c r="E470" i="9"/>
  <c r="E15" i="3" s="1"/>
  <c r="I469" i="9"/>
  <c r="G469" i="9"/>
  <c r="F469" i="9"/>
  <c r="E469" i="9"/>
  <c r="I468" i="9"/>
  <c r="G468" i="9"/>
  <c r="F468" i="9"/>
  <c r="E468" i="9"/>
  <c r="I467" i="9"/>
  <c r="G467" i="9"/>
  <c r="F467" i="9"/>
  <c r="E467" i="9"/>
  <c r="I466" i="9"/>
  <c r="G466" i="9"/>
  <c r="F466" i="9"/>
  <c r="E466" i="9"/>
  <c r="I465" i="9"/>
  <c r="G465" i="9"/>
  <c r="F465" i="9"/>
  <c r="E465" i="9"/>
  <c r="I464" i="9"/>
  <c r="G464" i="9"/>
  <c r="F464" i="9"/>
  <c r="E464" i="9"/>
  <c r="G463" i="9"/>
  <c r="F463" i="9"/>
  <c r="E463" i="9"/>
  <c r="I453" i="9"/>
  <c r="G453" i="9"/>
  <c r="F453" i="9"/>
  <c r="E453" i="9"/>
  <c r="I452" i="9"/>
  <c r="G452" i="9"/>
  <c r="F452" i="9"/>
  <c r="E452" i="9"/>
  <c r="I451" i="9"/>
  <c r="G451" i="9"/>
  <c r="F451" i="9"/>
  <c r="E451" i="9"/>
  <c r="I450" i="9"/>
  <c r="G450" i="9"/>
  <c r="F450" i="9"/>
  <c r="E450" i="9"/>
  <c r="I449" i="9"/>
  <c r="G449" i="9"/>
  <c r="F449" i="9"/>
  <c r="E449" i="9"/>
  <c r="I448" i="9"/>
  <c r="G448" i="9"/>
  <c r="F448" i="9"/>
  <c r="E448" i="9"/>
  <c r="I447" i="9"/>
  <c r="H447" i="9"/>
  <c r="G447" i="9"/>
  <c r="F447" i="9"/>
  <c r="E447" i="9"/>
  <c r="I446" i="9"/>
  <c r="H446" i="9"/>
  <c r="G446" i="9"/>
  <c r="F446" i="9"/>
  <c r="E446" i="9"/>
  <c r="I445" i="9"/>
  <c r="H445" i="9"/>
  <c r="G445" i="9"/>
  <c r="F445" i="9"/>
  <c r="E445" i="9"/>
  <c r="I444" i="9"/>
  <c r="H444" i="9"/>
  <c r="G444" i="9"/>
  <c r="F444" i="9"/>
  <c r="E444" i="9"/>
  <c r="I443" i="9"/>
  <c r="H443" i="9"/>
  <c r="G443" i="9"/>
  <c r="F443" i="9"/>
  <c r="E443" i="9"/>
  <c r="I442" i="9"/>
  <c r="H442" i="9"/>
  <c r="G442" i="9"/>
  <c r="F442" i="9"/>
  <c r="E442" i="9"/>
  <c r="H432" i="9"/>
  <c r="G432" i="9"/>
  <c r="F432" i="9"/>
  <c r="E432" i="9"/>
  <c r="H431" i="9"/>
  <c r="G431" i="9"/>
  <c r="F431" i="9"/>
  <c r="E431" i="9"/>
  <c r="H430" i="9"/>
  <c r="G430" i="9"/>
  <c r="F430" i="9"/>
  <c r="E430" i="9"/>
  <c r="H429" i="9"/>
  <c r="G429" i="9"/>
  <c r="F429" i="9"/>
  <c r="E429" i="9"/>
  <c r="H428" i="9"/>
  <c r="G428" i="9"/>
  <c r="F428" i="9"/>
  <c r="E428" i="9"/>
  <c r="H427" i="9"/>
  <c r="G427" i="9"/>
  <c r="F427" i="9"/>
  <c r="E427" i="9"/>
  <c r="G426" i="9"/>
  <c r="F426" i="9"/>
  <c r="E426" i="9"/>
  <c r="I413" i="9"/>
  <c r="G413" i="9"/>
  <c r="F413" i="9"/>
  <c r="E413" i="9"/>
  <c r="G412" i="9"/>
  <c r="E412" i="9"/>
  <c r="G411" i="9"/>
  <c r="E411" i="9"/>
  <c r="G410" i="9"/>
  <c r="E410" i="9"/>
  <c r="G409" i="9"/>
  <c r="E409" i="9"/>
  <c r="G408" i="9"/>
  <c r="E408" i="9"/>
  <c r="G407" i="9"/>
  <c r="E407" i="9"/>
  <c r="I397" i="9"/>
  <c r="G397" i="9"/>
  <c r="F397" i="9"/>
  <c r="E397" i="9"/>
  <c r="I396" i="9"/>
  <c r="G396" i="9"/>
  <c r="F396" i="9"/>
  <c r="E396" i="9"/>
  <c r="I395" i="9"/>
  <c r="G395" i="9"/>
  <c r="F395" i="9"/>
  <c r="E395" i="9"/>
  <c r="I394" i="9"/>
  <c r="G394" i="9"/>
  <c r="F394" i="9"/>
  <c r="E394" i="9"/>
  <c r="I393" i="9"/>
  <c r="G393" i="9"/>
  <c r="F393" i="9"/>
  <c r="E393" i="9"/>
  <c r="I392" i="9"/>
  <c r="G392" i="9"/>
  <c r="F392" i="9"/>
  <c r="E392" i="9"/>
  <c r="I382" i="9"/>
  <c r="G382" i="9"/>
  <c r="F382" i="9"/>
  <c r="E382" i="9"/>
  <c r="I381" i="9"/>
  <c r="G381" i="9"/>
  <c r="F381" i="9"/>
  <c r="E381" i="9"/>
  <c r="I380" i="9"/>
  <c r="G380" i="9"/>
  <c r="F380" i="9"/>
  <c r="E380" i="9"/>
  <c r="I379" i="9"/>
  <c r="G379" i="9"/>
  <c r="F379" i="9"/>
  <c r="E379" i="9"/>
  <c r="I378" i="9"/>
  <c r="G378" i="9"/>
  <c r="F378" i="9"/>
  <c r="E378" i="9"/>
  <c r="I377" i="9"/>
  <c r="G377" i="9"/>
  <c r="F377" i="9"/>
  <c r="E377" i="9"/>
  <c r="I376" i="9"/>
  <c r="G376" i="9"/>
  <c r="F376" i="9"/>
  <c r="E376" i="9"/>
  <c r="I375" i="9"/>
  <c r="G375" i="9"/>
  <c r="F375" i="9"/>
  <c r="E375" i="9"/>
  <c r="I374" i="9"/>
  <c r="G374" i="9"/>
  <c r="F374" i="9"/>
  <c r="E374" i="9"/>
  <c r="I373" i="9"/>
  <c r="G373" i="9"/>
  <c r="F373" i="9"/>
  <c r="E373" i="9"/>
  <c r="I372" i="9"/>
  <c r="G372" i="9"/>
  <c r="F372" i="9"/>
  <c r="E372" i="9"/>
  <c r="I371" i="9"/>
  <c r="G371" i="9"/>
  <c r="F371" i="9"/>
  <c r="E371" i="9"/>
  <c r="P361" i="9"/>
  <c r="O361" i="9"/>
  <c r="N361" i="9"/>
  <c r="M361" i="9"/>
  <c r="L361" i="9"/>
  <c r="K361" i="9"/>
  <c r="J361" i="9"/>
  <c r="I361" i="9"/>
  <c r="H361" i="9"/>
  <c r="G361" i="9"/>
  <c r="F361" i="9"/>
  <c r="E361" i="9"/>
  <c r="P360" i="9"/>
  <c r="O360" i="9"/>
  <c r="N360" i="9"/>
  <c r="M360" i="9"/>
  <c r="L360" i="9"/>
  <c r="K360" i="9"/>
  <c r="J360" i="9"/>
  <c r="I360" i="9"/>
  <c r="H360" i="9"/>
  <c r="G360" i="9"/>
  <c r="F360" i="9"/>
  <c r="E360" i="9"/>
  <c r="P359" i="9"/>
  <c r="O359" i="9"/>
  <c r="N359" i="9"/>
  <c r="M359" i="9"/>
  <c r="L359" i="9"/>
  <c r="K359" i="9"/>
  <c r="J359" i="9"/>
  <c r="I359" i="9"/>
  <c r="H359" i="9"/>
  <c r="G359" i="9"/>
  <c r="F359" i="9"/>
  <c r="E359" i="9"/>
  <c r="P358" i="9"/>
  <c r="O358" i="9"/>
  <c r="N358" i="9"/>
  <c r="M358" i="9"/>
  <c r="L358" i="9"/>
  <c r="K358" i="9"/>
  <c r="J358" i="9"/>
  <c r="I358" i="9"/>
  <c r="H358" i="9"/>
  <c r="G358" i="9"/>
  <c r="F358" i="9"/>
  <c r="E358" i="9"/>
  <c r="P357" i="9"/>
  <c r="O357" i="9"/>
  <c r="N357" i="9"/>
  <c r="M357" i="9"/>
  <c r="L357" i="9"/>
  <c r="K357" i="9"/>
  <c r="J357" i="9"/>
  <c r="I357" i="9"/>
  <c r="H357" i="9"/>
  <c r="G357" i="9"/>
  <c r="F357" i="9"/>
  <c r="E357" i="9"/>
  <c r="P356" i="9"/>
  <c r="O356" i="9"/>
  <c r="N356" i="9"/>
  <c r="M356" i="9"/>
  <c r="L356" i="9"/>
  <c r="K356" i="9"/>
  <c r="J356" i="9"/>
  <c r="I356" i="9"/>
  <c r="H356" i="9"/>
  <c r="G356" i="9"/>
  <c r="F356" i="9"/>
  <c r="E356" i="9"/>
  <c r="I355" i="9"/>
  <c r="G355" i="9"/>
  <c r="F355" i="9"/>
  <c r="E355" i="9"/>
  <c r="I354" i="9"/>
  <c r="G354" i="9"/>
  <c r="F354" i="9"/>
  <c r="E354" i="9"/>
  <c r="I353" i="9"/>
  <c r="G353" i="9"/>
  <c r="F353" i="9"/>
  <c r="E353" i="9"/>
  <c r="I352" i="9"/>
  <c r="G352" i="9"/>
  <c r="F352" i="9"/>
  <c r="E352" i="9"/>
  <c r="I351" i="9"/>
  <c r="G351" i="9"/>
  <c r="F351" i="9"/>
  <c r="E351" i="9"/>
  <c r="I350" i="9"/>
  <c r="G350" i="9"/>
  <c r="F350" i="9"/>
  <c r="E350" i="9"/>
  <c r="G349" i="9"/>
  <c r="F349" i="9"/>
  <c r="E349" i="9"/>
  <c r="P339" i="9"/>
  <c r="O339" i="9"/>
  <c r="N339" i="9"/>
  <c r="M339" i="9"/>
  <c r="L339" i="9"/>
  <c r="K339" i="9"/>
  <c r="J339" i="9"/>
  <c r="I339" i="9"/>
  <c r="H339" i="9"/>
  <c r="G339" i="9"/>
  <c r="F339" i="9"/>
  <c r="E339" i="9"/>
  <c r="P338" i="9"/>
  <c r="O338" i="9"/>
  <c r="N338" i="9"/>
  <c r="M338" i="9"/>
  <c r="L338" i="9"/>
  <c r="K338" i="9"/>
  <c r="J338" i="9"/>
  <c r="I338" i="9"/>
  <c r="H338" i="9"/>
  <c r="G338" i="9"/>
  <c r="F338" i="9"/>
  <c r="E338" i="9"/>
  <c r="P337" i="9"/>
  <c r="O337" i="9"/>
  <c r="N337" i="9"/>
  <c r="M337" i="9"/>
  <c r="L337" i="9"/>
  <c r="K337" i="9"/>
  <c r="J337" i="9"/>
  <c r="I337" i="9"/>
  <c r="H337" i="9"/>
  <c r="G337" i="9"/>
  <c r="F337" i="9"/>
  <c r="E337" i="9"/>
  <c r="P336" i="9"/>
  <c r="O336" i="9"/>
  <c r="N336" i="9"/>
  <c r="M336" i="9"/>
  <c r="L336" i="9"/>
  <c r="K336" i="9"/>
  <c r="J336" i="9"/>
  <c r="I336" i="9"/>
  <c r="H336" i="9"/>
  <c r="G336" i="9"/>
  <c r="F336" i="9"/>
  <c r="E336" i="9"/>
  <c r="P335" i="9"/>
  <c r="O335" i="9"/>
  <c r="N335" i="9"/>
  <c r="M335" i="9"/>
  <c r="L335" i="9"/>
  <c r="K335" i="9"/>
  <c r="J335" i="9"/>
  <c r="I335" i="9"/>
  <c r="H335" i="9"/>
  <c r="G335" i="9"/>
  <c r="F335" i="9"/>
  <c r="E335" i="9"/>
  <c r="P334" i="9"/>
  <c r="O334" i="9"/>
  <c r="N334" i="9"/>
  <c r="M334" i="9"/>
  <c r="L334" i="9"/>
  <c r="K334" i="9"/>
  <c r="J334" i="9"/>
  <c r="I334" i="9"/>
  <c r="H334" i="9"/>
  <c r="G334" i="9"/>
  <c r="F334" i="9"/>
  <c r="E334" i="9"/>
  <c r="I333" i="9"/>
  <c r="H333" i="9"/>
  <c r="G333" i="9"/>
  <c r="F333" i="9"/>
  <c r="E333" i="9"/>
  <c r="I332" i="9"/>
  <c r="H332" i="9"/>
  <c r="G332" i="9"/>
  <c r="F332" i="9"/>
  <c r="E332" i="9"/>
  <c r="I331" i="9"/>
  <c r="H331" i="9"/>
  <c r="G331" i="9"/>
  <c r="F331" i="9"/>
  <c r="E331" i="9"/>
  <c r="I330" i="9"/>
  <c r="H330" i="9"/>
  <c r="G330" i="9"/>
  <c r="F330" i="9"/>
  <c r="E330" i="9"/>
  <c r="I329" i="9"/>
  <c r="H329" i="9"/>
  <c r="G329" i="9"/>
  <c r="F329" i="9"/>
  <c r="E329" i="9"/>
  <c r="I328" i="9"/>
  <c r="H328" i="9"/>
  <c r="G328" i="9"/>
  <c r="F328" i="9"/>
  <c r="E328" i="9"/>
  <c r="I316" i="9"/>
  <c r="G316" i="9"/>
  <c r="F316" i="9"/>
  <c r="E316" i="9"/>
  <c r="I315" i="9"/>
  <c r="G315" i="9"/>
  <c r="F315" i="9"/>
  <c r="E315" i="9"/>
  <c r="I314" i="9"/>
  <c r="G314" i="9"/>
  <c r="F314" i="9"/>
  <c r="E314" i="9"/>
  <c r="I313" i="9"/>
  <c r="G313" i="9"/>
  <c r="F313" i="9"/>
  <c r="E313" i="9"/>
  <c r="I312" i="9"/>
  <c r="G312" i="9"/>
  <c r="F312" i="9"/>
  <c r="E312" i="9"/>
  <c r="I311" i="9"/>
  <c r="G311" i="9"/>
  <c r="F311" i="9"/>
  <c r="E311" i="9"/>
  <c r="I310" i="9"/>
  <c r="G310" i="9"/>
  <c r="F310" i="9"/>
  <c r="E310" i="9"/>
  <c r="I309" i="9"/>
  <c r="G309" i="9"/>
  <c r="F309" i="9"/>
  <c r="E309" i="9"/>
  <c r="I308" i="9"/>
  <c r="G308" i="9"/>
  <c r="F308" i="9"/>
  <c r="E308" i="9"/>
  <c r="I307" i="9"/>
  <c r="G307" i="9"/>
  <c r="F307" i="9"/>
  <c r="E307" i="9"/>
  <c r="I306" i="9"/>
  <c r="G306" i="9"/>
  <c r="F306" i="9"/>
  <c r="E306" i="9"/>
  <c r="I305" i="9"/>
  <c r="G305" i="9"/>
  <c r="F305" i="9"/>
  <c r="E305" i="9"/>
  <c r="P289" i="9"/>
  <c r="O289" i="9"/>
  <c r="N289" i="9"/>
  <c r="M289" i="9"/>
  <c r="L289" i="9"/>
  <c r="K289" i="9"/>
  <c r="J289" i="9"/>
  <c r="I289" i="9"/>
  <c r="H289" i="9"/>
  <c r="G289" i="9"/>
  <c r="F289" i="9"/>
  <c r="E289" i="9"/>
  <c r="P288" i="9"/>
  <c r="O288" i="9"/>
  <c r="N288" i="9"/>
  <c r="M288" i="9"/>
  <c r="L288" i="9"/>
  <c r="K288" i="9"/>
  <c r="J288" i="9"/>
  <c r="I288" i="9"/>
  <c r="H288" i="9"/>
  <c r="G288" i="9"/>
  <c r="F288" i="9"/>
  <c r="E288" i="9"/>
  <c r="P287" i="9"/>
  <c r="O287" i="9"/>
  <c r="N287" i="9"/>
  <c r="M287" i="9"/>
  <c r="L287" i="9"/>
  <c r="K287" i="9"/>
  <c r="J287" i="9"/>
  <c r="I287" i="9"/>
  <c r="H287" i="9"/>
  <c r="G287" i="9"/>
  <c r="F287" i="9"/>
  <c r="E287" i="9"/>
  <c r="P286" i="9"/>
  <c r="O286" i="9"/>
  <c r="N286" i="9"/>
  <c r="M286" i="9"/>
  <c r="L286" i="9"/>
  <c r="K286" i="9"/>
  <c r="J286" i="9"/>
  <c r="I286" i="9"/>
  <c r="H286" i="9"/>
  <c r="G286" i="9"/>
  <c r="F286" i="9"/>
  <c r="E286" i="9"/>
  <c r="P285" i="9"/>
  <c r="O285" i="9"/>
  <c r="N285" i="9"/>
  <c r="M285" i="9"/>
  <c r="L285" i="9"/>
  <c r="K285" i="9"/>
  <c r="J285" i="9"/>
  <c r="I285" i="9"/>
  <c r="H285" i="9"/>
  <c r="G285" i="9"/>
  <c r="F285" i="9"/>
  <c r="E285" i="9"/>
  <c r="P284" i="9"/>
  <c r="O284" i="9"/>
  <c r="N284" i="9"/>
  <c r="M284" i="9"/>
  <c r="L284" i="9"/>
  <c r="K284" i="9"/>
  <c r="J284" i="9"/>
  <c r="I284" i="9"/>
  <c r="H284" i="9"/>
  <c r="G284" i="9"/>
  <c r="F284" i="9"/>
  <c r="E284" i="9"/>
  <c r="I283" i="9"/>
  <c r="G283" i="9"/>
  <c r="F283" i="9"/>
  <c r="E283" i="9"/>
  <c r="I282" i="9"/>
  <c r="G282" i="9"/>
  <c r="F282" i="9"/>
  <c r="E282" i="9"/>
  <c r="I281" i="9"/>
  <c r="G281" i="9"/>
  <c r="F281" i="9"/>
  <c r="E281" i="9"/>
  <c r="I280" i="9"/>
  <c r="G280" i="9"/>
  <c r="F280" i="9"/>
  <c r="E280" i="9"/>
  <c r="I279" i="9"/>
  <c r="G279" i="9"/>
  <c r="F279" i="9"/>
  <c r="E279" i="9"/>
  <c r="I278" i="9"/>
  <c r="G278" i="9"/>
  <c r="F278" i="9"/>
  <c r="E278" i="9"/>
  <c r="P265" i="9"/>
  <c r="O265" i="9"/>
  <c r="N265" i="9"/>
  <c r="M265" i="9"/>
  <c r="L265" i="9"/>
  <c r="K265" i="9"/>
  <c r="J265" i="9"/>
  <c r="I265" i="9"/>
  <c r="G265" i="9"/>
  <c r="F265" i="9"/>
  <c r="E265" i="9"/>
  <c r="G264" i="9"/>
  <c r="E264" i="9"/>
  <c r="G263" i="9"/>
  <c r="E263" i="9"/>
  <c r="G262" i="9"/>
  <c r="E262" i="9"/>
  <c r="G261" i="9"/>
  <c r="E261" i="9"/>
  <c r="G260" i="9"/>
  <c r="E260" i="9"/>
  <c r="G259" i="9"/>
  <c r="E259" i="9"/>
  <c r="I249" i="9"/>
  <c r="G249" i="9"/>
  <c r="F249" i="9"/>
  <c r="E249" i="9"/>
  <c r="I248" i="9"/>
  <c r="G248" i="9"/>
  <c r="F248" i="9"/>
  <c r="E248" i="9"/>
  <c r="I247" i="9"/>
  <c r="G247" i="9"/>
  <c r="F247" i="9"/>
  <c r="E247" i="9"/>
  <c r="I246" i="9"/>
  <c r="G246" i="9"/>
  <c r="F246" i="9"/>
  <c r="E246" i="9"/>
  <c r="I245" i="9"/>
  <c r="G245" i="9"/>
  <c r="F245" i="9"/>
  <c r="E245" i="9"/>
  <c r="I244" i="9"/>
  <c r="G244" i="9"/>
  <c r="F244" i="9"/>
  <c r="E244" i="9"/>
  <c r="I234" i="9"/>
  <c r="H234" i="9"/>
  <c r="G234" i="9"/>
  <c r="F234" i="9"/>
  <c r="E234" i="9"/>
  <c r="I233" i="9"/>
  <c r="H233" i="9"/>
  <c r="G233" i="9"/>
  <c r="F233" i="9"/>
  <c r="E233" i="9"/>
  <c r="I232" i="9"/>
  <c r="H232" i="9"/>
  <c r="G232" i="9"/>
  <c r="F232" i="9"/>
  <c r="E232" i="9"/>
  <c r="I231" i="9"/>
  <c r="H231" i="9"/>
  <c r="G231" i="9"/>
  <c r="F231" i="9"/>
  <c r="E231" i="9"/>
  <c r="I230" i="9"/>
  <c r="H230" i="9"/>
  <c r="G230" i="9"/>
  <c r="F230" i="9"/>
  <c r="E230" i="9"/>
  <c r="I229" i="9"/>
  <c r="H229" i="9"/>
  <c r="G229" i="9"/>
  <c r="F229" i="9"/>
  <c r="E229" i="9"/>
  <c r="I228" i="9"/>
  <c r="G228" i="9"/>
  <c r="F228" i="9"/>
  <c r="E228" i="9"/>
  <c r="I227" i="9"/>
  <c r="G227" i="9"/>
  <c r="F227" i="9"/>
  <c r="E227" i="9"/>
  <c r="I226" i="9"/>
  <c r="G226" i="9"/>
  <c r="F226" i="9"/>
  <c r="E226" i="9"/>
  <c r="I225" i="9"/>
  <c r="G225" i="9"/>
  <c r="F225" i="9"/>
  <c r="E225" i="9"/>
  <c r="I224" i="9"/>
  <c r="G224" i="9"/>
  <c r="F224" i="9"/>
  <c r="E224" i="9"/>
  <c r="I223" i="9"/>
  <c r="G223" i="9"/>
  <c r="F223" i="9"/>
  <c r="E223" i="9"/>
  <c r="I213" i="9"/>
  <c r="H213" i="9"/>
  <c r="G213" i="9"/>
  <c r="F213" i="9"/>
  <c r="E213" i="9"/>
  <c r="I212" i="9"/>
  <c r="H212" i="9"/>
  <c r="G212" i="9"/>
  <c r="F212" i="9"/>
  <c r="E212" i="9"/>
  <c r="I211" i="9"/>
  <c r="H211" i="9"/>
  <c r="G211" i="9"/>
  <c r="F211" i="9"/>
  <c r="E211" i="9"/>
  <c r="I210" i="9"/>
  <c r="H210" i="9"/>
  <c r="G210" i="9"/>
  <c r="F210" i="9"/>
  <c r="E210" i="9"/>
  <c r="I209" i="9"/>
  <c r="H209" i="9"/>
  <c r="G209" i="9"/>
  <c r="F209" i="9"/>
  <c r="E209" i="9"/>
  <c r="I208" i="9"/>
  <c r="H208" i="9"/>
  <c r="G208" i="9"/>
  <c r="F208" i="9"/>
  <c r="E208" i="9"/>
  <c r="P198" i="9"/>
  <c r="O198" i="9"/>
  <c r="N198" i="9"/>
  <c r="M198" i="9"/>
  <c r="L198" i="9"/>
  <c r="K198" i="9"/>
  <c r="J198" i="9"/>
  <c r="I198" i="9"/>
  <c r="H198" i="9"/>
  <c r="G198" i="9"/>
  <c r="F198" i="9"/>
  <c r="E198" i="9"/>
  <c r="P197" i="9"/>
  <c r="O197" i="9"/>
  <c r="N197" i="9"/>
  <c r="M197" i="9"/>
  <c r="L197" i="9"/>
  <c r="K197" i="9"/>
  <c r="J197" i="9"/>
  <c r="I197" i="9"/>
  <c r="H197" i="9"/>
  <c r="G197" i="9"/>
  <c r="F197" i="9"/>
  <c r="E197" i="9"/>
  <c r="P196" i="9"/>
  <c r="O196" i="9"/>
  <c r="N196" i="9"/>
  <c r="M196" i="9"/>
  <c r="L196" i="9"/>
  <c r="K196" i="9"/>
  <c r="J196" i="9"/>
  <c r="I196" i="9"/>
  <c r="H196" i="9"/>
  <c r="G196" i="9"/>
  <c r="F196" i="9"/>
  <c r="E196" i="9"/>
  <c r="P195" i="9"/>
  <c r="O195" i="9"/>
  <c r="N195" i="9"/>
  <c r="M195" i="9"/>
  <c r="L195" i="9"/>
  <c r="K195" i="9"/>
  <c r="J195" i="9"/>
  <c r="I195" i="9"/>
  <c r="H195" i="9"/>
  <c r="G195" i="9"/>
  <c r="F195" i="9"/>
  <c r="E195" i="9"/>
  <c r="P194" i="9"/>
  <c r="O194" i="9"/>
  <c r="N194" i="9"/>
  <c r="M194" i="9"/>
  <c r="L194" i="9"/>
  <c r="K194" i="9"/>
  <c r="J194" i="9"/>
  <c r="I194" i="9"/>
  <c r="H194" i="9"/>
  <c r="G194" i="9"/>
  <c r="F194" i="9"/>
  <c r="E194" i="9"/>
  <c r="P193" i="9"/>
  <c r="O193" i="9"/>
  <c r="N193" i="9"/>
  <c r="M193" i="9"/>
  <c r="L193" i="9"/>
  <c r="K193" i="9"/>
  <c r="J193" i="9"/>
  <c r="I193" i="9"/>
  <c r="H193" i="9"/>
  <c r="G193" i="9"/>
  <c r="F193" i="9"/>
  <c r="E193" i="9"/>
  <c r="I192" i="9"/>
  <c r="G192" i="9"/>
  <c r="F192" i="9"/>
  <c r="E192" i="9"/>
  <c r="I191" i="9"/>
  <c r="G191" i="9"/>
  <c r="F191" i="9"/>
  <c r="E191" i="9"/>
  <c r="I190" i="9"/>
  <c r="G190" i="9"/>
  <c r="F190" i="9"/>
  <c r="E190" i="9"/>
  <c r="I189" i="9"/>
  <c r="G189" i="9"/>
  <c r="F189" i="9"/>
  <c r="E189" i="9"/>
  <c r="I188" i="9"/>
  <c r="G188" i="9"/>
  <c r="F188" i="9"/>
  <c r="E188" i="9"/>
  <c r="I187" i="9"/>
  <c r="G187" i="9"/>
  <c r="F187" i="9"/>
  <c r="E187" i="9"/>
  <c r="G186" i="9"/>
  <c r="E186" i="9"/>
  <c r="G185" i="9"/>
  <c r="E185" i="9"/>
  <c r="G184" i="9"/>
  <c r="E184" i="9"/>
  <c r="G183" i="9"/>
  <c r="E183" i="9"/>
  <c r="G182" i="9"/>
  <c r="E182" i="9"/>
  <c r="G181" i="9"/>
  <c r="E181" i="9"/>
  <c r="P165" i="9"/>
  <c r="O165" i="9"/>
  <c r="N165" i="9"/>
  <c r="M165" i="9"/>
  <c r="L165" i="9"/>
  <c r="K165" i="9"/>
  <c r="J165" i="9"/>
  <c r="I165" i="9"/>
  <c r="H165" i="9"/>
  <c r="G165" i="9"/>
  <c r="F165" i="9"/>
  <c r="E165" i="9"/>
  <c r="I164" i="9"/>
  <c r="G164" i="9"/>
  <c r="F164" i="9"/>
  <c r="E164" i="9"/>
  <c r="I163" i="9"/>
  <c r="G163" i="9"/>
  <c r="F163" i="9"/>
  <c r="E163" i="9"/>
  <c r="I162" i="9"/>
  <c r="G162" i="9"/>
  <c r="F162" i="9"/>
  <c r="E162" i="9"/>
  <c r="I161" i="9"/>
  <c r="G161" i="9"/>
  <c r="F161" i="9"/>
  <c r="E161" i="9"/>
  <c r="I160" i="9"/>
  <c r="G160" i="9"/>
  <c r="F160" i="9"/>
  <c r="E160" i="9"/>
  <c r="I159" i="9"/>
  <c r="G159" i="9"/>
  <c r="F159" i="9"/>
  <c r="E159" i="9"/>
  <c r="G158" i="9"/>
  <c r="E158" i="9"/>
  <c r="G157" i="9"/>
  <c r="E157" i="9"/>
  <c r="G156" i="9"/>
  <c r="E156" i="9"/>
  <c r="G155" i="9"/>
  <c r="E155" i="9"/>
  <c r="G154" i="9"/>
  <c r="E154" i="9"/>
  <c r="G153" i="9"/>
  <c r="E153" i="9"/>
  <c r="I143" i="9"/>
  <c r="G143" i="9"/>
  <c r="F143" i="9"/>
  <c r="E143" i="9"/>
  <c r="I142" i="9"/>
  <c r="G142" i="9"/>
  <c r="F142" i="9"/>
  <c r="E142" i="9"/>
  <c r="I141" i="9"/>
  <c r="G141" i="9"/>
  <c r="F141" i="9"/>
  <c r="E141" i="9"/>
  <c r="I140" i="9"/>
  <c r="G140" i="9"/>
  <c r="F140" i="9"/>
  <c r="E140" i="9"/>
  <c r="I139" i="9"/>
  <c r="G139" i="9"/>
  <c r="F139" i="9"/>
  <c r="E139" i="9"/>
  <c r="I138" i="9"/>
  <c r="G138" i="9"/>
  <c r="F138" i="9"/>
  <c r="E138" i="9"/>
  <c r="P128" i="9"/>
  <c r="O128" i="9"/>
  <c r="N128" i="9"/>
  <c r="M128" i="9"/>
  <c r="L128" i="9"/>
  <c r="K128" i="9"/>
  <c r="J128" i="9"/>
  <c r="I128" i="9"/>
  <c r="H128" i="9"/>
  <c r="G128" i="9"/>
  <c r="F128" i="9"/>
  <c r="E128" i="9"/>
  <c r="I127" i="9"/>
  <c r="G127" i="9"/>
  <c r="F127" i="9"/>
  <c r="E127" i="9"/>
  <c r="I126" i="9"/>
  <c r="G126" i="9"/>
  <c r="F126" i="9"/>
  <c r="E126" i="9"/>
  <c r="I125" i="9"/>
  <c r="G125" i="9"/>
  <c r="F125" i="9"/>
  <c r="E125" i="9"/>
  <c r="I124" i="9"/>
  <c r="G124" i="9"/>
  <c r="F124" i="9"/>
  <c r="E124" i="9"/>
  <c r="I123" i="9"/>
  <c r="G123" i="9"/>
  <c r="F123" i="9"/>
  <c r="E123" i="9"/>
  <c r="I122" i="9"/>
  <c r="G122" i="9"/>
  <c r="F122" i="9"/>
  <c r="E122" i="9"/>
  <c r="I112" i="9"/>
  <c r="G112" i="9"/>
  <c r="F112" i="9"/>
  <c r="E112" i="9"/>
  <c r="P111" i="9"/>
  <c r="O111" i="9"/>
  <c r="N111" i="9"/>
  <c r="M111" i="9"/>
  <c r="L111" i="9"/>
  <c r="K111" i="9"/>
  <c r="J111" i="9"/>
  <c r="I111" i="9"/>
  <c r="H111" i="9"/>
  <c r="G111" i="9"/>
  <c r="F111" i="9"/>
  <c r="E111" i="9"/>
  <c r="I110" i="9"/>
  <c r="G110" i="9"/>
  <c r="F110" i="9"/>
  <c r="E110" i="9"/>
  <c r="I109" i="9"/>
  <c r="G109" i="9"/>
  <c r="F109" i="9"/>
  <c r="E109" i="9"/>
  <c r="I108" i="9"/>
  <c r="G108" i="9"/>
  <c r="F108" i="9"/>
  <c r="E108" i="9"/>
  <c r="I107" i="9"/>
  <c r="G107" i="9"/>
  <c r="F107" i="9"/>
  <c r="E107" i="9"/>
  <c r="I106" i="9"/>
  <c r="G106" i="9"/>
  <c r="F106" i="9"/>
  <c r="E106" i="9"/>
  <c r="I105" i="9"/>
  <c r="G105" i="9"/>
  <c r="F105" i="9"/>
  <c r="E105" i="9"/>
  <c r="I104" i="9"/>
  <c r="H104" i="9"/>
  <c r="G104" i="9"/>
  <c r="F104" i="9"/>
  <c r="E104" i="9"/>
  <c r="I103" i="9"/>
  <c r="H103" i="9"/>
  <c r="G103" i="9"/>
  <c r="F103" i="9"/>
  <c r="E103" i="9"/>
  <c r="I102" i="9"/>
  <c r="H102" i="9"/>
  <c r="G102" i="9"/>
  <c r="F102" i="9"/>
  <c r="E102" i="9"/>
  <c r="I101" i="9"/>
  <c r="H101" i="9"/>
  <c r="G101" i="9"/>
  <c r="F101" i="9"/>
  <c r="E101" i="9"/>
  <c r="I100" i="9"/>
  <c r="H100" i="9"/>
  <c r="G100" i="9"/>
  <c r="F100" i="9"/>
  <c r="E100" i="9"/>
  <c r="I99" i="9"/>
  <c r="H99" i="9"/>
  <c r="G99" i="9"/>
  <c r="F99" i="9"/>
  <c r="E99" i="9"/>
  <c r="I89" i="9"/>
  <c r="G89" i="9"/>
  <c r="F89" i="9"/>
  <c r="E89" i="9"/>
  <c r="I88" i="9"/>
  <c r="G88" i="9"/>
  <c r="F88" i="9"/>
  <c r="E88" i="9"/>
  <c r="I87" i="9"/>
  <c r="G87" i="9"/>
  <c r="F87" i="9"/>
  <c r="E87" i="9"/>
  <c r="I86" i="9"/>
  <c r="G86" i="9"/>
  <c r="F86" i="9"/>
  <c r="E86" i="9"/>
  <c r="I85" i="9"/>
  <c r="G85" i="9"/>
  <c r="F85" i="9"/>
  <c r="E85" i="9"/>
  <c r="I84" i="9"/>
  <c r="G84" i="9"/>
  <c r="F84" i="9"/>
  <c r="E84" i="9"/>
  <c r="I83" i="9"/>
  <c r="G83" i="9"/>
  <c r="F83" i="9"/>
  <c r="E83" i="9"/>
  <c r="I82" i="9"/>
  <c r="G82" i="9"/>
  <c r="F82" i="9"/>
  <c r="E82" i="9"/>
  <c r="I81" i="9"/>
  <c r="G81" i="9"/>
  <c r="F81" i="9"/>
  <c r="E81" i="9"/>
  <c r="I80" i="9"/>
  <c r="G80" i="9"/>
  <c r="F80" i="9"/>
  <c r="E80" i="9"/>
  <c r="I79" i="9"/>
  <c r="G79" i="9"/>
  <c r="F79" i="9"/>
  <c r="E79" i="9"/>
  <c r="I78" i="9"/>
  <c r="G78" i="9"/>
  <c r="F78" i="9"/>
  <c r="E78" i="9"/>
  <c r="I77" i="9"/>
  <c r="G77" i="9"/>
  <c r="F77" i="9"/>
  <c r="E77" i="9"/>
  <c r="I67" i="9"/>
  <c r="G67" i="9"/>
  <c r="F67" i="9"/>
  <c r="E67" i="9"/>
  <c r="P66" i="9"/>
  <c r="O66" i="9"/>
  <c r="N66" i="9"/>
  <c r="M66" i="9"/>
  <c r="L66" i="9"/>
  <c r="K66" i="9"/>
  <c r="J66" i="9"/>
  <c r="I66" i="9"/>
  <c r="G66" i="9"/>
  <c r="F66" i="9"/>
  <c r="E66" i="9"/>
  <c r="P65" i="9"/>
  <c r="O65" i="9"/>
  <c r="N65" i="9"/>
  <c r="M65" i="9"/>
  <c r="L65" i="9"/>
  <c r="K65" i="9"/>
  <c r="J65" i="9"/>
  <c r="I65" i="9"/>
  <c r="G65" i="9"/>
  <c r="F65" i="9"/>
  <c r="E65" i="9"/>
  <c r="P64" i="9"/>
  <c r="O64" i="9"/>
  <c r="N64" i="9"/>
  <c r="M64" i="9"/>
  <c r="L64" i="9"/>
  <c r="K64" i="9"/>
  <c r="J64" i="9"/>
  <c r="I64" i="9"/>
  <c r="G64" i="9"/>
  <c r="F64" i="9"/>
  <c r="E64" i="9"/>
  <c r="P63" i="9"/>
  <c r="O63" i="9"/>
  <c r="N63" i="9"/>
  <c r="M63" i="9"/>
  <c r="L63" i="9"/>
  <c r="K63" i="9"/>
  <c r="J63" i="9"/>
  <c r="I63" i="9"/>
  <c r="G63" i="9"/>
  <c r="F63" i="9"/>
  <c r="E63" i="9"/>
  <c r="P62" i="9"/>
  <c r="O62" i="9"/>
  <c r="N62" i="9"/>
  <c r="M62" i="9"/>
  <c r="L62" i="9"/>
  <c r="K62" i="9"/>
  <c r="J62" i="9"/>
  <c r="I62" i="9"/>
  <c r="G62" i="9"/>
  <c r="F62" i="9"/>
  <c r="E62" i="9"/>
  <c r="P61" i="9"/>
  <c r="O61" i="9"/>
  <c r="N61" i="9"/>
  <c r="M61" i="9"/>
  <c r="L61" i="9"/>
  <c r="K61" i="9"/>
  <c r="J61" i="9"/>
  <c r="I61" i="9"/>
  <c r="G61" i="9"/>
  <c r="F61" i="9"/>
  <c r="E61" i="9"/>
  <c r="G60" i="9"/>
  <c r="F60" i="9"/>
  <c r="E60" i="9"/>
  <c r="G59" i="9"/>
  <c r="F59" i="9"/>
  <c r="E59" i="9"/>
  <c r="G58" i="9"/>
  <c r="F58" i="9"/>
  <c r="E58" i="9"/>
  <c r="G57" i="9"/>
  <c r="F57" i="9"/>
  <c r="E57" i="9"/>
  <c r="G56" i="9"/>
  <c r="F56" i="9"/>
  <c r="E56" i="9"/>
  <c r="G55" i="9"/>
  <c r="F55" i="9"/>
  <c r="E55" i="9"/>
  <c r="I45" i="9"/>
  <c r="G45" i="9"/>
  <c r="F45" i="9"/>
  <c r="E45" i="9"/>
  <c r="I44" i="9"/>
  <c r="G44" i="9"/>
  <c r="F44" i="9"/>
  <c r="E44" i="9"/>
  <c r="I43" i="9"/>
  <c r="G43" i="9"/>
  <c r="F43" i="9"/>
  <c r="E43" i="9"/>
  <c r="I42" i="9"/>
  <c r="G42" i="9"/>
  <c r="F42" i="9"/>
  <c r="E42" i="9"/>
  <c r="I41" i="9"/>
  <c r="G41" i="9"/>
  <c r="F41" i="9"/>
  <c r="E41" i="9"/>
  <c r="I40" i="9"/>
  <c r="G40" i="9"/>
  <c r="F40" i="9"/>
  <c r="E40" i="9"/>
  <c r="I30" i="9"/>
  <c r="G30" i="9"/>
  <c r="F30" i="9"/>
  <c r="E30" i="9"/>
  <c r="I29" i="9"/>
  <c r="G29" i="9"/>
  <c r="F29" i="9"/>
  <c r="E29" i="9"/>
  <c r="I28" i="9"/>
  <c r="G28" i="9"/>
  <c r="F28" i="9"/>
  <c r="E28" i="9"/>
  <c r="I27" i="9"/>
  <c r="G27" i="9"/>
  <c r="F27" i="9"/>
  <c r="E27" i="9"/>
  <c r="I26" i="9"/>
  <c r="G26" i="9"/>
  <c r="F26" i="9"/>
  <c r="E26" i="9"/>
  <c r="I25" i="9"/>
  <c r="G25" i="9"/>
  <c r="F25" i="9"/>
  <c r="E25" i="9"/>
  <c r="I24" i="9"/>
  <c r="G24" i="9"/>
  <c r="F24" i="9"/>
  <c r="E24" i="9"/>
  <c r="P23" i="9"/>
  <c r="O23" i="9"/>
  <c r="N23" i="9"/>
  <c r="M23" i="9"/>
  <c r="L23" i="9"/>
  <c r="K23" i="9"/>
  <c r="J23" i="9"/>
  <c r="I23" i="9"/>
  <c r="G23" i="9"/>
  <c r="F23" i="9"/>
  <c r="E23" i="9"/>
  <c r="P22" i="9"/>
  <c r="O22" i="9"/>
  <c r="N22" i="9"/>
  <c r="M22" i="9"/>
  <c r="L22" i="9"/>
  <c r="K22" i="9"/>
  <c r="J22" i="9"/>
  <c r="I22" i="9"/>
  <c r="G22" i="9"/>
  <c r="F22" i="9"/>
  <c r="E22" i="9"/>
  <c r="P21" i="9"/>
  <c r="O21" i="9"/>
  <c r="N21" i="9"/>
  <c r="M21" i="9"/>
  <c r="L21" i="9"/>
  <c r="K21" i="9"/>
  <c r="J21" i="9"/>
  <c r="I21" i="9"/>
  <c r="G21" i="9"/>
  <c r="F21" i="9"/>
  <c r="E21" i="9"/>
  <c r="P20" i="9"/>
  <c r="O20" i="9"/>
  <c r="N20" i="9"/>
  <c r="M20" i="9"/>
  <c r="L20" i="9"/>
  <c r="K20" i="9"/>
  <c r="J20" i="9"/>
  <c r="I20" i="9"/>
  <c r="G20" i="9"/>
  <c r="F20" i="9"/>
  <c r="E20" i="9"/>
  <c r="P19" i="9"/>
  <c r="O19" i="9"/>
  <c r="N19" i="9"/>
  <c r="M19" i="9"/>
  <c r="L19" i="9"/>
  <c r="K19" i="9"/>
  <c r="J19" i="9"/>
  <c r="I19" i="9"/>
  <c r="G19" i="9"/>
  <c r="F19" i="9"/>
  <c r="E19" i="9"/>
  <c r="P18" i="9"/>
  <c r="O18" i="9"/>
  <c r="N18" i="9"/>
  <c r="M18" i="9"/>
  <c r="L18" i="9"/>
  <c r="K18" i="9"/>
  <c r="J18" i="9"/>
  <c r="I18" i="9"/>
  <c r="G18" i="9"/>
  <c r="F18" i="9"/>
  <c r="E18" i="9"/>
  <c r="G17" i="9"/>
  <c r="F17" i="9"/>
  <c r="E17" i="9"/>
  <c r="G16" i="9"/>
  <c r="F16" i="9"/>
  <c r="E16" i="9"/>
  <c r="G15" i="9"/>
  <c r="F15" i="9"/>
  <c r="E15" i="9"/>
  <c r="G14" i="9"/>
  <c r="F14" i="9"/>
  <c r="E14" i="9"/>
  <c r="G13" i="9"/>
  <c r="F13" i="9"/>
  <c r="E13" i="9"/>
  <c r="G12" i="9"/>
  <c r="F12" i="9"/>
  <c r="E12" i="9"/>
  <c r="A1" i="9"/>
  <c r="I859" i="8"/>
  <c r="G859" i="8"/>
  <c r="F859" i="8"/>
  <c r="E859" i="8"/>
  <c r="I858" i="8"/>
  <c r="G858" i="8"/>
  <c r="F858" i="8"/>
  <c r="E858" i="8"/>
  <c r="I857" i="8"/>
  <c r="G857" i="8"/>
  <c r="F857" i="8"/>
  <c r="E857" i="8"/>
  <c r="I856" i="8"/>
  <c r="G856" i="8"/>
  <c r="F856" i="8"/>
  <c r="E856" i="8"/>
  <c r="I855" i="8"/>
  <c r="G855" i="8"/>
  <c r="F855" i="8"/>
  <c r="E855" i="8"/>
  <c r="I854" i="8"/>
  <c r="G854" i="8"/>
  <c r="F854" i="8"/>
  <c r="E854" i="8"/>
  <c r="I853" i="8"/>
  <c r="G853" i="8"/>
  <c r="F853" i="8"/>
  <c r="E853" i="8"/>
  <c r="I852" i="8"/>
  <c r="G852" i="8"/>
  <c r="F852" i="8"/>
  <c r="E852" i="8"/>
  <c r="I851" i="8"/>
  <c r="G851" i="8"/>
  <c r="F851" i="8"/>
  <c r="E851" i="8"/>
  <c r="I850" i="8"/>
  <c r="G850" i="8"/>
  <c r="F850" i="8"/>
  <c r="E850" i="8"/>
  <c r="I849" i="8"/>
  <c r="G849" i="8"/>
  <c r="F849" i="8"/>
  <c r="E849" i="8"/>
  <c r="I848" i="8"/>
  <c r="G848" i="8"/>
  <c r="F848" i="8"/>
  <c r="E848" i="8"/>
  <c r="I847" i="8"/>
  <c r="G847" i="8"/>
  <c r="F847" i="8"/>
  <c r="E847" i="8"/>
  <c r="I846" i="8"/>
  <c r="G846" i="8"/>
  <c r="F846" i="8"/>
  <c r="E846" i="8"/>
  <c r="I845" i="8"/>
  <c r="G845" i="8"/>
  <c r="F845" i="8"/>
  <c r="E845" i="8"/>
  <c r="I844" i="8"/>
  <c r="G844" i="8"/>
  <c r="F844" i="8"/>
  <c r="E844" i="8"/>
  <c r="I843" i="8"/>
  <c r="G843" i="8"/>
  <c r="F843" i="8"/>
  <c r="E843" i="8"/>
  <c r="I842" i="8"/>
  <c r="G842" i="8"/>
  <c r="F842" i="8"/>
  <c r="E842" i="8"/>
  <c r="I836" i="8"/>
  <c r="G836" i="8"/>
  <c r="F836" i="8"/>
  <c r="E836" i="8"/>
  <c r="I835" i="8"/>
  <c r="G835" i="8"/>
  <c r="F835" i="8"/>
  <c r="E835" i="8"/>
  <c r="I834" i="8"/>
  <c r="G834" i="8"/>
  <c r="F834" i="8"/>
  <c r="E834" i="8"/>
  <c r="I833" i="8"/>
  <c r="G833" i="8"/>
  <c r="F833" i="8"/>
  <c r="E833" i="8"/>
  <c r="I832" i="8"/>
  <c r="G832" i="8"/>
  <c r="F832" i="8"/>
  <c r="E832" i="8"/>
  <c r="I831" i="8"/>
  <c r="G831" i="8"/>
  <c r="F831" i="8"/>
  <c r="E831" i="8"/>
  <c r="I825" i="8"/>
  <c r="G825" i="8"/>
  <c r="F825" i="8"/>
  <c r="E825" i="8"/>
  <c r="I824" i="8"/>
  <c r="G824" i="8"/>
  <c r="F824" i="8"/>
  <c r="E824" i="8"/>
  <c r="I823" i="8"/>
  <c r="G823" i="8"/>
  <c r="F823" i="8"/>
  <c r="E823" i="8"/>
  <c r="I822" i="8"/>
  <c r="G822" i="8"/>
  <c r="F822" i="8"/>
  <c r="E822" i="8"/>
  <c r="I821" i="8"/>
  <c r="G821" i="8"/>
  <c r="F821" i="8"/>
  <c r="E821" i="8"/>
  <c r="I820" i="8"/>
  <c r="G820" i="8"/>
  <c r="F820" i="8"/>
  <c r="E820" i="8"/>
  <c r="I814" i="8"/>
  <c r="G814" i="8"/>
  <c r="F814" i="8"/>
  <c r="E814" i="8"/>
  <c r="I813" i="8"/>
  <c r="G813" i="8"/>
  <c r="F813" i="8"/>
  <c r="E813" i="8"/>
  <c r="I812" i="8"/>
  <c r="G812" i="8"/>
  <c r="F812" i="8"/>
  <c r="E812" i="8"/>
  <c r="I811" i="8"/>
  <c r="G811" i="8"/>
  <c r="F811" i="8"/>
  <c r="E811" i="8"/>
  <c r="I810" i="8"/>
  <c r="G810" i="8"/>
  <c r="F810" i="8"/>
  <c r="E810" i="8"/>
  <c r="I809" i="8"/>
  <c r="G809" i="8"/>
  <c r="F809" i="8"/>
  <c r="E809" i="8"/>
  <c r="G805" i="8"/>
  <c r="G15" i="10" s="1"/>
  <c r="E805" i="8"/>
  <c r="G804" i="8"/>
  <c r="E804" i="8"/>
  <c r="E14" i="10" s="1"/>
  <c r="G803" i="8"/>
  <c r="E803" i="8"/>
  <c r="G802" i="8"/>
  <c r="G12" i="10" s="1"/>
  <c r="E802" i="8"/>
  <c r="E12" i="10" s="1"/>
  <c r="G801" i="8"/>
  <c r="G11" i="10" s="1"/>
  <c r="E801" i="8"/>
  <c r="G800" i="8"/>
  <c r="E800" i="8"/>
  <c r="I793" i="8"/>
  <c r="G793" i="8"/>
  <c r="F793" i="8"/>
  <c r="E793" i="8"/>
  <c r="I792" i="8"/>
  <c r="G792" i="8"/>
  <c r="F792" i="8"/>
  <c r="E792" i="8"/>
  <c r="I791" i="8"/>
  <c r="G791" i="8"/>
  <c r="F791" i="8"/>
  <c r="E791" i="8"/>
  <c r="I790" i="8"/>
  <c r="G790" i="8"/>
  <c r="F790" i="8"/>
  <c r="E790" i="8"/>
  <c r="I789" i="8"/>
  <c r="G789" i="8"/>
  <c r="F789" i="8"/>
  <c r="E789" i="8"/>
  <c r="I788" i="8"/>
  <c r="G788" i="8"/>
  <c r="F788" i="8"/>
  <c r="E788" i="8"/>
  <c r="I787" i="8"/>
  <c r="G787" i="8"/>
  <c r="F787" i="8"/>
  <c r="E787" i="8"/>
  <c r="I786" i="8"/>
  <c r="G786" i="8"/>
  <c r="F786" i="8"/>
  <c r="E786" i="8"/>
  <c r="I785" i="8"/>
  <c r="G785" i="8"/>
  <c r="F785" i="8"/>
  <c r="E785" i="8"/>
  <c r="I784" i="8"/>
  <c r="G784" i="8"/>
  <c r="F784" i="8"/>
  <c r="E784" i="8"/>
  <c r="I783" i="8"/>
  <c r="G783" i="8"/>
  <c r="F783" i="8"/>
  <c r="E783" i="8"/>
  <c r="I782" i="8"/>
  <c r="G782" i="8"/>
  <c r="F782" i="8"/>
  <c r="E782" i="8"/>
  <c r="I781" i="8"/>
  <c r="G781" i="8"/>
  <c r="F781" i="8"/>
  <c r="E781" i="8"/>
  <c r="I780" i="8"/>
  <c r="G780" i="8"/>
  <c r="F780" i="8"/>
  <c r="E780" i="8"/>
  <c r="I779" i="8"/>
  <c r="G779" i="8"/>
  <c r="F779" i="8"/>
  <c r="E779" i="8"/>
  <c r="I778" i="8"/>
  <c r="G778" i="8"/>
  <c r="F778" i="8"/>
  <c r="E778" i="8"/>
  <c r="I777" i="8"/>
  <c r="G777" i="8"/>
  <c r="F777" i="8"/>
  <c r="E777" i="8"/>
  <c r="I776" i="8"/>
  <c r="G776" i="8"/>
  <c r="F776" i="8"/>
  <c r="E776" i="8"/>
  <c r="I763" i="8"/>
  <c r="G763" i="8"/>
  <c r="F763" i="8"/>
  <c r="E763" i="8"/>
  <c r="G762" i="8"/>
  <c r="E762" i="8"/>
  <c r="G761" i="8"/>
  <c r="E761" i="8"/>
  <c r="G760" i="8"/>
  <c r="E760" i="8"/>
  <c r="G759" i="8"/>
  <c r="E759" i="8"/>
  <c r="G758" i="8"/>
  <c r="E758" i="8"/>
  <c r="G757" i="8"/>
  <c r="E757" i="8"/>
  <c r="G756" i="8"/>
  <c r="E756" i="8"/>
  <c r="G755" i="8"/>
  <c r="E755" i="8"/>
  <c r="G754" i="8"/>
  <c r="E754" i="8"/>
  <c r="G753" i="8"/>
  <c r="E753" i="8"/>
  <c r="G752" i="8"/>
  <c r="E752" i="8"/>
  <c r="G751" i="8"/>
  <c r="E751" i="8"/>
  <c r="I741" i="8"/>
  <c r="G741" i="8"/>
  <c r="F741" i="8"/>
  <c r="E741" i="8"/>
  <c r="I740" i="8"/>
  <c r="G740" i="8"/>
  <c r="F740" i="8"/>
  <c r="E740" i="8"/>
  <c r="I739" i="8"/>
  <c r="G739" i="8"/>
  <c r="F739" i="8"/>
  <c r="E739" i="8"/>
  <c r="I738" i="8"/>
  <c r="G738" i="8"/>
  <c r="F738" i="8"/>
  <c r="E738" i="8"/>
  <c r="I737" i="8"/>
  <c r="G737" i="8"/>
  <c r="F737" i="8"/>
  <c r="E737" i="8"/>
  <c r="I736" i="8"/>
  <c r="G736" i="8"/>
  <c r="F736" i="8"/>
  <c r="E736" i="8"/>
  <c r="I726" i="8"/>
  <c r="G726" i="8"/>
  <c r="F726" i="8"/>
  <c r="E726" i="8"/>
  <c r="I725" i="8"/>
  <c r="G725" i="8"/>
  <c r="F725" i="8"/>
  <c r="E725" i="8"/>
  <c r="I724" i="8"/>
  <c r="G724" i="8"/>
  <c r="F724" i="8"/>
  <c r="E724" i="8"/>
  <c r="I723" i="8"/>
  <c r="G723" i="8"/>
  <c r="F723" i="8"/>
  <c r="E723" i="8"/>
  <c r="I722" i="8"/>
  <c r="G722" i="8"/>
  <c r="F722" i="8"/>
  <c r="E722" i="8"/>
  <c r="I721" i="8"/>
  <c r="G721" i="8"/>
  <c r="F721" i="8"/>
  <c r="E721" i="8"/>
  <c r="I720" i="8"/>
  <c r="G720" i="8"/>
  <c r="F720" i="8"/>
  <c r="E720" i="8"/>
  <c r="I719" i="8"/>
  <c r="G719" i="8"/>
  <c r="F719" i="8"/>
  <c r="E719" i="8"/>
  <c r="G718" i="8"/>
  <c r="F718" i="8"/>
  <c r="E718" i="8"/>
  <c r="I708" i="8"/>
  <c r="G708" i="8"/>
  <c r="F708" i="8"/>
  <c r="E708" i="8"/>
  <c r="I707" i="8"/>
  <c r="G707" i="8"/>
  <c r="F707" i="8"/>
  <c r="E707" i="8"/>
  <c r="I706" i="8"/>
  <c r="G706" i="8"/>
  <c r="F706" i="8"/>
  <c r="E706" i="8"/>
  <c r="I705" i="8"/>
  <c r="G705" i="8"/>
  <c r="F705" i="8"/>
  <c r="E705" i="8"/>
  <c r="I704" i="8"/>
  <c r="G704" i="8"/>
  <c r="F704" i="8"/>
  <c r="E704" i="8"/>
  <c r="I703" i="8"/>
  <c r="G703" i="8"/>
  <c r="F703" i="8"/>
  <c r="E703" i="8"/>
  <c r="I693" i="8"/>
  <c r="G693" i="8"/>
  <c r="F693" i="8"/>
  <c r="E693" i="8"/>
  <c r="I692" i="8"/>
  <c r="G692" i="8"/>
  <c r="F692" i="8"/>
  <c r="E692" i="8"/>
  <c r="I691" i="8"/>
  <c r="G691" i="8"/>
  <c r="F691" i="8"/>
  <c r="E691" i="8"/>
  <c r="I690" i="8"/>
  <c r="G690" i="8"/>
  <c r="F690" i="8"/>
  <c r="E690" i="8"/>
  <c r="I689" i="8"/>
  <c r="G689" i="8"/>
  <c r="F689" i="8"/>
  <c r="E689" i="8"/>
  <c r="I688" i="8"/>
  <c r="G688" i="8"/>
  <c r="F688" i="8"/>
  <c r="E688" i="8"/>
  <c r="I687" i="8"/>
  <c r="G687" i="8"/>
  <c r="F687" i="8"/>
  <c r="E687" i="8"/>
  <c r="I677" i="8"/>
  <c r="G677" i="8"/>
  <c r="F677" i="8"/>
  <c r="E677" i="8"/>
  <c r="G676" i="8"/>
  <c r="E676" i="8"/>
  <c r="G675" i="8"/>
  <c r="E675" i="8"/>
  <c r="G674" i="8"/>
  <c r="E674" i="8"/>
  <c r="G673" i="8"/>
  <c r="E673" i="8"/>
  <c r="G672" i="8"/>
  <c r="E672" i="8"/>
  <c r="G671" i="8"/>
  <c r="E671" i="8"/>
  <c r="I661" i="8"/>
  <c r="G661" i="8"/>
  <c r="F661" i="8"/>
  <c r="E661" i="8"/>
  <c r="I660" i="8"/>
  <c r="G660" i="8"/>
  <c r="F660" i="8"/>
  <c r="E660" i="8"/>
  <c r="I659" i="8"/>
  <c r="G659" i="8"/>
  <c r="F659" i="8"/>
  <c r="E659" i="8"/>
  <c r="I658" i="8"/>
  <c r="G658" i="8"/>
  <c r="F658" i="8"/>
  <c r="E658" i="8"/>
  <c r="I657" i="8"/>
  <c r="G657" i="8"/>
  <c r="F657" i="8"/>
  <c r="E657" i="8"/>
  <c r="I656" i="8"/>
  <c r="G656" i="8"/>
  <c r="F656" i="8"/>
  <c r="E656" i="8"/>
  <c r="I646" i="8"/>
  <c r="G646" i="8"/>
  <c r="F646" i="8"/>
  <c r="E646" i="8"/>
  <c r="I645" i="8"/>
  <c r="G645" i="8"/>
  <c r="F645" i="8"/>
  <c r="E645" i="8"/>
  <c r="I644" i="8"/>
  <c r="G644" i="8"/>
  <c r="F644" i="8"/>
  <c r="E644" i="8"/>
  <c r="I643" i="8"/>
  <c r="G643" i="8"/>
  <c r="F643" i="8"/>
  <c r="E643" i="8"/>
  <c r="I642" i="8"/>
  <c r="G642" i="8"/>
  <c r="F642" i="8"/>
  <c r="E642" i="8"/>
  <c r="I641" i="8"/>
  <c r="G641" i="8"/>
  <c r="F641" i="8"/>
  <c r="E641" i="8"/>
  <c r="I640" i="8"/>
  <c r="G640" i="8"/>
  <c r="F640" i="8"/>
  <c r="E640" i="8"/>
  <c r="I639" i="8"/>
  <c r="G639" i="8"/>
  <c r="F639" i="8"/>
  <c r="E639" i="8"/>
  <c r="G638" i="8"/>
  <c r="F638" i="8"/>
  <c r="E638" i="8"/>
  <c r="I628" i="8"/>
  <c r="G628" i="8"/>
  <c r="F628" i="8"/>
  <c r="E628" i="8"/>
  <c r="I627" i="8"/>
  <c r="G627" i="8"/>
  <c r="F627" i="8"/>
  <c r="E627" i="8"/>
  <c r="I626" i="8"/>
  <c r="G626" i="8"/>
  <c r="F626" i="8"/>
  <c r="E626" i="8"/>
  <c r="I625" i="8"/>
  <c r="G625" i="8"/>
  <c r="F625" i="8"/>
  <c r="E625" i="8"/>
  <c r="I624" i="8"/>
  <c r="G624" i="8"/>
  <c r="F624" i="8"/>
  <c r="E624" i="8"/>
  <c r="I623" i="8"/>
  <c r="G623" i="8"/>
  <c r="F623" i="8"/>
  <c r="E623" i="8"/>
  <c r="G622" i="8"/>
  <c r="F622" i="8"/>
  <c r="E622" i="8"/>
  <c r="I612" i="8"/>
  <c r="G612" i="8"/>
  <c r="F612" i="8"/>
  <c r="E612" i="8"/>
  <c r="I611" i="8"/>
  <c r="G611" i="8"/>
  <c r="F611" i="8"/>
  <c r="E611" i="8"/>
  <c r="I610" i="8"/>
  <c r="G610" i="8"/>
  <c r="F610" i="8"/>
  <c r="E610" i="8"/>
  <c r="I609" i="8"/>
  <c r="G609" i="8"/>
  <c r="F609" i="8"/>
  <c r="E609" i="8"/>
  <c r="I608" i="8"/>
  <c r="G608" i="8"/>
  <c r="F608" i="8"/>
  <c r="E608" i="8"/>
  <c r="I607" i="8"/>
  <c r="G607" i="8"/>
  <c r="F607" i="8"/>
  <c r="E607" i="8"/>
  <c r="I606" i="8"/>
  <c r="H606" i="8"/>
  <c r="G606" i="8"/>
  <c r="F606" i="8"/>
  <c r="E606" i="8"/>
  <c r="I605" i="8"/>
  <c r="H605" i="8"/>
  <c r="G605" i="8"/>
  <c r="F605" i="8"/>
  <c r="E605" i="8"/>
  <c r="I604" i="8"/>
  <c r="H604" i="8"/>
  <c r="G604" i="8"/>
  <c r="F604" i="8"/>
  <c r="E604" i="8"/>
  <c r="I603" i="8"/>
  <c r="H603" i="8"/>
  <c r="G603" i="8"/>
  <c r="F603" i="8"/>
  <c r="E603" i="8"/>
  <c r="I602" i="8"/>
  <c r="H602" i="8"/>
  <c r="G602" i="8"/>
  <c r="F602" i="8"/>
  <c r="E602" i="8"/>
  <c r="I601" i="8"/>
  <c r="H601" i="8"/>
  <c r="G601" i="8"/>
  <c r="F601" i="8"/>
  <c r="E601" i="8"/>
  <c r="H591" i="8"/>
  <c r="G591" i="8"/>
  <c r="F591" i="8"/>
  <c r="E591" i="8"/>
  <c r="H590" i="8"/>
  <c r="G590" i="8"/>
  <c r="F590" i="8"/>
  <c r="E590" i="8"/>
  <c r="H589" i="8"/>
  <c r="G589" i="8"/>
  <c r="F589" i="8"/>
  <c r="E589" i="8"/>
  <c r="H588" i="8"/>
  <c r="G588" i="8"/>
  <c r="F588" i="8"/>
  <c r="E588" i="8"/>
  <c r="H587" i="8"/>
  <c r="G587" i="8"/>
  <c r="F587" i="8"/>
  <c r="E587" i="8"/>
  <c r="H586" i="8"/>
  <c r="G586" i="8"/>
  <c r="F586" i="8"/>
  <c r="E586" i="8"/>
  <c r="G585" i="8"/>
  <c r="F585" i="8"/>
  <c r="E585" i="8"/>
  <c r="I572" i="8"/>
  <c r="G572" i="8"/>
  <c r="F572" i="8"/>
  <c r="E572" i="8"/>
  <c r="G571" i="8"/>
  <c r="E571" i="8"/>
  <c r="G570" i="8"/>
  <c r="E570" i="8"/>
  <c r="G569" i="8"/>
  <c r="E569" i="8"/>
  <c r="G568" i="8"/>
  <c r="E568" i="8"/>
  <c r="G567" i="8"/>
  <c r="E567" i="8"/>
  <c r="G566" i="8"/>
  <c r="E566" i="8"/>
  <c r="G565" i="8"/>
  <c r="E565" i="8"/>
  <c r="G564" i="8"/>
  <c r="E564" i="8"/>
  <c r="G563" i="8"/>
  <c r="E563" i="8"/>
  <c r="G562" i="8"/>
  <c r="E562" i="8"/>
  <c r="G561" i="8"/>
  <c r="E561" i="8"/>
  <c r="G560" i="8"/>
  <c r="E560" i="8"/>
  <c r="I550" i="8"/>
  <c r="G550" i="8"/>
  <c r="F550" i="8"/>
  <c r="E550" i="8"/>
  <c r="I549" i="8"/>
  <c r="G549" i="8"/>
  <c r="F549" i="8"/>
  <c r="E549" i="8"/>
  <c r="I548" i="8"/>
  <c r="G548" i="8"/>
  <c r="F548" i="8"/>
  <c r="E548" i="8"/>
  <c r="I547" i="8"/>
  <c r="G547" i="8"/>
  <c r="F547" i="8"/>
  <c r="E547" i="8"/>
  <c r="I546" i="8"/>
  <c r="G546" i="8"/>
  <c r="F546" i="8"/>
  <c r="E546" i="8"/>
  <c r="I545" i="8"/>
  <c r="G545" i="8"/>
  <c r="F545" i="8"/>
  <c r="E545" i="8"/>
  <c r="I535" i="8"/>
  <c r="G535" i="8"/>
  <c r="F535" i="8"/>
  <c r="E535" i="8"/>
  <c r="I534" i="8"/>
  <c r="G534" i="8"/>
  <c r="F534" i="8"/>
  <c r="E534" i="8"/>
  <c r="I533" i="8"/>
  <c r="G533" i="8"/>
  <c r="F533" i="8"/>
  <c r="E533" i="8"/>
  <c r="I532" i="8"/>
  <c r="G532" i="8"/>
  <c r="F532" i="8"/>
  <c r="E532" i="8"/>
  <c r="I531" i="8"/>
  <c r="G531" i="8"/>
  <c r="F531" i="8"/>
  <c r="E531" i="8"/>
  <c r="I530" i="8"/>
  <c r="G530" i="8"/>
  <c r="F530" i="8"/>
  <c r="E530" i="8"/>
  <c r="I529" i="8"/>
  <c r="G529" i="8"/>
  <c r="F529" i="8"/>
  <c r="E529" i="8"/>
  <c r="I519" i="8"/>
  <c r="G519" i="8"/>
  <c r="F519" i="8"/>
  <c r="E519" i="8"/>
  <c r="I518" i="8"/>
  <c r="G518" i="8"/>
  <c r="F518" i="8"/>
  <c r="E518" i="8"/>
  <c r="I517" i="8"/>
  <c r="G517" i="8"/>
  <c r="F517" i="8"/>
  <c r="E517" i="8"/>
  <c r="I516" i="8"/>
  <c r="G516" i="8"/>
  <c r="F516" i="8"/>
  <c r="E516" i="8"/>
  <c r="I515" i="8"/>
  <c r="G515" i="8"/>
  <c r="F515" i="8"/>
  <c r="E515" i="8"/>
  <c r="I514" i="8"/>
  <c r="G514" i="8"/>
  <c r="F514" i="8"/>
  <c r="E514" i="8"/>
  <c r="I504" i="8"/>
  <c r="G504" i="8"/>
  <c r="F504" i="8"/>
  <c r="E504" i="8"/>
  <c r="I503" i="8"/>
  <c r="G503" i="8"/>
  <c r="F503" i="8"/>
  <c r="E503" i="8"/>
  <c r="I502" i="8"/>
  <c r="G502" i="8"/>
  <c r="F502" i="8"/>
  <c r="E502" i="8"/>
  <c r="I501" i="8"/>
  <c r="G501" i="8"/>
  <c r="F501" i="8"/>
  <c r="E501" i="8"/>
  <c r="I500" i="8"/>
  <c r="G500" i="8"/>
  <c r="F500" i="8"/>
  <c r="E500" i="8"/>
  <c r="I499" i="8"/>
  <c r="G499" i="8"/>
  <c r="F499" i="8"/>
  <c r="E499" i="8"/>
  <c r="I498" i="8"/>
  <c r="G498" i="8"/>
  <c r="F498" i="8"/>
  <c r="E498" i="8"/>
  <c r="I497" i="8"/>
  <c r="G497" i="8"/>
  <c r="F497" i="8"/>
  <c r="E497" i="8"/>
  <c r="G496" i="8"/>
  <c r="F496" i="8"/>
  <c r="E496" i="8"/>
  <c r="I486" i="8"/>
  <c r="G486" i="8"/>
  <c r="F486" i="8"/>
  <c r="E486" i="8"/>
  <c r="G485" i="8"/>
  <c r="E485" i="8"/>
  <c r="G484" i="8"/>
  <c r="E484" i="8"/>
  <c r="G483" i="8"/>
  <c r="E483" i="8"/>
  <c r="G482" i="8"/>
  <c r="E482" i="8"/>
  <c r="G481" i="8"/>
  <c r="E481" i="8"/>
  <c r="G480" i="8"/>
  <c r="E480" i="8"/>
  <c r="I470" i="8"/>
  <c r="G470" i="8"/>
  <c r="F470" i="8"/>
  <c r="E470" i="8"/>
  <c r="I469" i="8"/>
  <c r="G469" i="8"/>
  <c r="F469" i="8"/>
  <c r="E469" i="8"/>
  <c r="I468" i="8"/>
  <c r="G468" i="8"/>
  <c r="F468" i="8"/>
  <c r="E468" i="8"/>
  <c r="I467" i="8"/>
  <c r="G467" i="8"/>
  <c r="F467" i="8"/>
  <c r="E467" i="8"/>
  <c r="I466" i="8"/>
  <c r="G466" i="8"/>
  <c r="F466" i="8"/>
  <c r="E466" i="8"/>
  <c r="I465" i="8"/>
  <c r="G465" i="8"/>
  <c r="F465" i="8"/>
  <c r="E465" i="8"/>
  <c r="I455" i="8"/>
  <c r="G455" i="8"/>
  <c r="F455" i="8"/>
  <c r="E455" i="8"/>
  <c r="I454" i="8"/>
  <c r="G454" i="8"/>
  <c r="F454" i="8"/>
  <c r="E454" i="8"/>
  <c r="I453" i="8"/>
  <c r="G453" i="8"/>
  <c r="F453" i="8"/>
  <c r="E453" i="8"/>
  <c r="I452" i="8"/>
  <c r="G452" i="8"/>
  <c r="F452" i="8"/>
  <c r="E452" i="8"/>
  <c r="I451" i="8"/>
  <c r="G451" i="8"/>
  <c r="F451" i="8"/>
  <c r="E451" i="8"/>
  <c r="I450" i="8"/>
  <c r="G450" i="8"/>
  <c r="F450" i="8"/>
  <c r="E450" i="8"/>
  <c r="I449" i="8"/>
  <c r="G449" i="8"/>
  <c r="F449" i="8"/>
  <c r="E449" i="8"/>
  <c r="I448" i="8"/>
  <c r="G448" i="8"/>
  <c r="F448" i="8"/>
  <c r="E448" i="8"/>
  <c r="G447" i="8"/>
  <c r="F447" i="8"/>
  <c r="E447" i="8"/>
  <c r="I437" i="8"/>
  <c r="G437" i="8"/>
  <c r="F437" i="8"/>
  <c r="E437" i="8"/>
  <c r="I436" i="8"/>
  <c r="G436" i="8"/>
  <c r="F436" i="8"/>
  <c r="E436" i="8"/>
  <c r="I435" i="8"/>
  <c r="G435" i="8"/>
  <c r="F435" i="8"/>
  <c r="E435" i="8"/>
  <c r="I434" i="8"/>
  <c r="G434" i="8"/>
  <c r="F434" i="8"/>
  <c r="E434" i="8"/>
  <c r="I433" i="8"/>
  <c r="G433" i="8"/>
  <c r="F433" i="8"/>
  <c r="E433" i="8"/>
  <c r="I432" i="8"/>
  <c r="G432" i="8"/>
  <c r="F432" i="8"/>
  <c r="E432" i="8"/>
  <c r="I431" i="8"/>
  <c r="G431" i="8"/>
  <c r="F431" i="8"/>
  <c r="E431" i="8"/>
  <c r="I430" i="8"/>
  <c r="G430" i="8"/>
  <c r="F430" i="8"/>
  <c r="E430" i="8"/>
  <c r="I429" i="8"/>
  <c r="G429" i="8"/>
  <c r="F429" i="8"/>
  <c r="E429" i="8"/>
  <c r="I428" i="8"/>
  <c r="G428" i="8"/>
  <c r="F428" i="8"/>
  <c r="E428" i="8"/>
  <c r="I427" i="8"/>
  <c r="G427" i="8"/>
  <c r="F427" i="8"/>
  <c r="E427" i="8"/>
  <c r="I426" i="8"/>
  <c r="G426" i="8"/>
  <c r="F426" i="8"/>
  <c r="E426" i="8"/>
  <c r="P416" i="8"/>
  <c r="O416" i="8"/>
  <c r="N416" i="8"/>
  <c r="M416" i="8"/>
  <c r="L416" i="8"/>
  <c r="K416" i="8"/>
  <c r="J416" i="8"/>
  <c r="I416" i="8"/>
  <c r="H416" i="8"/>
  <c r="G416" i="8"/>
  <c r="F416" i="8"/>
  <c r="E416" i="8"/>
  <c r="P415" i="8"/>
  <c r="O415" i="8"/>
  <c r="N415" i="8"/>
  <c r="M415" i="8"/>
  <c r="L415" i="8"/>
  <c r="K415" i="8"/>
  <c r="J415" i="8"/>
  <c r="I415" i="8"/>
  <c r="H415" i="8"/>
  <c r="G415" i="8"/>
  <c r="F415" i="8"/>
  <c r="E415" i="8"/>
  <c r="P414" i="8"/>
  <c r="O414" i="8"/>
  <c r="N414" i="8"/>
  <c r="M414" i="8"/>
  <c r="L414" i="8"/>
  <c r="K414" i="8"/>
  <c r="J414" i="8"/>
  <c r="I414" i="8"/>
  <c r="H414" i="8"/>
  <c r="G414" i="8"/>
  <c r="F414" i="8"/>
  <c r="E414" i="8"/>
  <c r="P413" i="8"/>
  <c r="O413" i="8"/>
  <c r="N413" i="8"/>
  <c r="M413" i="8"/>
  <c r="L413" i="8"/>
  <c r="K413" i="8"/>
  <c r="J413" i="8"/>
  <c r="I413" i="8"/>
  <c r="H413" i="8"/>
  <c r="G413" i="8"/>
  <c r="F413" i="8"/>
  <c r="E413" i="8"/>
  <c r="P412" i="8"/>
  <c r="O412" i="8"/>
  <c r="N412" i="8"/>
  <c r="M412" i="8"/>
  <c r="L412" i="8"/>
  <c r="K412" i="8"/>
  <c r="J412" i="8"/>
  <c r="I412" i="8"/>
  <c r="H412" i="8"/>
  <c r="G412" i="8"/>
  <c r="F412" i="8"/>
  <c r="E412" i="8"/>
  <c r="P411" i="8"/>
  <c r="O411" i="8"/>
  <c r="N411" i="8"/>
  <c r="M411" i="8"/>
  <c r="L411" i="8"/>
  <c r="K411" i="8"/>
  <c r="J411" i="8"/>
  <c r="I411" i="8"/>
  <c r="H411" i="8"/>
  <c r="G411" i="8"/>
  <c r="F411" i="8"/>
  <c r="E411" i="8"/>
  <c r="I410" i="8"/>
  <c r="G410" i="8"/>
  <c r="F410" i="8"/>
  <c r="E410" i="8"/>
  <c r="I409" i="8"/>
  <c r="G409" i="8"/>
  <c r="F409" i="8"/>
  <c r="E409" i="8"/>
  <c r="I408" i="8"/>
  <c r="G408" i="8"/>
  <c r="F408" i="8"/>
  <c r="E408" i="8"/>
  <c r="I407" i="8"/>
  <c r="G407" i="8"/>
  <c r="F407" i="8"/>
  <c r="E407" i="8"/>
  <c r="I406" i="8"/>
  <c r="G406" i="8"/>
  <c r="F406" i="8"/>
  <c r="E406" i="8"/>
  <c r="I405" i="8"/>
  <c r="G405" i="8"/>
  <c r="F405" i="8"/>
  <c r="E405" i="8"/>
  <c r="G404" i="8"/>
  <c r="F404" i="8"/>
  <c r="E404" i="8"/>
  <c r="P394" i="8"/>
  <c r="O394" i="8"/>
  <c r="N394" i="8"/>
  <c r="M394" i="8"/>
  <c r="L394" i="8"/>
  <c r="K394" i="8"/>
  <c r="J394" i="8"/>
  <c r="I394" i="8"/>
  <c r="H394" i="8"/>
  <c r="G394" i="8"/>
  <c r="F394" i="8"/>
  <c r="E394" i="8"/>
  <c r="P393" i="8"/>
  <c r="O393" i="8"/>
  <c r="N393" i="8"/>
  <c r="M393" i="8"/>
  <c r="L393" i="8"/>
  <c r="K393" i="8"/>
  <c r="J393" i="8"/>
  <c r="I393" i="8"/>
  <c r="H393" i="8"/>
  <c r="G393" i="8"/>
  <c r="F393" i="8"/>
  <c r="E393" i="8"/>
  <c r="P392" i="8"/>
  <c r="O392" i="8"/>
  <c r="N392" i="8"/>
  <c r="M392" i="8"/>
  <c r="L392" i="8"/>
  <c r="K392" i="8"/>
  <c r="J392" i="8"/>
  <c r="I392" i="8"/>
  <c r="H392" i="8"/>
  <c r="G392" i="8"/>
  <c r="F392" i="8"/>
  <c r="E392" i="8"/>
  <c r="P391" i="8"/>
  <c r="O391" i="8"/>
  <c r="N391" i="8"/>
  <c r="M391" i="8"/>
  <c r="L391" i="8"/>
  <c r="K391" i="8"/>
  <c r="J391" i="8"/>
  <c r="I391" i="8"/>
  <c r="H391" i="8"/>
  <c r="G391" i="8"/>
  <c r="F391" i="8"/>
  <c r="E391" i="8"/>
  <c r="P390" i="8"/>
  <c r="O390" i="8"/>
  <c r="N390" i="8"/>
  <c r="M390" i="8"/>
  <c r="L390" i="8"/>
  <c r="K390" i="8"/>
  <c r="J390" i="8"/>
  <c r="I390" i="8"/>
  <c r="H390" i="8"/>
  <c r="G390" i="8"/>
  <c r="F390" i="8"/>
  <c r="E390" i="8"/>
  <c r="P389" i="8"/>
  <c r="O389" i="8"/>
  <c r="N389" i="8"/>
  <c r="M389" i="8"/>
  <c r="L389" i="8"/>
  <c r="K389" i="8"/>
  <c r="J389" i="8"/>
  <c r="I389" i="8"/>
  <c r="H389" i="8"/>
  <c r="G389" i="8"/>
  <c r="F389" i="8"/>
  <c r="E389" i="8"/>
  <c r="I388" i="8"/>
  <c r="H388" i="8"/>
  <c r="G388" i="8"/>
  <c r="F388" i="8"/>
  <c r="E388" i="8"/>
  <c r="I387" i="8"/>
  <c r="H387" i="8"/>
  <c r="G387" i="8"/>
  <c r="F387" i="8"/>
  <c r="E387" i="8"/>
  <c r="I386" i="8"/>
  <c r="H386" i="8"/>
  <c r="G386" i="8"/>
  <c r="F386" i="8"/>
  <c r="E386" i="8"/>
  <c r="I385" i="8"/>
  <c r="H385" i="8"/>
  <c r="G385" i="8"/>
  <c r="F385" i="8"/>
  <c r="E385" i="8"/>
  <c r="I384" i="8"/>
  <c r="H384" i="8"/>
  <c r="G384" i="8"/>
  <c r="F384" i="8"/>
  <c r="E384" i="8"/>
  <c r="I383" i="8"/>
  <c r="H383" i="8"/>
  <c r="G383" i="8"/>
  <c r="F383" i="8"/>
  <c r="E383" i="8"/>
  <c r="I371" i="8"/>
  <c r="G371" i="8"/>
  <c r="F371" i="8"/>
  <c r="E371" i="8"/>
  <c r="I370" i="8"/>
  <c r="G370" i="8"/>
  <c r="F370" i="8"/>
  <c r="E370" i="8"/>
  <c r="I369" i="8"/>
  <c r="G369" i="8"/>
  <c r="F369" i="8"/>
  <c r="E369" i="8"/>
  <c r="I368" i="8"/>
  <c r="G368" i="8"/>
  <c r="F368" i="8"/>
  <c r="E368" i="8"/>
  <c r="I367" i="8"/>
  <c r="G367" i="8"/>
  <c r="F367" i="8"/>
  <c r="E367" i="8"/>
  <c r="I366" i="8"/>
  <c r="G366" i="8"/>
  <c r="F366" i="8"/>
  <c r="E366" i="8"/>
  <c r="I365" i="8"/>
  <c r="G365" i="8"/>
  <c r="F365" i="8"/>
  <c r="E365" i="8"/>
  <c r="I364" i="8"/>
  <c r="G364" i="8"/>
  <c r="F364" i="8"/>
  <c r="E364" i="8"/>
  <c r="I363" i="8"/>
  <c r="G363" i="8"/>
  <c r="F363" i="8"/>
  <c r="E363" i="8"/>
  <c r="I362" i="8"/>
  <c r="G362" i="8"/>
  <c r="F362" i="8"/>
  <c r="E362" i="8"/>
  <c r="I361" i="8"/>
  <c r="G361" i="8"/>
  <c r="F361" i="8"/>
  <c r="E361" i="8"/>
  <c r="I360" i="8"/>
  <c r="G360" i="8"/>
  <c r="F360" i="8"/>
  <c r="E360" i="8"/>
  <c r="P344" i="8"/>
  <c r="O344" i="8"/>
  <c r="N344" i="8"/>
  <c r="M344" i="8"/>
  <c r="L344" i="8"/>
  <c r="K344" i="8"/>
  <c r="J344" i="8"/>
  <c r="I344" i="8"/>
  <c r="H344" i="8"/>
  <c r="G344" i="8"/>
  <c r="F344" i="8"/>
  <c r="E344" i="8"/>
  <c r="P343" i="8"/>
  <c r="O343" i="8"/>
  <c r="N343" i="8"/>
  <c r="M343" i="8"/>
  <c r="L343" i="8"/>
  <c r="K343" i="8"/>
  <c r="J343" i="8"/>
  <c r="I343" i="8"/>
  <c r="H343" i="8"/>
  <c r="G343" i="8"/>
  <c r="F343" i="8"/>
  <c r="E343" i="8"/>
  <c r="P342" i="8"/>
  <c r="O342" i="8"/>
  <c r="N342" i="8"/>
  <c r="M342" i="8"/>
  <c r="L342" i="8"/>
  <c r="K342" i="8"/>
  <c r="J342" i="8"/>
  <c r="I342" i="8"/>
  <c r="H342" i="8"/>
  <c r="G342" i="8"/>
  <c r="F342" i="8"/>
  <c r="E342" i="8"/>
  <c r="P341" i="8"/>
  <c r="O341" i="8"/>
  <c r="N341" i="8"/>
  <c r="M341" i="8"/>
  <c r="L341" i="8"/>
  <c r="K341" i="8"/>
  <c r="J341" i="8"/>
  <c r="I341" i="8"/>
  <c r="H341" i="8"/>
  <c r="G341" i="8"/>
  <c r="F341" i="8"/>
  <c r="E341" i="8"/>
  <c r="P340" i="8"/>
  <c r="O340" i="8"/>
  <c r="N340" i="8"/>
  <c r="M340" i="8"/>
  <c r="L340" i="8"/>
  <c r="K340" i="8"/>
  <c r="J340" i="8"/>
  <c r="I340" i="8"/>
  <c r="H340" i="8"/>
  <c r="G340" i="8"/>
  <c r="F340" i="8"/>
  <c r="E340" i="8"/>
  <c r="P339" i="8"/>
  <c r="O339" i="8"/>
  <c r="N339" i="8"/>
  <c r="M339" i="8"/>
  <c r="L339" i="8"/>
  <c r="K339" i="8"/>
  <c r="J339" i="8"/>
  <c r="I339" i="8"/>
  <c r="H339" i="8"/>
  <c r="G339" i="8"/>
  <c r="F339" i="8"/>
  <c r="E339" i="8"/>
  <c r="I338" i="8"/>
  <c r="G338" i="8"/>
  <c r="F338" i="8"/>
  <c r="E338" i="8"/>
  <c r="I337" i="8"/>
  <c r="G337" i="8"/>
  <c r="F337" i="8"/>
  <c r="E337" i="8"/>
  <c r="I336" i="8"/>
  <c r="G336" i="8"/>
  <c r="F336" i="8"/>
  <c r="E336" i="8"/>
  <c r="I335" i="8"/>
  <c r="G335" i="8"/>
  <c r="F335" i="8"/>
  <c r="E335" i="8"/>
  <c r="I334" i="8"/>
  <c r="G334" i="8"/>
  <c r="F334" i="8"/>
  <c r="E334" i="8"/>
  <c r="I333" i="8"/>
  <c r="G333" i="8"/>
  <c r="F333" i="8"/>
  <c r="E333" i="8"/>
  <c r="I320" i="8"/>
  <c r="G320" i="8"/>
  <c r="F320" i="8"/>
  <c r="E320" i="8"/>
  <c r="I319" i="8"/>
  <c r="G319" i="8"/>
  <c r="F319" i="8"/>
  <c r="E319" i="8"/>
  <c r="I318" i="8"/>
  <c r="G318" i="8"/>
  <c r="F318" i="8"/>
  <c r="E318" i="8"/>
  <c r="I317" i="8"/>
  <c r="G317" i="8"/>
  <c r="F317" i="8"/>
  <c r="E317" i="8"/>
  <c r="I316" i="8"/>
  <c r="G316" i="8"/>
  <c r="F316" i="8"/>
  <c r="E316" i="8"/>
  <c r="I315" i="8"/>
  <c r="G315" i="8"/>
  <c r="F315" i="8"/>
  <c r="E315" i="8"/>
  <c r="I314" i="8"/>
  <c r="G314" i="8"/>
  <c r="F314" i="8"/>
  <c r="E314" i="8"/>
  <c r="I304" i="8"/>
  <c r="G304" i="8"/>
  <c r="F304" i="8"/>
  <c r="E304" i="8"/>
  <c r="I303" i="8"/>
  <c r="G303" i="8"/>
  <c r="F303" i="8"/>
  <c r="E303" i="8"/>
  <c r="I302" i="8"/>
  <c r="G302" i="8"/>
  <c r="F302" i="8"/>
  <c r="E302" i="8"/>
  <c r="I301" i="8"/>
  <c r="G301" i="8"/>
  <c r="F301" i="8"/>
  <c r="E301" i="8"/>
  <c r="I300" i="8"/>
  <c r="G300" i="8"/>
  <c r="F300" i="8"/>
  <c r="E300" i="8"/>
  <c r="I299" i="8"/>
  <c r="G299" i="8"/>
  <c r="F299" i="8"/>
  <c r="E299" i="8"/>
  <c r="I298" i="8"/>
  <c r="G298" i="8"/>
  <c r="F298" i="8"/>
  <c r="E298" i="8"/>
  <c r="P293" i="8"/>
  <c r="O293" i="8"/>
  <c r="N293" i="8"/>
  <c r="M293" i="8"/>
  <c r="L293" i="8"/>
  <c r="K293" i="8"/>
  <c r="J293" i="8"/>
  <c r="I293" i="8"/>
  <c r="G293" i="8"/>
  <c r="F293" i="8"/>
  <c r="E293" i="8"/>
  <c r="G292" i="8"/>
  <c r="F292" i="8"/>
  <c r="E292" i="8"/>
  <c r="P282" i="8"/>
  <c r="O282" i="8"/>
  <c r="N282" i="8"/>
  <c r="M282" i="8"/>
  <c r="L282" i="8"/>
  <c r="K282" i="8"/>
  <c r="J282" i="8"/>
  <c r="I282" i="8"/>
  <c r="G282" i="8"/>
  <c r="F282" i="8"/>
  <c r="E282" i="8"/>
  <c r="G281" i="8"/>
  <c r="F281" i="8"/>
  <c r="E281" i="8"/>
  <c r="G280" i="8"/>
  <c r="E280" i="8"/>
  <c r="G279" i="8"/>
  <c r="E279" i="8"/>
  <c r="G278" i="8"/>
  <c r="E278" i="8"/>
  <c r="G277" i="8"/>
  <c r="E277" i="8"/>
  <c r="G276" i="8"/>
  <c r="E276" i="8"/>
  <c r="G275" i="8"/>
  <c r="E275" i="8"/>
  <c r="I265" i="8"/>
  <c r="G265" i="8"/>
  <c r="F265" i="8"/>
  <c r="E265" i="8"/>
  <c r="I264" i="8"/>
  <c r="G264" i="8"/>
  <c r="F264" i="8"/>
  <c r="E264" i="8"/>
  <c r="I263" i="8"/>
  <c r="G263" i="8"/>
  <c r="F263" i="8"/>
  <c r="E263" i="8"/>
  <c r="I262" i="8"/>
  <c r="G262" i="8"/>
  <c r="F262" i="8"/>
  <c r="E262" i="8"/>
  <c r="I261" i="8"/>
  <c r="G261" i="8"/>
  <c r="F261" i="8"/>
  <c r="E261" i="8"/>
  <c r="I260" i="8"/>
  <c r="G260" i="8"/>
  <c r="F260" i="8"/>
  <c r="E260" i="8"/>
  <c r="I250" i="8"/>
  <c r="H250" i="8"/>
  <c r="G250" i="8"/>
  <c r="F250" i="8"/>
  <c r="E250" i="8"/>
  <c r="I249" i="8"/>
  <c r="H249" i="8"/>
  <c r="G249" i="8"/>
  <c r="F249" i="8"/>
  <c r="E249" i="8"/>
  <c r="I248" i="8"/>
  <c r="H248" i="8"/>
  <c r="G248" i="8"/>
  <c r="F248" i="8"/>
  <c r="E248" i="8"/>
  <c r="I247" i="8"/>
  <c r="H247" i="8"/>
  <c r="G247" i="8"/>
  <c r="F247" i="8"/>
  <c r="E247" i="8"/>
  <c r="I246" i="8"/>
  <c r="H246" i="8"/>
  <c r="G246" i="8"/>
  <c r="F246" i="8"/>
  <c r="E246" i="8"/>
  <c r="I245" i="8"/>
  <c r="H245" i="8"/>
  <c r="G245" i="8"/>
  <c r="F245" i="8"/>
  <c r="E245" i="8"/>
  <c r="I244" i="8"/>
  <c r="G244" i="8"/>
  <c r="F244" i="8"/>
  <c r="E244" i="8"/>
  <c r="I243" i="8"/>
  <c r="G243" i="8"/>
  <c r="F243" i="8"/>
  <c r="E243" i="8"/>
  <c r="I242" i="8"/>
  <c r="G242" i="8"/>
  <c r="F242" i="8"/>
  <c r="E242" i="8"/>
  <c r="I241" i="8"/>
  <c r="G241" i="8"/>
  <c r="F241" i="8"/>
  <c r="E241" i="8"/>
  <c r="I240" i="8"/>
  <c r="G240" i="8"/>
  <c r="F240" i="8"/>
  <c r="E240" i="8"/>
  <c r="I239" i="8"/>
  <c r="G239" i="8"/>
  <c r="F239" i="8"/>
  <c r="E239" i="8"/>
  <c r="I229" i="8"/>
  <c r="H229" i="8"/>
  <c r="G229" i="8"/>
  <c r="F229" i="8"/>
  <c r="E229" i="8"/>
  <c r="I228" i="8"/>
  <c r="H228" i="8"/>
  <c r="G228" i="8"/>
  <c r="F228" i="8"/>
  <c r="E228" i="8"/>
  <c r="I227" i="8"/>
  <c r="H227" i="8"/>
  <c r="G227" i="8"/>
  <c r="F227" i="8"/>
  <c r="E227" i="8"/>
  <c r="I226" i="8"/>
  <c r="H226" i="8"/>
  <c r="G226" i="8"/>
  <c r="F226" i="8"/>
  <c r="E226" i="8"/>
  <c r="I225" i="8"/>
  <c r="H225" i="8"/>
  <c r="G225" i="8"/>
  <c r="F225" i="8"/>
  <c r="E225" i="8"/>
  <c r="I224" i="8"/>
  <c r="H224" i="8"/>
  <c r="G224" i="8"/>
  <c r="F224" i="8"/>
  <c r="E224" i="8"/>
  <c r="P214" i="8"/>
  <c r="O214" i="8"/>
  <c r="N214" i="8"/>
  <c r="M214" i="8"/>
  <c r="L214" i="8"/>
  <c r="K214" i="8"/>
  <c r="J214" i="8"/>
  <c r="I214" i="8"/>
  <c r="H214" i="8"/>
  <c r="G214" i="8"/>
  <c r="F214" i="8"/>
  <c r="E214" i="8"/>
  <c r="P213" i="8"/>
  <c r="O213" i="8"/>
  <c r="N213" i="8"/>
  <c r="M213" i="8"/>
  <c r="L213" i="8"/>
  <c r="K213" i="8"/>
  <c r="J213" i="8"/>
  <c r="I213" i="8"/>
  <c r="H213" i="8"/>
  <c r="G213" i="8"/>
  <c r="F213" i="8"/>
  <c r="E213" i="8"/>
  <c r="P212" i="8"/>
  <c r="O212" i="8"/>
  <c r="N212" i="8"/>
  <c r="M212" i="8"/>
  <c r="L212" i="8"/>
  <c r="K212" i="8"/>
  <c r="J212" i="8"/>
  <c r="I212" i="8"/>
  <c r="H212" i="8"/>
  <c r="G212" i="8"/>
  <c r="F212" i="8"/>
  <c r="E212" i="8"/>
  <c r="P211" i="8"/>
  <c r="O211" i="8"/>
  <c r="N211" i="8"/>
  <c r="M211" i="8"/>
  <c r="L211" i="8"/>
  <c r="K211" i="8"/>
  <c r="J211" i="8"/>
  <c r="I211" i="8"/>
  <c r="H211" i="8"/>
  <c r="G211" i="8"/>
  <c r="F211" i="8"/>
  <c r="E211" i="8"/>
  <c r="P210" i="8"/>
  <c r="O210" i="8"/>
  <c r="N210" i="8"/>
  <c r="M210" i="8"/>
  <c r="L210" i="8"/>
  <c r="K210" i="8"/>
  <c r="J210" i="8"/>
  <c r="I210" i="8"/>
  <c r="H210" i="8"/>
  <c r="G210" i="8"/>
  <c r="F210" i="8"/>
  <c r="E210" i="8"/>
  <c r="P209" i="8"/>
  <c r="O209" i="8"/>
  <c r="N209" i="8"/>
  <c r="M209" i="8"/>
  <c r="L209" i="8"/>
  <c r="K209" i="8"/>
  <c r="J209" i="8"/>
  <c r="I209" i="8"/>
  <c r="H209" i="8"/>
  <c r="G209" i="8"/>
  <c r="F209" i="8"/>
  <c r="E209" i="8"/>
  <c r="I208" i="8"/>
  <c r="G208" i="8"/>
  <c r="F208" i="8"/>
  <c r="E208" i="8"/>
  <c r="I207" i="8"/>
  <c r="G207" i="8"/>
  <c r="F207" i="8"/>
  <c r="E207" i="8"/>
  <c r="I206" i="8"/>
  <c r="G206" i="8"/>
  <c r="F206" i="8"/>
  <c r="E206" i="8"/>
  <c r="I205" i="8"/>
  <c r="G205" i="8"/>
  <c r="F205" i="8"/>
  <c r="E205" i="8"/>
  <c r="I204" i="8"/>
  <c r="G204" i="8"/>
  <c r="F204" i="8"/>
  <c r="E204" i="8"/>
  <c r="I203" i="8"/>
  <c r="G203" i="8"/>
  <c r="F203" i="8"/>
  <c r="E203" i="8"/>
  <c r="G202" i="8"/>
  <c r="E202" i="8"/>
  <c r="G201" i="8"/>
  <c r="E201" i="8"/>
  <c r="G200" i="8"/>
  <c r="E200" i="8"/>
  <c r="G199" i="8"/>
  <c r="E199" i="8"/>
  <c r="G198" i="8"/>
  <c r="E198" i="8"/>
  <c r="G197" i="8"/>
  <c r="E197" i="8"/>
  <c r="P181" i="8"/>
  <c r="O181" i="8"/>
  <c r="N181" i="8"/>
  <c r="M181" i="8"/>
  <c r="L181" i="8"/>
  <c r="K181" i="8"/>
  <c r="J181" i="8"/>
  <c r="I181" i="8"/>
  <c r="H181" i="8"/>
  <c r="G181" i="8"/>
  <c r="F181" i="8"/>
  <c r="E181" i="8"/>
  <c r="I180" i="8"/>
  <c r="G180" i="8"/>
  <c r="F180" i="8"/>
  <c r="E180" i="8"/>
  <c r="I179" i="8"/>
  <c r="G179" i="8"/>
  <c r="F179" i="8"/>
  <c r="E179" i="8"/>
  <c r="I178" i="8"/>
  <c r="G178" i="8"/>
  <c r="F178" i="8"/>
  <c r="E178" i="8"/>
  <c r="I177" i="8"/>
  <c r="G177" i="8"/>
  <c r="F177" i="8"/>
  <c r="E177" i="8"/>
  <c r="I176" i="8"/>
  <c r="G176" i="8"/>
  <c r="F176" i="8"/>
  <c r="E176" i="8"/>
  <c r="I175" i="8"/>
  <c r="G175" i="8"/>
  <c r="F175" i="8"/>
  <c r="E175" i="8"/>
  <c r="G174" i="8"/>
  <c r="E174" i="8"/>
  <c r="G173" i="8"/>
  <c r="E173" i="8"/>
  <c r="G172" i="8"/>
  <c r="E172" i="8"/>
  <c r="G171" i="8"/>
  <c r="E171" i="8"/>
  <c r="G170" i="8"/>
  <c r="E170" i="8"/>
  <c r="G169" i="8"/>
  <c r="E169" i="8"/>
  <c r="I159" i="8"/>
  <c r="G159" i="8"/>
  <c r="F159" i="8"/>
  <c r="E159" i="8"/>
  <c r="I158" i="8"/>
  <c r="G158" i="8"/>
  <c r="F158" i="8"/>
  <c r="E158" i="8"/>
  <c r="I157" i="8"/>
  <c r="G157" i="8"/>
  <c r="F157" i="8"/>
  <c r="E157" i="8"/>
  <c r="I156" i="8"/>
  <c r="G156" i="8"/>
  <c r="F156" i="8"/>
  <c r="E156" i="8"/>
  <c r="I155" i="8"/>
  <c r="G155" i="8"/>
  <c r="F155" i="8"/>
  <c r="E155" i="8"/>
  <c r="I154" i="8"/>
  <c r="G154" i="8"/>
  <c r="F154" i="8"/>
  <c r="E154" i="8"/>
  <c r="P144" i="8"/>
  <c r="O144" i="8"/>
  <c r="N144" i="8"/>
  <c r="M144" i="8"/>
  <c r="L144" i="8"/>
  <c r="K144" i="8"/>
  <c r="J144" i="8"/>
  <c r="I144" i="8"/>
  <c r="H144" i="8"/>
  <c r="G144" i="8"/>
  <c r="F144" i="8"/>
  <c r="E144" i="8"/>
  <c r="I143" i="8"/>
  <c r="G143" i="8"/>
  <c r="F143" i="8"/>
  <c r="E143" i="8"/>
  <c r="I142" i="8"/>
  <c r="G142" i="8"/>
  <c r="F142" i="8"/>
  <c r="E142" i="8"/>
  <c r="I141" i="8"/>
  <c r="G141" i="8"/>
  <c r="F141" i="8"/>
  <c r="E141" i="8"/>
  <c r="I140" i="8"/>
  <c r="G140" i="8"/>
  <c r="F140" i="8"/>
  <c r="E140" i="8"/>
  <c r="I139" i="8"/>
  <c r="G139" i="8"/>
  <c r="F139" i="8"/>
  <c r="E139" i="8"/>
  <c r="I138" i="8"/>
  <c r="G138" i="8"/>
  <c r="F138" i="8"/>
  <c r="E138" i="8"/>
  <c r="I128" i="8"/>
  <c r="G128" i="8"/>
  <c r="F128" i="8"/>
  <c r="E128" i="8"/>
  <c r="P127" i="8"/>
  <c r="O127" i="8"/>
  <c r="N127" i="8"/>
  <c r="M127" i="8"/>
  <c r="L127" i="8"/>
  <c r="K127" i="8"/>
  <c r="J127" i="8"/>
  <c r="I127" i="8"/>
  <c r="H127" i="8"/>
  <c r="G127" i="8"/>
  <c r="F127" i="8"/>
  <c r="E127" i="8"/>
  <c r="I126" i="8"/>
  <c r="G126" i="8"/>
  <c r="F126" i="8"/>
  <c r="E126" i="8"/>
  <c r="I125" i="8"/>
  <c r="G125" i="8"/>
  <c r="F125" i="8"/>
  <c r="E125" i="8"/>
  <c r="I124" i="8"/>
  <c r="G124" i="8"/>
  <c r="F124" i="8"/>
  <c r="E124" i="8"/>
  <c r="I123" i="8"/>
  <c r="G123" i="8"/>
  <c r="F123" i="8"/>
  <c r="E123" i="8"/>
  <c r="I122" i="8"/>
  <c r="G122" i="8"/>
  <c r="F122" i="8"/>
  <c r="E122" i="8"/>
  <c r="I121" i="8"/>
  <c r="G121" i="8"/>
  <c r="F121" i="8"/>
  <c r="E121" i="8"/>
  <c r="I120" i="8"/>
  <c r="H120" i="8"/>
  <c r="G120" i="8"/>
  <c r="F120" i="8"/>
  <c r="E120" i="8"/>
  <c r="I119" i="8"/>
  <c r="H119" i="8"/>
  <c r="G119" i="8"/>
  <c r="F119" i="8"/>
  <c r="E119" i="8"/>
  <c r="I118" i="8"/>
  <c r="H118" i="8"/>
  <c r="G118" i="8"/>
  <c r="F118" i="8"/>
  <c r="E118" i="8"/>
  <c r="I117" i="8"/>
  <c r="H117" i="8"/>
  <c r="G117" i="8"/>
  <c r="F117" i="8"/>
  <c r="E117" i="8"/>
  <c r="I116" i="8"/>
  <c r="H116" i="8"/>
  <c r="G116" i="8"/>
  <c r="F116" i="8"/>
  <c r="E116" i="8"/>
  <c r="I115" i="8"/>
  <c r="H115" i="8"/>
  <c r="G115" i="8"/>
  <c r="F115" i="8"/>
  <c r="E115" i="8"/>
  <c r="I105" i="8"/>
  <c r="G105" i="8"/>
  <c r="F105" i="8"/>
  <c r="E105" i="8"/>
  <c r="I104" i="8"/>
  <c r="G104" i="8"/>
  <c r="F104" i="8"/>
  <c r="E104" i="8"/>
  <c r="I103" i="8"/>
  <c r="G103" i="8"/>
  <c r="F103" i="8"/>
  <c r="E103" i="8"/>
  <c r="I102" i="8"/>
  <c r="G102" i="8"/>
  <c r="F102" i="8"/>
  <c r="E102" i="8"/>
  <c r="I101" i="8"/>
  <c r="G101" i="8"/>
  <c r="F101" i="8"/>
  <c r="E101" i="8"/>
  <c r="I100" i="8"/>
  <c r="G100" i="8"/>
  <c r="F100" i="8"/>
  <c r="E100" i="8"/>
  <c r="I99" i="8"/>
  <c r="G99" i="8"/>
  <c r="F99" i="8"/>
  <c r="E99" i="8"/>
  <c r="I98" i="8"/>
  <c r="G98" i="8"/>
  <c r="F98" i="8"/>
  <c r="E98" i="8"/>
  <c r="I97" i="8"/>
  <c r="G97" i="8"/>
  <c r="F97" i="8"/>
  <c r="E97" i="8"/>
  <c r="I96" i="8"/>
  <c r="G96" i="8"/>
  <c r="F96" i="8"/>
  <c r="E96" i="8"/>
  <c r="I95" i="8"/>
  <c r="G95" i="8"/>
  <c r="F95" i="8"/>
  <c r="E95" i="8"/>
  <c r="I94" i="8"/>
  <c r="G94" i="8"/>
  <c r="F94" i="8"/>
  <c r="E94" i="8"/>
  <c r="I93" i="8"/>
  <c r="G93" i="8"/>
  <c r="F93" i="8"/>
  <c r="E93" i="8"/>
  <c r="I83" i="8"/>
  <c r="G83" i="8"/>
  <c r="F83" i="8"/>
  <c r="E83" i="8"/>
  <c r="P82" i="8"/>
  <c r="O82" i="8"/>
  <c r="N82" i="8"/>
  <c r="M82" i="8"/>
  <c r="L82" i="8"/>
  <c r="K82" i="8"/>
  <c r="J82" i="8"/>
  <c r="I82" i="8"/>
  <c r="G82" i="8"/>
  <c r="F82" i="8"/>
  <c r="E82" i="8"/>
  <c r="P81" i="8"/>
  <c r="O81" i="8"/>
  <c r="N81" i="8"/>
  <c r="M81" i="8"/>
  <c r="L81" i="8"/>
  <c r="K81" i="8"/>
  <c r="J81" i="8"/>
  <c r="I81" i="8"/>
  <c r="G81" i="8"/>
  <c r="F81" i="8"/>
  <c r="E81" i="8"/>
  <c r="P80" i="8"/>
  <c r="O80" i="8"/>
  <c r="N80" i="8"/>
  <c r="M80" i="8"/>
  <c r="L80" i="8"/>
  <c r="K80" i="8"/>
  <c r="J80" i="8"/>
  <c r="I80" i="8"/>
  <c r="G80" i="8"/>
  <c r="F80" i="8"/>
  <c r="E80" i="8"/>
  <c r="P79" i="8"/>
  <c r="O79" i="8"/>
  <c r="N79" i="8"/>
  <c r="M79" i="8"/>
  <c r="L79" i="8"/>
  <c r="K79" i="8"/>
  <c r="J79" i="8"/>
  <c r="I79" i="8"/>
  <c r="G79" i="8"/>
  <c r="F79" i="8"/>
  <c r="E79" i="8"/>
  <c r="P78" i="8"/>
  <c r="O78" i="8"/>
  <c r="N78" i="8"/>
  <c r="M78" i="8"/>
  <c r="L78" i="8"/>
  <c r="K78" i="8"/>
  <c r="J78" i="8"/>
  <c r="I78" i="8"/>
  <c r="G78" i="8"/>
  <c r="F78" i="8"/>
  <c r="E78" i="8"/>
  <c r="P77" i="8"/>
  <c r="O77" i="8"/>
  <c r="N77" i="8"/>
  <c r="M77" i="8"/>
  <c r="L77" i="8"/>
  <c r="K77" i="8"/>
  <c r="J77" i="8"/>
  <c r="I77" i="8"/>
  <c r="G77" i="8"/>
  <c r="F77" i="8"/>
  <c r="E77" i="8"/>
  <c r="G76" i="8"/>
  <c r="F76" i="8"/>
  <c r="E76" i="8"/>
  <c r="G75" i="8"/>
  <c r="F75" i="8"/>
  <c r="E75" i="8"/>
  <c r="G74" i="8"/>
  <c r="F74" i="8"/>
  <c r="E74" i="8"/>
  <c r="G73" i="8"/>
  <c r="F73" i="8"/>
  <c r="E73" i="8"/>
  <c r="G72" i="8"/>
  <c r="F72" i="8"/>
  <c r="E72" i="8"/>
  <c r="G71" i="8"/>
  <c r="F71" i="8"/>
  <c r="E71" i="8"/>
  <c r="I61" i="8"/>
  <c r="G61" i="8"/>
  <c r="F61" i="8"/>
  <c r="E61" i="8"/>
  <c r="I60" i="8"/>
  <c r="G60" i="8"/>
  <c r="F60" i="8"/>
  <c r="E60" i="8"/>
  <c r="I59" i="8"/>
  <c r="G59" i="8"/>
  <c r="F59" i="8"/>
  <c r="E59" i="8"/>
  <c r="I58" i="8"/>
  <c r="G58" i="8"/>
  <c r="F58" i="8"/>
  <c r="E58" i="8"/>
  <c r="I57" i="8"/>
  <c r="G57" i="8"/>
  <c r="F57" i="8"/>
  <c r="E57" i="8"/>
  <c r="I56" i="8"/>
  <c r="G56" i="8"/>
  <c r="F56" i="8"/>
  <c r="E56" i="8"/>
  <c r="I46" i="8"/>
  <c r="G46" i="8"/>
  <c r="F46" i="8"/>
  <c r="E46" i="8"/>
  <c r="I45" i="8"/>
  <c r="G45" i="8"/>
  <c r="F45" i="8"/>
  <c r="E45" i="8"/>
  <c r="I44" i="8"/>
  <c r="G44" i="8"/>
  <c r="F44" i="8"/>
  <c r="E44" i="8"/>
  <c r="I43" i="8"/>
  <c r="G43" i="8"/>
  <c r="F43" i="8"/>
  <c r="E43" i="8"/>
  <c r="I42" i="8"/>
  <c r="G42" i="8"/>
  <c r="F42" i="8"/>
  <c r="E42" i="8"/>
  <c r="I41" i="8"/>
  <c r="G41" i="8"/>
  <c r="F41" i="8"/>
  <c r="E41" i="8"/>
  <c r="I40" i="8"/>
  <c r="G40" i="8"/>
  <c r="F40" i="8"/>
  <c r="E40" i="8"/>
  <c r="P39" i="8"/>
  <c r="O39" i="8"/>
  <c r="N39" i="8"/>
  <c r="M39" i="8"/>
  <c r="L39" i="8"/>
  <c r="K39" i="8"/>
  <c r="J39" i="8"/>
  <c r="I39" i="8"/>
  <c r="G39" i="8"/>
  <c r="F39" i="8"/>
  <c r="E39" i="8"/>
  <c r="P38" i="8"/>
  <c r="O38" i="8"/>
  <c r="N38" i="8"/>
  <c r="M38" i="8"/>
  <c r="L38" i="8"/>
  <c r="K38" i="8"/>
  <c r="J38" i="8"/>
  <c r="I38" i="8"/>
  <c r="G38" i="8"/>
  <c r="F38" i="8"/>
  <c r="E38" i="8"/>
  <c r="P37" i="8"/>
  <c r="O37" i="8"/>
  <c r="N37" i="8"/>
  <c r="M37" i="8"/>
  <c r="L37" i="8"/>
  <c r="K37" i="8"/>
  <c r="J37" i="8"/>
  <c r="I37" i="8"/>
  <c r="G37" i="8"/>
  <c r="F37" i="8"/>
  <c r="E37" i="8"/>
  <c r="P36" i="8"/>
  <c r="O36" i="8"/>
  <c r="N36" i="8"/>
  <c r="M36" i="8"/>
  <c r="L36" i="8"/>
  <c r="K36" i="8"/>
  <c r="J36" i="8"/>
  <c r="I36" i="8"/>
  <c r="G36" i="8"/>
  <c r="F36" i="8"/>
  <c r="E36" i="8"/>
  <c r="P35" i="8"/>
  <c r="O35" i="8"/>
  <c r="N35" i="8"/>
  <c r="M35" i="8"/>
  <c r="L35" i="8"/>
  <c r="K35" i="8"/>
  <c r="J35" i="8"/>
  <c r="I35" i="8"/>
  <c r="G35" i="8"/>
  <c r="F35" i="8"/>
  <c r="E35" i="8"/>
  <c r="P34" i="8"/>
  <c r="O34" i="8"/>
  <c r="N34" i="8"/>
  <c r="M34" i="8"/>
  <c r="L34" i="8"/>
  <c r="K34" i="8"/>
  <c r="J34" i="8"/>
  <c r="I34" i="8"/>
  <c r="G34" i="8"/>
  <c r="F34" i="8"/>
  <c r="E34" i="8"/>
  <c r="G33" i="8"/>
  <c r="F33" i="8"/>
  <c r="E33" i="8"/>
  <c r="G32" i="8"/>
  <c r="F32" i="8"/>
  <c r="E32" i="8"/>
  <c r="G31" i="8"/>
  <c r="F31" i="8"/>
  <c r="E31" i="8"/>
  <c r="G30" i="8"/>
  <c r="F30" i="8"/>
  <c r="E30" i="8"/>
  <c r="G29" i="8"/>
  <c r="F29" i="8"/>
  <c r="E29" i="8"/>
  <c r="G28" i="8"/>
  <c r="F28" i="8"/>
  <c r="E28" i="8"/>
  <c r="P18" i="8"/>
  <c r="O18" i="8"/>
  <c r="N18" i="8"/>
  <c r="M18" i="8"/>
  <c r="L18" i="8"/>
  <c r="K18" i="8"/>
  <c r="J18" i="8"/>
  <c r="I18" i="8"/>
  <c r="H18" i="8"/>
  <c r="G18" i="8"/>
  <c r="F18" i="8"/>
  <c r="E18" i="8"/>
  <c r="P17" i="8"/>
  <c r="O17" i="8"/>
  <c r="N17" i="8"/>
  <c r="M17" i="8"/>
  <c r="L17" i="8"/>
  <c r="K17" i="8"/>
  <c r="J17" i="8"/>
  <c r="I17" i="8"/>
  <c r="G17" i="8"/>
  <c r="F17" i="8"/>
  <c r="E17" i="8"/>
  <c r="P16" i="8"/>
  <c r="O16" i="8"/>
  <c r="N16" i="8"/>
  <c r="M16" i="8"/>
  <c r="L16" i="8"/>
  <c r="K16" i="8"/>
  <c r="J16" i="8"/>
  <c r="I16" i="8"/>
  <c r="G16" i="8"/>
  <c r="F16" i="8"/>
  <c r="E16" i="8"/>
  <c r="P15" i="8"/>
  <c r="O15" i="8"/>
  <c r="N15" i="8"/>
  <c r="M15" i="8"/>
  <c r="L15" i="8"/>
  <c r="K15" i="8"/>
  <c r="J15" i="8"/>
  <c r="I15" i="8"/>
  <c r="G15" i="8"/>
  <c r="F15" i="8"/>
  <c r="E15" i="8"/>
  <c r="P14" i="8"/>
  <c r="O14" i="8"/>
  <c r="N14" i="8"/>
  <c r="M14" i="8"/>
  <c r="L14" i="8"/>
  <c r="K14" i="8"/>
  <c r="J14" i="8"/>
  <c r="I14" i="8"/>
  <c r="G14" i="8"/>
  <c r="F14" i="8"/>
  <c r="E14" i="8"/>
  <c r="P13" i="8"/>
  <c r="O13" i="8"/>
  <c r="N13" i="8"/>
  <c r="M13" i="8"/>
  <c r="L13" i="8"/>
  <c r="K13" i="8"/>
  <c r="J13" i="8"/>
  <c r="I13" i="8"/>
  <c r="G13" i="8"/>
  <c r="F13" i="8"/>
  <c r="E13" i="8"/>
  <c r="P12" i="8"/>
  <c r="O12" i="8"/>
  <c r="N12" i="8"/>
  <c r="M12" i="8"/>
  <c r="L12" i="8"/>
  <c r="K12" i="8"/>
  <c r="J12" i="8"/>
  <c r="I12" i="8"/>
  <c r="G12" i="8"/>
  <c r="F12" i="8"/>
  <c r="E12" i="8"/>
  <c r="A1" i="8"/>
  <c r="I88" i="7"/>
  <c r="G88" i="7"/>
  <c r="F88" i="7"/>
  <c r="E88" i="7"/>
  <c r="I87" i="7"/>
  <c r="G87" i="7"/>
  <c r="F87" i="7"/>
  <c r="E87" i="7"/>
  <c r="I82" i="7"/>
  <c r="G82" i="7"/>
  <c r="F82" i="7"/>
  <c r="E82" i="7"/>
  <c r="I81" i="7"/>
  <c r="G81" i="7"/>
  <c r="F81" i="7"/>
  <c r="E81" i="7"/>
  <c r="I73" i="7"/>
  <c r="J74" i="7" s="1"/>
  <c r="G73" i="7"/>
  <c r="F73" i="7"/>
  <c r="E73" i="7"/>
  <c r="I68" i="7"/>
  <c r="J69" i="7" s="1"/>
  <c r="J486" i="8" s="1"/>
  <c r="G68" i="7"/>
  <c r="F68" i="7"/>
  <c r="E68" i="7"/>
  <c r="I63" i="7"/>
  <c r="J64" i="7" s="1"/>
  <c r="J88" i="7" s="1"/>
  <c r="G63" i="7"/>
  <c r="F63" i="7"/>
  <c r="E63" i="7"/>
  <c r="I58" i="7"/>
  <c r="J59" i="7" s="1"/>
  <c r="J128" i="8" s="1"/>
  <c r="G58" i="7"/>
  <c r="F58" i="7"/>
  <c r="E58" i="7"/>
  <c r="I53" i="7"/>
  <c r="H53" i="7"/>
  <c r="G53" i="7"/>
  <c r="F53" i="7"/>
  <c r="E53" i="7"/>
  <c r="G52" i="7"/>
  <c r="F52" i="7"/>
  <c r="E52" i="7"/>
  <c r="G44" i="7"/>
  <c r="F44" i="7"/>
  <c r="E44" i="7"/>
  <c r="G43" i="7"/>
  <c r="F43" i="7"/>
  <c r="E43" i="7"/>
  <c r="G42" i="7"/>
  <c r="F42" i="7"/>
  <c r="E42" i="7"/>
  <c r="I37" i="7"/>
  <c r="H37" i="7"/>
  <c r="G37" i="7"/>
  <c r="F37" i="7"/>
  <c r="E37" i="7"/>
  <c r="G36" i="7"/>
  <c r="F36" i="7"/>
  <c r="E36" i="7"/>
  <c r="G35" i="7"/>
  <c r="F35" i="7"/>
  <c r="E35" i="7"/>
  <c r="I30" i="7"/>
  <c r="H30" i="7"/>
  <c r="G30" i="7"/>
  <c r="F30" i="7"/>
  <c r="E30" i="7"/>
  <c r="I29" i="7"/>
  <c r="H29" i="7"/>
  <c r="G29" i="7"/>
  <c r="F29" i="7"/>
  <c r="E29" i="7"/>
  <c r="G28" i="7"/>
  <c r="E28" i="7"/>
  <c r="G27" i="7"/>
  <c r="F27" i="7"/>
  <c r="E27" i="7"/>
  <c r="J23" i="7"/>
  <c r="J4" i="6" s="1"/>
  <c r="I18" i="7"/>
  <c r="G18" i="7"/>
  <c r="F18" i="7"/>
  <c r="E18" i="7"/>
  <c r="I13" i="7"/>
  <c r="H13" i="7"/>
  <c r="G13" i="7"/>
  <c r="F13" i="7"/>
  <c r="E13" i="7"/>
  <c r="G12" i="7"/>
  <c r="F12" i="7"/>
  <c r="E12" i="7"/>
  <c r="A1" i="7"/>
  <c r="C45" i="5"/>
  <c r="B44" i="5"/>
  <c r="B43" i="5"/>
  <c r="C42" i="5"/>
  <c r="C41" i="5"/>
  <c r="C40" i="5"/>
  <c r="B39" i="5"/>
  <c r="B38" i="5"/>
  <c r="A37" i="5"/>
  <c r="B35" i="5"/>
  <c r="B34" i="5"/>
  <c r="C33" i="5"/>
  <c r="C32" i="5"/>
  <c r="C31" i="5"/>
  <c r="B30" i="5"/>
  <c r="B29" i="5"/>
  <c r="A28" i="5"/>
  <c r="B24" i="5"/>
  <c r="B23" i="5"/>
  <c r="B22" i="5"/>
  <c r="A21" i="5"/>
  <c r="B19" i="5"/>
  <c r="B18" i="5"/>
  <c r="B17" i="5"/>
  <c r="B16" i="5"/>
  <c r="B15" i="5"/>
  <c r="B14" i="5"/>
  <c r="A13" i="5"/>
  <c r="A7" i="5"/>
  <c r="A1" i="5"/>
  <c r="A1" i="4"/>
  <c r="C7" i="1"/>
  <c r="A1" i="1"/>
  <c r="L21" i="8" l="1"/>
  <c r="L24" i="8"/>
  <c r="L20" i="8"/>
  <c r="L23" i="8"/>
  <c r="L19" i="8"/>
  <c r="L40" i="8" s="1"/>
  <c r="L22" i="8"/>
  <c r="N21" i="8"/>
  <c r="N24" i="8"/>
  <c r="N20" i="8"/>
  <c r="N23" i="8"/>
  <c r="H343" i="14" s="1"/>
  <c r="N19" i="8"/>
  <c r="N22" i="8"/>
  <c r="N43" i="8" s="1"/>
  <c r="O21" i="8"/>
  <c r="O24" i="8"/>
  <c r="O20" i="8"/>
  <c r="O25" i="9" s="1"/>
  <c r="O23" i="8"/>
  <c r="H344" i="14" s="1"/>
  <c r="O19" i="8"/>
  <c r="O22" i="8"/>
  <c r="J21" i="8"/>
  <c r="H325" i="14" s="1"/>
  <c r="J24" i="8"/>
  <c r="J29" i="9" s="1"/>
  <c r="J20" i="8"/>
  <c r="J23" i="8"/>
  <c r="J28" i="9" s="1"/>
  <c r="J22" i="8"/>
  <c r="M21" i="8"/>
  <c r="M24" i="8"/>
  <c r="M20" i="8"/>
  <c r="M23" i="8"/>
  <c r="M19" i="8"/>
  <c r="M22" i="8"/>
  <c r="P24" i="8"/>
  <c r="P20" i="8"/>
  <c r="P23" i="8"/>
  <c r="P28" i="9" s="1"/>
  <c r="P19" i="8"/>
  <c r="P40" i="8" s="1"/>
  <c r="P22" i="8"/>
  <c r="H338" i="14" s="1"/>
  <c r="P21" i="8"/>
  <c r="K21" i="8"/>
  <c r="H326" i="14" s="1"/>
  <c r="K24" i="8"/>
  <c r="K45" i="8" s="1"/>
  <c r="K20" i="8"/>
  <c r="K23" i="8"/>
  <c r="K19" i="8"/>
  <c r="H312" i="14" s="1"/>
  <c r="K22" i="8"/>
  <c r="O40" i="8"/>
  <c r="H337" i="14"/>
  <c r="O42" i="8"/>
  <c r="J19" i="8"/>
  <c r="J43" i="8"/>
  <c r="L41" i="8"/>
  <c r="L26" i="9"/>
  <c r="H348" i="14"/>
  <c r="M25" i="9"/>
  <c r="M40" i="8"/>
  <c r="M27" i="9"/>
  <c r="H352" i="14"/>
  <c r="I320" i="9"/>
  <c r="I430" i="9" s="1"/>
  <c r="I322" i="9"/>
  <c r="C8" i="3"/>
  <c r="C11" i="3"/>
  <c r="C17" i="3"/>
  <c r="C13" i="3"/>
  <c r="I318" i="9"/>
  <c r="J300" i="9" s="1"/>
  <c r="J4" i="7"/>
  <c r="I375" i="8"/>
  <c r="J357" i="8" s="1"/>
  <c r="I319" i="9"/>
  <c r="J301" i="9" s="1"/>
  <c r="J68" i="7"/>
  <c r="K69" i="7" s="1"/>
  <c r="K486" i="8" s="1"/>
  <c r="I373" i="8"/>
  <c r="I587" i="8" s="1"/>
  <c r="H38" i="8"/>
  <c r="I317" i="9"/>
  <c r="I427" i="9" s="1"/>
  <c r="J304" i="8"/>
  <c r="J112" i="9"/>
  <c r="H66" i="9"/>
  <c r="H334" i="14"/>
  <c r="J4" i="9"/>
  <c r="K294" i="8"/>
  <c r="H828" i="14" s="1"/>
  <c r="J763" i="8"/>
  <c r="J455" i="8"/>
  <c r="J535" i="8"/>
  <c r="J501" i="9"/>
  <c r="J37" i="7"/>
  <c r="J38" i="7" s="1"/>
  <c r="J30" i="7" s="1"/>
  <c r="H82" i="8"/>
  <c r="H240" i="14"/>
  <c r="H22" i="9"/>
  <c r="J4" i="10"/>
  <c r="F45" i="7"/>
  <c r="C10" i="3"/>
  <c r="C24" i="3"/>
  <c r="C16" i="3"/>
  <c r="C25" i="3"/>
  <c r="C20" i="3"/>
  <c r="C15" i="3"/>
  <c r="C28" i="3"/>
  <c r="C9" i="3"/>
  <c r="L44" i="8"/>
  <c r="I376" i="8"/>
  <c r="I590" i="8" s="1"/>
  <c r="M28" i="9"/>
  <c r="M45" i="8"/>
  <c r="H350" i="14"/>
  <c r="H324" i="14"/>
  <c r="C20" i="2"/>
  <c r="C28" i="2"/>
  <c r="C27" i="2"/>
  <c r="C26" i="2"/>
  <c r="C25" i="2"/>
  <c r="C24" i="2"/>
  <c r="C23" i="2"/>
  <c r="C22" i="2"/>
  <c r="C21" i="2"/>
  <c r="F3" i="10"/>
  <c r="F3" i="8"/>
  <c r="C8" i="2"/>
  <c r="C7" i="2"/>
  <c r="C6" i="2"/>
  <c r="M42" i="8"/>
  <c r="L294" i="8"/>
  <c r="H829" i="14" s="1"/>
  <c r="J294" i="8"/>
  <c r="H827" i="14" s="1"/>
  <c r="I374" i="8"/>
  <c r="I588" i="8" s="1"/>
  <c r="I377" i="8"/>
  <c r="J359" i="8" s="1"/>
  <c r="N41" i="8"/>
  <c r="N40" i="8"/>
  <c r="M294" i="8"/>
  <c r="M673" i="9" s="1"/>
  <c r="C5" i="2"/>
  <c r="C16" i="2"/>
  <c r="C15" i="2"/>
  <c r="C14" i="2"/>
  <c r="C13" i="2"/>
  <c r="C12" i="2"/>
  <c r="C11" i="2"/>
  <c r="C10" i="2"/>
  <c r="C9" i="2"/>
  <c r="H284" i="14"/>
  <c r="H269" i="14"/>
  <c r="J82" i="7"/>
  <c r="J63" i="7"/>
  <c r="K64" i="7" s="1"/>
  <c r="H77" i="8"/>
  <c r="H34" i="8"/>
  <c r="H61" i="9"/>
  <c r="H79" i="8"/>
  <c r="H36" i="8"/>
  <c r="H63" i="9"/>
  <c r="H21" i="9"/>
  <c r="H80" i="8"/>
  <c r="H37" i="8"/>
  <c r="H19" i="9"/>
  <c r="H62" i="9"/>
  <c r="H78" i="8"/>
  <c r="F3" i="9"/>
  <c r="F3" i="7"/>
  <c r="E15" i="10"/>
  <c r="J547" i="9"/>
  <c r="J504" i="8"/>
  <c r="J726" i="8"/>
  <c r="J413" i="9"/>
  <c r="H290" i="14"/>
  <c r="J693" i="8"/>
  <c r="I372" i="8"/>
  <c r="H283" i="14"/>
  <c r="J677" i="8"/>
  <c r="J73" i="7"/>
  <c r="K74" i="7" s="1"/>
  <c r="H39" i="8"/>
  <c r="J572" i="8"/>
  <c r="H276" i="14"/>
  <c r="E10" i="10"/>
  <c r="E13" i="10"/>
  <c r="G13" i="10"/>
  <c r="J320" i="8"/>
  <c r="J646" i="8"/>
  <c r="H81" i="8"/>
  <c r="P294" i="8"/>
  <c r="O294" i="8"/>
  <c r="N294" i="8"/>
  <c r="G10" i="10"/>
  <c r="G14" i="10"/>
  <c r="K23" i="7"/>
  <c r="J4" i="8"/>
  <c r="E11" i="10"/>
  <c r="I321" i="9"/>
  <c r="K304" i="8" l="1"/>
  <c r="K73" i="7"/>
  <c r="L74" i="7" s="1"/>
  <c r="L535" i="8" s="1"/>
  <c r="K677" i="8"/>
  <c r="I429" i="9"/>
  <c r="I589" i="8"/>
  <c r="J302" i="9"/>
  <c r="J331" i="9" s="1"/>
  <c r="J343" i="9" s="1"/>
  <c r="P44" i="8"/>
  <c r="H345" i="14"/>
  <c r="I428" i="9"/>
  <c r="P29" i="9"/>
  <c r="I432" i="9"/>
  <c r="J304" i="9"/>
  <c r="J44" i="8"/>
  <c r="H339" i="14"/>
  <c r="N44" i="8"/>
  <c r="N28" i="9"/>
  <c r="M43" i="8"/>
  <c r="K649" i="9"/>
  <c r="P43" i="8"/>
  <c r="L45" i="8"/>
  <c r="P27" i="9"/>
  <c r="J355" i="8"/>
  <c r="K673" i="9"/>
  <c r="L29" i="9"/>
  <c r="H335" i="14"/>
  <c r="O44" i="8"/>
  <c r="J299" i="9"/>
  <c r="J328" i="9" s="1"/>
  <c r="J340" i="9" s="1"/>
  <c r="P45" i="8"/>
  <c r="P25" i="9"/>
  <c r="L43" i="8"/>
  <c r="O43" i="8"/>
  <c r="L27" i="9"/>
  <c r="O27" i="9"/>
  <c r="J53" i="7"/>
  <c r="J54" i="7" s="1"/>
  <c r="H262" i="14" s="1"/>
  <c r="J13" i="7"/>
  <c r="J14" i="7" s="1"/>
  <c r="J29" i="7" s="1"/>
  <c r="N27" i="9"/>
  <c r="F254" i="14"/>
  <c r="O28" i="9"/>
  <c r="J358" i="8"/>
  <c r="K661" i="9"/>
  <c r="M44" i="8"/>
  <c r="H336" i="14"/>
  <c r="F28" i="7"/>
  <c r="H341" i="14"/>
  <c r="H342" i="14"/>
  <c r="M24" i="9"/>
  <c r="F261" i="14"/>
  <c r="L28" i="9"/>
  <c r="P41" i="8"/>
  <c r="J27" i="9"/>
  <c r="H332" i="14"/>
  <c r="I591" i="8"/>
  <c r="M29" i="9"/>
  <c r="N45" i="8"/>
  <c r="L25" i="9"/>
  <c r="J673" i="9"/>
  <c r="J42" i="8"/>
  <c r="J26" i="9"/>
  <c r="H314" i="14"/>
  <c r="L42" i="8"/>
  <c r="H320" i="14"/>
  <c r="H327" i="14"/>
  <c r="H316" i="14"/>
  <c r="L24" i="9"/>
  <c r="H313" i="14"/>
  <c r="K24" i="9"/>
  <c r="H321" i="14"/>
  <c r="H346" i="14"/>
  <c r="H349" i="14"/>
  <c r="O24" i="9"/>
  <c r="H347" i="14"/>
  <c r="J45" i="8"/>
  <c r="H322" i="14"/>
  <c r="K40" i="8"/>
  <c r="K29" i="9"/>
  <c r="N25" i="9"/>
  <c r="H317" i="14"/>
  <c r="J41" i="8"/>
  <c r="H830" i="14"/>
  <c r="P24" i="9"/>
  <c r="H20" i="8"/>
  <c r="H25" i="9" s="1"/>
  <c r="J25" i="9"/>
  <c r="K42" i="8"/>
  <c r="K26" i="9"/>
  <c r="H318" i="14"/>
  <c r="M41" i="8"/>
  <c r="H315" i="14"/>
  <c r="N24" i="9"/>
  <c r="J356" i="8"/>
  <c r="J385" i="8" s="1"/>
  <c r="J397" i="8" s="1"/>
  <c r="M26" i="9"/>
  <c r="N29" i="9"/>
  <c r="O41" i="8"/>
  <c r="H21" i="8"/>
  <c r="H323" i="14"/>
  <c r="L661" i="9"/>
  <c r="H328" i="14"/>
  <c r="H330" i="14"/>
  <c r="O26" i="9"/>
  <c r="L649" i="9"/>
  <c r="H329" i="14"/>
  <c r="N26" i="9"/>
  <c r="H351" i="14"/>
  <c r="O45" i="8"/>
  <c r="O29" i="9"/>
  <c r="L673" i="9"/>
  <c r="J649" i="9"/>
  <c r="H331" i="14"/>
  <c r="P26" i="9"/>
  <c r="J661" i="9"/>
  <c r="P42" i="8"/>
  <c r="M661" i="9"/>
  <c r="N42" i="8"/>
  <c r="M649" i="9"/>
  <c r="H24" i="8"/>
  <c r="H45" i="8" s="1"/>
  <c r="I586" i="8"/>
  <c r="J354" i="8"/>
  <c r="K28" i="9"/>
  <c r="H340" i="14"/>
  <c r="K44" i="8"/>
  <c r="J330" i="9"/>
  <c r="J342" i="9" s="1"/>
  <c r="J444" i="9"/>
  <c r="J388" i="8"/>
  <c r="J400" i="8" s="1"/>
  <c r="J606" i="8"/>
  <c r="H241" i="14"/>
  <c r="L23" i="7"/>
  <c r="K4" i="8"/>
  <c r="K4" i="10"/>
  <c r="K4" i="9"/>
  <c r="K4" i="7"/>
  <c r="K37" i="7"/>
  <c r="K38" i="7" s="1"/>
  <c r="K4" i="6"/>
  <c r="H277" i="14"/>
  <c r="K88" i="7"/>
  <c r="K68" i="7"/>
  <c r="L69" i="7" s="1"/>
  <c r="K112" i="9"/>
  <c r="I431" i="9"/>
  <c r="J303" i="9"/>
  <c r="J443" i="9"/>
  <c r="J329" i="9"/>
  <c r="J341" i="9" s="1"/>
  <c r="J551" i="9"/>
  <c r="J548" i="9"/>
  <c r="J553" i="9"/>
  <c r="J552" i="9"/>
  <c r="J550" i="9"/>
  <c r="J549" i="9"/>
  <c r="O673" i="9"/>
  <c r="O649" i="9"/>
  <c r="O661" i="9"/>
  <c r="H832" i="14"/>
  <c r="H291" i="14"/>
  <c r="K726" i="8"/>
  <c r="K572" i="8"/>
  <c r="K693" i="8"/>
  <c r="K763" i="8"/>
  <c r="K413" i="9"/>
  <c r="K535" i="8"/>
  <c r="K501" i="9"/>
  <c r="K646" i="8"/>
  <c r="K320" i="8"/>
  <c r="K547" i="9"/>
  <c r="K504" i="8"/>
  <c r="K455" i="8"/>
  <c r="H311" i="14"/>
  <c r="H19" i="8"/>
  <c r="J40" i="8"/>
  <c r="J24" i="9"/>
  <c r="J386" i="8"/>
  <c r="J398" i="8" s="1"/>
  <c r="J604" i="8"/>
  <c r="H292" i="14"/>
  <c r="L413" i="9"/>
  <c r="L726" i="8"/>
  <c r="L763" i="8"/>
  <c r="L504" i="8"/>
  <c r="L572" i="8"/>
  <c r="L501" i="9"/>
  <c r="L547" i="9"/>
  <c r="L646" i="8"/>
  <c r="L320" i="8"/>
  <c r="L693" i="8"/>
  <c r="L455" i="8"/>
  <c r="H319" i="14"/>
  <c r="K41" i="8"/>
  <c r="K25" i="9"/>
  <c r="H23" i="8"/>
  <c r="N649" i="9"/>
  <c r="N673" i="9"/>
  <c r="H831" i="14"/>
  <c r="N661" i="9"/>
  <c r="H833" i="14"/>
  <c r="P661" i="9"/>
  <c r="P673" i="9"/>
  <c r="P649" i="9"/>
  <c r="K27" i="9"/>
  <c r="H333" i="14"/>
  <c r="K43" i="8"/>
  <c r="H22" i="8"/>
  <c r="J445" i="9" l="1"/>
  <c r="J2" i="10"/>
  <c r="J2" i="6"/>
  <c r="J447" i="9"/>
  <c r="J333" i="9"/>
  <c r="J345" i="9" s="1"/>
  <c r="J2" i="9"/>
  <c r="J2" i="7"/>
  <c r="J442" i="9"/>
  <c r="J602" i="8"/>
  <c r="J384" i="8"/>
  <c r="J396" i="8" s="1"/>
  <c r="J433" i="8" s="1"/>
  <c r="J31" i="7"/>
  <c r="J470" i="9" s="1"/>
  <c r="J81" i="7"/>
  <c r="J83" i="7" s="1"/>
  <c r="J105" i="8" s="1"/>
  <c r="J2" i="8"/>
  <c r="F226" i="14"/>
  <c r="J58" i="7"/>
  <c r="K59" i="7" s="1"/>
  <c r="K82" i="7" s="1"/>
  <c r="J387" i="8"/>
  <c r="J399" i="8" s="1"/>
  <c r="J605" i="8"/>
  <c r="H41" i="8"/>
  <c r="J603" i="8"/>
  <c r="H29" i="9"/>
  <c r="H42" i="8"/>
  <c r="H26" i="9"/>
  <c r="H2387" i="14"/>
  <c r="J379" i="9"/>
  <c r="J446" i="9"/>
  <c r="J332" i="9"/>
  <c r="J344" i="9" s="1"/>
  <c r="H28" i="9"/>
  <c r="H44" i="8"/>
  <c r="J383" i="8"/>
  <c r="J395" i="8" s="1"/>
  <c r="J601" i="8"/>
  <c r="H1016" i="14"/>
  <c r="J434" i="8"/>
  <c r="H242" i="14"/>
  <c r="M23" i="7"/>
  <c r="L4" i="10"/>
  <c r="L4" i="8"/>
  <c r="L4" i="7"/>
  <c r="L37" i="7"/>
  <c r="L38" i="7" s="1"/>
  <c r="L4" i="9"/>
  <c r="L4" i="6"/>
  <c r="L552" i="9"/>
  <c r="L549" i="9"/>
  <c r="L550" i="9"/>
  <c r="L553" i="9"/>
  <c r="L548" i="9"/>
  <c r="L551" i="9"/>
  <c r="H2791" i="14"/>
  <c r="J567" i="9"/>
  <c r="H27" i="9"/>
  <c r="H43" i="8"/>
  <c r="H2784" i="14"/>
  <c r="J566" i="9"/>
  <c r="K549" i="9"/>
  <c r="K553" i="9"/>
  <c r="K551" i="9"/>
  <c r="K550" i="9"/>
  <c r="K548" i="9"/>
  <c r="K552" i="9"/>
  <c r="H2373" i="14"/>
  <c r="J377" i="9"/>
  <c r="J380" i="9"/>
  <c r="H2394" i="14"/>
  <c r="J568" i="9"/>
  <c r="H2798" i="14"/>
  <c r="L677" i="8"/>
  <c r="H285" i="14"/>
  <c r="L486" i="8"/>
  <c r="L73" i="7"/>
  <c r="M74" i="7" s="1"/>
  <c r="L304" i="8"/>
  <c r="F255" i="14"/>
  <c r="K53" i="7"/>
  <c r="K54" i="7" s="1"/>
  <c r="K13" i="7"/>
  <c r="K14" i="7" s="1"/>
  <c r="K30" i="7"/>
  <c r="H2763" i="14"/>
  <c r="J563" i="9"/>
  <c r="J435" i="8"/>
  <c r="H1023" i="14"/>
  <c r="H2380" i="14"/>
  <c r="J378" i="9"/>
  <c r="H1037" i="14"/>
  <c r="J437" i="8"/>
  <c r="H2770" i="14"/>
  <c r="J564" i="9"/>
  <c r="H2777" i="14"/>
  <c r="J565" i="9"/>
  <c r="H40" i="8"/>
  <c r="H24" i="9"/>
  <c r="H297" i="14" l="1"/>
  <c r="H2408" i="14"/>
  <c r="J382" i="9"/>
  <c r="J503" i="8"/>
  <c r="J725" i="8"/>
  <c r="J18" i="7"/>
  <c r="J19" i="7" s="1"/>
  <c r="H233" i="14" s="1"/>
  <c r="H247" i="14"/>
  <c r="H1009" i="14"/>
  <c r="J83" i="8"/>
  <c r="J85" i="8" s="1"/>
  <c r="J87" i="7"/>
  <c r="J89" i="7" s="1"/>
  <c r="J46" i="8"/>
  <c r="J50" i="8" s="1"/>
  <c r="J454" i="8"/>
  <c r="J645" i="8"/>
  <c r="K63" i="7"/>
  <c r="L64" i="7" s="1"/>
  <c r="H278" i="14" s="1"/>
  <c r="H270" i="14"/>
  <c r="K128" i="8"/>
  <c r="J436" i="8"/>
  <c r="H1030" i="14"/>
  <c r="L566" i="9"/>
  <c r="H2786" i="14"/>
  <c r="H1002" i="14"/>
  <c r="J432" i="8"/>
  <c r="M413" i="9"/>
  <c r="H293" i="14"/>
  <c r="M547" i="9"/>
  <c r="M763" i="8"/>
  <c r="M504" i="8"/>
  <c r="M320" i="8"/>
  <c r="M501" i="9"/>
  <c r="M572" i="8"/>
  <c r="M646" i="8"/>
  <c r="M693" i="8"/>
  <c r="M726" i="8"/>
  <c r="M535" i="8"/>
  <c r="M455" i="8"/>
  <c r="H2792" i="14"/>
  <c r="K567" i="9"/>
  <c r="K81" i="7"/>
  <c r="K83" i="7" s="1"/>
  <c r="H263" i="14"/>
  <c r="K58" i="7"/>
  <c r="L59" i="7" s="1"/>
  <c r="H2778" i="14"/>
  <c r="K565" i="9"/>
  <c r="H2765" i="14"/>
  <c r="L563" i="9"/>
  <c r="H2800" i="14"/>
  <c r="L568" i="9"/>
  <c r="L564" i="9"/>
  <c r="H2772" i="14"/>
  <c r="F256" i="14"/>
  <c r="L53" i="7"/>
  <c r="L54" i="7" s="1"/>
  <c r="L13" i="7"/>
  <c r="L14" i="7" s="1"/>
  <c r="L30" i="7"/>
  <c r="H243" i="14"/>
  <c r="M4" i="9"/>
  <c r="N23" i="7"/>
  <c r="M4" i="8"/>
  <c r="M4" i="7"/>
  <c r="M4" i="10"/>
  <c r="M37" i="7"/>
  <c r="M38" i="7" s="1"/>
  <c r="M4" i="6"/>
  <c r="H2785" i="14"/>
  <c r="K566" i="9"/>
  <c r="H2771" i="14"/>
  <c r="K564" i="9"/>
  <c r="H2779" i="14"/>
  <c r="L565" i="9"/>
  <c r="H2793" i="14"/>
  <c r="L567" i="9"/>
  <c r="H2401" i="14"/>
  <c r="J381" i="9"/>
  <c r="K2" i="6"/>
  <c r="K2" i="10"/>
  <c r="F227" i="14"/>
  <c r="K29" i="7"/>
  <c r="K31" i="7" s="1"/>
  <c r="K2" i="9"/>
  <c r="K2" i="7"/>
  <c r="K2" i="8"/>
  <c r="H2764" i="14"/>
  <c r="K563" i="9"/>
  <c r="H2799" i="14"/>
  <c r="K568" i="9"/>
  <c r="J3" i="6" l="1"/>
  <c r="J87" i="8"/>
  <c r="J89" i="8"/>
  <c r="J3" i="9"/>
  <c r="J84" i="8"/>
  <c r="J51" i="8"/>
  <c r="J3" i="8"/>
  <c r="J47" i="8"/>
  <c r="J56" i="8" s="1"/>
  <c r="J62" i="8" s="1"/>
  <c r="J3" i="10"/>
  <c r="J3" i="7"/>
  <c r="J52" i="8"/>
  <c r="J49" i="8"/>
  <c r="J58" i="8" s="1"/>
  <c r="J64" i="8" s="1"/>
  <c r="J48" i="8"/>
  <c r="H360" i="14" s="1"/>
  <c r="J88" i="8"/>
  <c r="H465" i="14" s="1"/>
  <c r="J89" i="9"/>
  <c r="H304" i="14"/>
  <c r="J86" i="8"/>
  <c r="H451" i="14" s="1"/>
  <c r="L68" i="7"/>
  <c r="M69" i="7" s="1"/>
  <c r="M486" i="8" s="1"/>
  <c r="L88" i="7"/>
  <c r="J30" i="9"/>
  <c r="J31" i="9" s="1"/>
  <c r="J67" i="9"/>
  <c r="J70" i="9" s="1"/>
  <c r="L112" i="9"/>
  <c r="F257" i="14"/>
  <c r="M53" i="7"/>
  <c r="M54" i="7" s="1"/>
  <c r="M30" i="7"/>
  <c r="M13" i="7"/>
  <c r="M14" i="7" s="1"/>
  <c r="H248" i="14"/>
  <c r="K470" i="9"/>
  <c r="K645" i="8"/>
  <c r="K454" i="8"/>
  <c r="K18" i="7"/>
  <c r="K19" i="7" s="1"/>
  <c r="K725" i="8"/>
  <c r="K503" i="8"/>
  <c r="H244" i="14"/>
  <c r="N4" i="10"/>
  <c r="N4" i="7"/>
  <c r="N4" i="8"/>
  <c r="N37" i="7"/>
  <c r="N38" i="7" s="1"/>
  <c r="O23" i="7"/>
  <c r="N4" i="6"/>
  <c r="N4" i="9"/>
  <c r="K83" i="8"/>
  <c r="K105" i="8"/>
  <c r="K46" i="8"/>
  <c r="K87" i="7"/>
  <c r="K89" i="7" s="1"/>
  <c r="H298" i="14"/>
  <c r="H444" i="14"/>
  <c r="J94" i="8"/>
  <c r="J107" i="8" s="1"/>
  <c r="H472" i="14"/>
  <c r="J98" i="8"/>
  <c r="J111" i="8" s="1"/>
  <c r="M552" i="9"/>
  <c r="M549" i="9"/>
  <c r="M550" i="9"/>
  <c r="M548" i="9"/>
  <c r="M553" i="9"/>
  <c r="M551" i="9"/>
  <c r="J177" i="8"/>
  <c r="H271" i="14"/>
  <c r="L82" i="7"/>
  <c r="L63" i="7"/>
  <c r="M64" i="7" s="1"/>
  <c r="L128" i="8"/>
  <c r="J178" i="8"/>
  <c r="H374" i="14"/>
  <c r="J59" i="8"/>
  <c r="J65" i="8" s="1"/>
  <c r="L2" i="6"/>
  <c r="L2" i="7"/>
  <c r="F228" i="14"/>
  <c r="L29" i="7"/>
  <c r="L31" i="7" s="1"/>
  <c r="L2" i="9"/>
  <c r="L2" i="10"/>
  <c r="L2" i="8"/>
  <c r="L81" i="7"/>
  <c r="H264" i="14"/>
  <c r="L58" i="7"/>
  <c r="M59" i="7" s="1"/>
  <c r="K87" i="8" l="1"/>
  <c r="J93" i="8"/>
  <c r="J106" i="8" s="1"/>
  <c r="G479" i="14" s="1"/>
  <c r="J96" i="8"/>
  <c r="J109" i="8" s="1"/>
  <c r="H458" i="14"/>
  <c r="J35" i="9"/>
  <c r="H1843" i="14" s="1"/>
  <c r="J97" i="8"/>
  <c r="J110" i="8" s="1"/>
  <c r="G507" i="14" s="1"/>
  <c r="H367" i="14"/>
  <c r="J57" i="8"/>
  <c r="J63" i="8" s="1"/>
  <c r="H402" i="14" s="1"/>
  <c r="J176" i="8"/>
  <c r="H388" i="14"/>
  <c r="H437" i="14"/>
  <c r="J179" i="8"/>
  <c r="J60" i="8"/>
  <c r="J66" i="8" s="1"/>
  <c r="J125" i="8" s="1"/>
  <c r="H381" i="14"/>
  <c r="J175" i="8"/>
  <c r="H353" i="14"/>
  <c r="M304" i="8"/>
  <c r="J34" i="9"/>
  <c r="M677" i="8"/>
  <c r="J61" i="8"/>
  <c r="J67" i="8" s="1"/>
  <c r="J95" i="8"/>
  <c r="J108" i="8" s="1"/>
  <c r="G493" i="14" s="1"/>
  <c r="M73" i="7"/>
  <c r="N74" i="7" s="1"/>
  <c r="H294" i="14" s="1"/>
  <c r="J36" i="9"/>
  <c r="J164" i="9" s="1"/>
  <c r="H286" i="14"/>
  <c r="J180" i="8"/>
  <c r="J32" i="9"/>
  <c r="H1822" i="14" s="1"/>
  <c r="J33" i="9"/>
  <c r="J161" i="9" s="1"/>
  <c r="J71" i="9"/>
  <c r="J73" i="9"/>
  <c r="J68" i="9"/>
  <c r="H1899" i="14" s="1"/>
  <c r="J69" i="9"/>
  <c r="J78" i="9" s="1"/>
  <c r="J91" i="9" s="1"/>
  <c r="J72" i="9"/>
  <c r="K89" i="8"/>
  <c r="H473" i="14" s="1"/>
  <c r="K84" i="8"/>
  <c r="H438" i="14" s="1"/>
  <c r="H459" i="14"/>
  <c r="K96" i="8"/>
  <c r="K67" i="9"/>
  <c r="K70" i="9" s="1"/>
  <c r="K30" i="9"/>
  <c r="K89" i="9"/>
  <c r="H305" i="14"/>
  <c r="K47" i="8"/>
  <c r="K49" i="8"/>
  <c r="K52" i="8"/>
  <c r="K50" i="8"/>
  <c r="K51" i="8"/>
  <c r="K48" i="8"/>
  <c r="H409" i="14"/>
  <c r="J123" i="8"/>
  <c r="J101" i="8"/>
  <c r="H245" i="14"/>
  <c r="O4" i="9"/>
  <c r="O4" i="8"/>
  <c r="O4" i="10"/>
  <c r="O4" i="7"/>
  <c r="O37" i="7"/>
  <c r="O38" i="7" s="1"/>
  <c r="P23" i="7"/>
  <c r="O4" i="6"/>
  <c r="F258" i="14"/>
  <c r="N53" i="7"/>
  <c r="N54" i="7" s="1"/>
  <c r="N30" i="7"/>
  <c r="N13" i="7"/>
  <c r="N14" i="7" s="1"/>
  <c r="G500" i="14"/>
  <c r="J118" i="8"/>
  <c r="J132" i="8" s="1"/>
  <c r="H2801" i="14"/>
  <c r="M568" i="9"/>
  <c r="H2766" i="14"/>
  <c r="M563" i="9"/>
  <c r="K85" i="8"/>
  <c r="K86" i="8"/>
  <c r="H2780" i="14"/>
  <c r="M565" i="9"/>
  <c r="H1913" i="14"/>
  <c r="J79" i="9"/>
  <c r="J92" i="9" s="1"/>
  <c r="H2773" i="14"/>
  <c r="M564" i="9"/>
  <c r="H2794" i="14"/>
  <c r="M567" i="9"/>
  <c r="G514" i="14"/>
  <c r="J120" i="8"/>
  <c r="J134" i="8" s="1"/>
  <c r="M88" i="7"/>
  <c r="M68" i="7"/>
  <c r="N69" i="7" s="1"/>
  <c r="H279" i="14"/>
  <c r="M112" i="9"/>
  <c r="H1815" i="14"/>
  <c r="J40" i="9"/>
  <c r="J46" i="9" s="1"/>
  <c r="J159" i="9"/>
  <c r="K88" i="8"/>
  <c r="K3" i="6"/>
  <c r="K3" i="10"/>
  <c r="K3" i="9"/>
  <c r="I234" i="14"/>
  <c r="K3" i="7"/>
  <c r="K3" i="8"/>
  <c r="J115" i="8"/>
  <c r="J129" i="8" s="1"/>
  <c r="H395" i="14"/>
  <c r="J121" i="8"/>
  <c r="J99" i="8"/>
  <c r="M2" i="10"/>
  <c r="M2" i="6"/>
  <c r="F229" i="14"/>
  <c r="M2" i="7"/>
  <c r="M2" i="9"/>
  <c r="M2" i="8"/>
  <c r="M29" i="7"/>
  <c r="M31" i="7" s="1"/>
  <c r="H249" i="14"/>
  <c r="L470" i="9"/>
  <c r="L454" i="8"/>
  <c r="L503" i="8"/>
  <c r="L18" i="7"/>
  <c r="L19" i="7" s="1"/>
  <c r="L645" i="8"/>
  <c r="L725" i="8"/>
  <c r="H265" i="14"/>
  <c r="M81" i="7"/>
  <c r="M58" i="7"/>
  <c r="N59" i="7" s="1"/>
  <c r="H2787" i="14"/>
  <c r="M566" i="9"/>
  <c r="G486" i="14"/>
  <c r="J116" i="8"/>
  <c r="J130" i="8" s="1"/>
  <c r="H272" i="14"/>
  <c r="M128" i="8"/>
  <c r="M82" i="7"/>
  <c r="M63" i="7"/>
  <c r="N64" i="7" s="1"/>
  <c r="H416" i="14"/>
  <c r="J102" i="8"/>
  <c r="J124" i="8"/>
  <c r="L83" i="7"/>
  <c r="N763" i="8" l="1"/>
  <c r="J119" i="8"/>
  <c r="J133" i="8" s="1"/>
  <c r="J44" i="9"/>
  <c r="J50" i="9" s="1"/>
  <c r="J77" i="9"/>
  <c r="J90" i="9" s="1"/>
  <c r="G1941" i="14" s="1"/>
  <c r="J42" i="9"/>
  <c r="J48" i="9" s="1"/>
  <c r="J122" i="8"/>
  <c r="H1829" i="14"/>
  <c r="J163" i="9"/>
  <c r="N504" i="8"/>
  <c r="J100" i="8"/>
  <c r="J160" i="9"/>
  <c r="J126" i="8"/>
  <c r="J43" i="9"/>
  <c r="J49" i="9" s="1"/>
  <c r="H1836" i="14"/>
  <c r="H1850" i="14"/>
  <c r="N455" i="8"/>
  <c r="H1934" i="14"/>
  <c r="J82" i="9"/>
  <c r="J95" i="9" s="1"/>
  <c r="N693" i="8"/>
  <c r="J80" i="9"/>
  <c r="J93" i="9" s="1"/>
  <c r="J104" i="8"/>
  <c r="H430" i="14"/>
  <c r="J45" i="9"/>
  <c r="J51" i="9" s="1"/>
  <c r="J88" i="9" s="1"/>
  <c r="N646" i="8"/>
  <c r="N726" i="8"/>
  <c r="N501" i="9"/>
  <c r="H1920" i="14"/>
  <c r="J162" i="9"/>
  <c r="J117" i="8"/>
  <c r="J131" i="8" s="1"/>
  <c r="H535" i="14" s="1"/>
  <c r="N413" i="9"/>
  <c r="N535" i="8"/>
  <c r="N320" i="8"/>
  <c r="K93" i="8"/>
  <c r="N547" i="9"/>
  <c r="N549" i="9" s="1"/>
  <c r="J103" i="8"/>
  <c r="J41" i="9"/>
  <c r="J47" i="9" s="1"/>
  <c r="H423" i="14"/>
  <c r="H1927" i="14"/>
  <c r="J81" i="9"/>
  <c r="J94" i="9" s="1"/>
  <c r="G1969" i="14" s="1"/>
  <c r="N572" i="8"/>
  <c r="K98" i="8"/>
  <c r="K111" i="8" s="1"/>
  <c r="G515" i="14" s="1"/>
  <c r="H1906" i="14"/>
  <c r="K72" i="9"/>
  <c r="K81" i="9" s="1"/>
  <c r="K94" i="9" s="1"/>
  <c r="K73" i="9"/>
  <c r="H1935" i="14" s="1"/>
  <c r="K68" i="9"/>
  <c r="K77" i="9" s="1"/>
  <c r="K71" i="9"/>
  <c r="H1921" i="14" s="1"/>
  <c r="M83" i="7"/>
  <c r="H300" i="14" s="1"/>
  <c r="H1914" i="14"/>
  <c r="K79" i="9"/>
  <c r="H542" i="14"/>
  <c r="J141" i="8"/>
  <c r="J148" i="8" s="1"/>
  <c r="H375" i="14"/>
  <c r="K178" i="8"/>
  <c r="K59" i="8"/>
  <c r="K65" i="8" s="1"/>
  <c r="K177" i="8"/>
  <c r="K58" i="8"/>
  <c r="K64" i="8" s="1"/>
  <c r="H368" i="14"/>
  <c r="N88" i="7"/>
  <c r="N68" i="7"/>
  <c r="O69" i="7" s="1"/>
  <c r="H280" i="14"/>
  <c r="N112" i="9"/>
  <c r="H445" i="14"/>
  <c r="K94" i="8"/>
  <c r="L3" i="6"/>
  <c r="L3" i="10"/>
  <c r="L3" i="9"/>
  <c r="I235" i="14"/>
  <c r="L3" i="8"/>
  <c r="L3" i="7"/>
  <c r="K33" i="9"/>
  <c r="K31" i="9"/>
  <c r="K36" i="9"/>
  <c r="K32" i="9"/>
  <c r="K34" i="9"/>
  <c r="K35" i="9"/>
  <c r="N486" i="8"/>
  <c r="H287" i="14"/>
  <c r="N677" i="8"/>
  <c r="N304" i="8"/>
  <c r="N73" i="7"/>
  <c r="O74" i="7" s="1"/>
  <c r="G1955" i="14"/>
  <c r="J101" i="9"/>
  <c r="J115" i="9" s="1"/>
  <c r="H266" i="14"/>
  <c r="N58" i="7"/>
  <c r="O59" i="7" s="1"/>
  <c r="N81" i="7"/>
  <c r="J142" i="8"/>
  <c r="J149" i="8" s="1"/>
  <c r="H549" i="14"/>
  <c r="K69" i="9"/>
  <c r="H250" i="14"/>
  <c r="M645" i="8"/>
  <c r="M470" i="9"/>
  <c r="M454" i="8"/>
  <c r="M18" i="7"/>
  <c r="M19" i="7" s="1"/>
  <c r="M503" i="8"/>
  <c r="M725" i="8"/>
  <c r="H1871" i="14"/>
  <c r="J85" i="9"/>
  <c r="J107" i="9"/>
  <c r="H354" i="14"/>
  <c r="K175" i="8"/>
  <c r="K56" i="8"/>
  <c r="K62" i="8" s="1"/>
  <c r="N128" i="8"/>
  <c r="N82" i="7"/>
  <c r="H273" i="14"/>
  <c r="N63" i="7"/>
  <c r="O64" i="7" s="1"/>
  <c r="K97" i="8"/>
  <c r="K110" i="8" s="1"/>
  <c r="H466" i="14"/>
  <c r="H299" i="14"/>
  <c r="L87" i="7"/>
  <c r="L89" i="7" s="1"/>
  <c r="L105" i="8"/>
  <c r="L46" i="8"/>
  <c r="L83" i="8"/>
  <c r="L85" i="8" s="1"/>
  <c r="H382" i="14"/>
  <c r="K60" i="8"/>
  <c r="K66" i="8" s="1"/>
  <c r="K179" i="8"/>
  <c r="J109" i="9"/>
  <c r="H1885" i="14"/>
  <c r="J87" i="9"/>
  <c r="N2" i="10"/>
  <c r="N2" i="6"/>
  <c r="N29" i="7"/>
  <c r="N31" i="7" s="1"/>
  <c r="N2" i="7"/>
  <c r="N2" i="9"/>
  <c r="F230" i="14"/>
  <c r="N2" i="8"/>
  <c r="G1948" i="14"/>
  <c r="J100" i="9"/>
  <c r="J114" i="9" s="1"/>
  <c r="H246" i="14"/>
  <c r="P4" i="10"/>
  <c r="P4" i="7"/>
  <c r="P4" i="8"/>
  <c r="P37" i="7"/>
  <c r="P38" i="7" s="1"/>
  <c r="P4" i="6"/>
  <c r="P4" i="9"/>
  <c r="H556" i="14"/>
  <c r="J143" i="8"/>
  <c r="J150" i="8" s="1"/>
  <c r="J99" i="9"/>
  <c r="J113" i="9" s="1"/>
  <c r="H361" i="14"/>
  <c r="K57" i="8"/>
  <c r="K63" i="8" s="1"/>
  <c r="K176" i="8"/>
  <c r="H1892" i="14"/>
  <c r="H389" i="14"/>
  <c r="K180" i="8"/>
  <c r="K61" i="8"/>
  <c r="K67" i="8" s="1"/>
  <c r="H1857" i="14"/>
  <c r="J105" i="9"/>
  <c r="J83" i="9"/>
  <c r="H521" i="14"/>
  <c r="J138" i="8"/>
  <c r="J145" i="8" s="1"/>
  <c r="O53" i="7"/>
  <c r="O54" i="7" s="1"/>
  <c r="F259" i="14"/>
  <c r="O13" i="7"/>
  <c r="O14" i="7" s="1"/>
  <c r="O30" i="7"/>
  <c r="H528" i="14"/>
  <c r="J139" i="8"/>
  <c r="J146" i="8" s="1"/>
  <c r="H452" i="14"/>
  <c r="K95" i="8"/>
  <c r="K120" i="8" l="1"/>
  <c r="K134" i="8" s="1"/>
  <c r="G1976" i="14"/>
  <c r="J104" i="9"/>
  <c r="J118" i="9" s="1"/>
  <c r="H1878" i="14"/>
  <c r="J108" i="9"/>
  <c r="J86" i="9"/>
  <c r="N550" i="9"/>
  <c r="H2781" i="14" s="1"/>
  <c r="N551" i="9"/>
  <c r="N553" i="9"/>
  <c r="N568" i="9" s="1"/>
  <c r="N548" i="9"/>
  <c r="H2767" i="14" s="1"/>
  <c r="N552" i="9"/>
  <c r="H2795" i="14" s="1"/>
  <c r="J110" i="9"/>
  <c r="M87" i="7"/>
  <c r="M89" i="7" s="1"/>
  <c r="M89" i="9" s="1"/>
  <c r="M46" i="8"/>
  <c r="M52" i="8" s="1"/>
  <c r="J140" i="8"/>
  <c r="J147" i="8" s="1"/>
  <c r="H577" i="14" s="1"/>
  <c r="J102" i="9"/>
  <c r="J116" i="9" s="1"/>
  <c r="G1962" i="14"/>
  <c r="M83" i="8"/>
  <c r="M85" i="8" s="1"/>
  <c r="K82" i="9"/>
  <c r="K95" i="9" s="1"/>
  <c r="G1977" i="14" s="1"/>
  <c r="J103" i="9"/>
  <c r="J117" i="9" s="1"/>
  <c r="J126" i="9" s="1"/>
  <c r="J133" i="9" s="1"/>
  <c r="J84" i="9"/>
  <c r="J106" i="9"/>
  <c r="H1864" i="14"/>
  <c r="H1900" i="14"/>
  <c r="H1928" i="14"/>
  <c r="M105" i="8"/>
  <c r="K80" i="9"/>
  <c r="N83" i="7"/>
  <c r="N46" i="8" s="1"/>
  <c r="L86" i="8"/>
  <c r="G1970" i="14"/>
  <c r="K103" i="9"/>
  <c r="K117" i="9" s="1"/>
  <c r="H2788" i="14"/>
  <c r="N566" i="9"/>
  <c r="H584" i="14"/>
  <c r="J242" i="8"/>
  <c r="J157" i="8"/>
  <c r="H424" i="14"/>
  <c r="K103" i="8"/>
  <c r="K125" i="8"/>
  <c r="H446" i="14"/>
  <c r="L94" i="8"/>
  <c r="H1907" i="14"/>
  <c r="K78" i="9"/>
  <c r="K121" i="8"/>
  <c r="K99" i="8"/>
  <c r="K106" i="8" s="1"/>
  <c r="H396" i="14"/>
  <c r="L87" i="8"/>
  <c r="L89" i="8"/>
  <c r="L84" i="8"/>
  <c r="H301" i="14"/>
  <c r="N105" i="8"/>
  <c r="L88" i="8"/>
  <c r="H1823" i="14"/>
  <c r="K41" i="9"/>
  <c r="K47" i="9" s="1"/>
  <c r="K160" i="9"/>
  <c r="O2" i="6"/>
  <c r="O29" i="7"/>
  <c r="O31" i="7" s="1"/>
  <c r="O2" i="9"/>
  <c r="O2" i="8"/>
  <c r="F231" i="14"/>
  <c r="O2" i="7"/>
  <c r="O2" i="10"/>
  <c r="G508" i="14"/>
  <c r="K119" i="8"/>
  <c r="K133" i="8" s="1"/>
  <c r="H1816" i="14"/>
  <c r="K159" i="9"/>
  <c r="K40" i="9"/>
  <c r="K46" i="9" s="1"/>
  <c r="H267" i="14"/>
  <c r="O58" i="7"/>
  <c r="P59" i="7" s="1"/>
  <c r="H59" i="7" s="1"/>
  <c r="O81" i="7"/>
  <c r="H403" i="14"/>
  <c r="K100" i="8"/>
  <c r="K107" i="8" s="1"/>
  <c r="K122" i="8"/>
  <c r="H281" i="14"/>
  <c r="O88" i="7"/>
  <c r="O68" i="7"/>
  <c r="P69" i="7" s="1"/>
  <c r="H69" i="7" s="1"/>
  <c r="O112" i="9"/>
  <c r="O501" i="9"/>
  <c r="H295" i="14"/>
  <c r="O547" i="9"/>
  <c r="O572" i="8"/>
  <c r="O320" i="8"/>
  <c r="O693" i="8"/>
  <c r="O763" i="8"/>
  <c r="O726" i="8"/>
  <c r="O535" i="8"/>
  <c r="O413" i="9"/>
  <c r="O504" i="8"/>
  <c r="O646" i="8"/>
  <c r="O455" i="8"/>
  <c r="K161" i="9"/>
  <c r="K42" i="9"/>
  <c r="K48" i="9" s="1"/>
  <c r="H1830" i="14"/>
  <c r="L51" i="8"/>
  <c r="L49" i="8"/>
  <c r="L47" i="8"/>
  <c r="L48" i="8"/>
  <c r="L50" i="8"/>
  <c r="L52" i="8"/>
  <c r="L89" i="9"/>
  <c r="L67" i="9"/>
  <c r="L30" i="9"/>
  <c r="H306" i="14"/>
  <c r="H1997" i="14"/>
  <c r="J124" i="9"/>
  <c r="J131" i="9" s="1"/>
  <c r="N564" i="9"/>
  <c r="H2774" i="14"/>
  <c r="H598" i="14"/>
  <c r="J159" i="8"/>
  <c r="J244" i="8"/>
  <c r="H570" i="14"/>
  <c r="J240" i="8"/>
  <c r="J155" i="8"/>
  <c r="O128" i="8"/>
  <c r="H274" i="14"/>
  <c r="O82" i="7"/>
  <c r="O63" i="7"/>
  <c r="P64" i="7" s="1"/>
  <c r="J123" i="9"/>
  <c r="J130" i="9" s="1"/>
  <c r="H1990" i="14"/>
  <c r="K164" i="9"/>
  <c r="H1851" i="14"/>
  <c r="K45" i="9"/>
  <c r="K51" i="9" s="1"/>
  <c r="H1983" i="14"/>
  <c r="J122" i="9"/>
  <c r="J129" i="9" s="1"/>
  <c r="H563" i="14"/>
  <c r="J154" i="8"/>
  <c r="J239" i="8"/>
  <c r="H557" i="14"/>
  <c r="K143" i="8"/>
  <c r="K150" i="8" s="1"/>
  <c r="H431" i="14"/>
  <c r="K104" i="8"/>
  <c r="K126" i="8"/>
  <c r="H2018" i="14"/>
  <c r="J127" i="9"/>
  <c r="J134" i="9" s="1"/>
  <c r="H591" i="14"/>
  <c r="J158" i="8"/>
  <c r="J243" i="8"/>
  <c r="P53" i="7"/>
  <c r="P54" i="7" s="1"/>
  <c r="H54" i="7" s="1"/>
  <c r="F260" i="14"/>
  <c r="P30" i="7"/>
  <c r="P13" i="7"/>
  <c r="P14" i="7" s="1"/>
  <c r="H288" i="14"/>
  <c r="O486" i="8"/>
  <c r="O677" i="8"/>
  <c r="O304" i="8"/>
  <c r="O73" i="7"/>
  <c r="P74" i="7" s="1"/>
  <c r="K44" i="9"/>
  <c r="K50" i="9" s="1"/>
  <c r="H1844" i="14"/>
  <c r="K163" i="9"/>
  <c r="K43" i="9"/>
  <c r="K49" i="9" s="1"/>
  <c r="K162" i="9"/>
  <c r="H1837" i="14"/>
  <c r="H410" i="14"/>
  <c r="K101" i="8"/>
  <c r="K108" i="8" s="1"/>
  <c r="K123" i="8"/>
  <c r="H417" i="14"/>
  <c r="K102" i="8"/>
  <c r="K109" i="8" s="1"/>
  <c r="K124" i="8"/>
  <c r="N725" i="8"/>
  <c r="N454" i="8"/>
  <c r="N470" i="9"/>
  <c r="N18" i="7"/>
  <c r="N19" i="7" s="1"/>
  <c r="N503" i="8"/>
  <c r="H251" i="14"/>
  <c r="N645" i="8"/>
  <c r="M3" i="6"/>
  <c r="M3" i="9"/>
  <c r="I236" i="14"/>
  <c r="M3" i="8"/>
  <c r="M3" i="10"/>
  <c r="M3" i="7"/>
  <c r="M67" i="9" l="1"/>
  <c r="M30" i="9"/>
  <c r="H307" i="14"/>
  <c r="N87" i="7"/>
  <c r="N89" i="7" s="1"/>
  <c r="N67" i="9" s="1"/>
  <c r="N563" i="9"/>
  <c r="H2802" i="14"/>
  <c r="H2004" i="14"/>
  <c r="J125" i="9"/>
  <c r="J132" i="9" s="1"/>
  <c r="H2046" i="14" s="1"/>
  <c r="J156" i="8"/>
  <c r="J241" i="8"/>
  <c r="N567" i="9"/>
  <c r="N565" i="9"/>
  <c r="M50" i="8"/>
  <c r="M178" i="8" s="1"/>
  <c r="M48" i="8"/>
  <c r="M86" i="8"/>
  <c r="M95" i="8" s="1"/>
  <c r="M108" i="8" s="1"/>
  <c r="M51" i="8"/>
  <c r="M179" i="8" s="1"/>
  <c r="M49" i="8"/>
  <c r="H370" i="14" s="1"/>
  <c r="K104" i="9"/>
  <c r="K118" i="9" s="1"/>
  <c r="H2019" i="14" s="1"/>
  <c r="M47" i="8"/>
  <c r="M175" i="8" s="1"/>
  <c r="H453" i="14"/>
  <c r="H2011" i="14"/>
  <c r="N83" i="8"/>
  <c r="N85" i="8" s="1"/>
  <c r="L95" i="8"/>
  <c r="H304" i="8"/>
  <c r="H73" i="7"/>
  <c r="H677" i="8"/>
  <c r="H486" i="8"/>
  <c r="G487" i="14"/>
  <c r="K116" i="8"/>
  <c r="K130" i="8" s="1"/>
  <c r="H282" i="14"/>
  <c r="P88" i="7"/>
  <c r="P68" i="7"/>
  <c r="P112" i="9"/>
  <c r="H64" i="7"/>
  <c r="L68" i="9"/>
  <c r="L70" i="9"/>
  <c r="L73" i="9"/>
  <c r="L71" i="9"/>
  <c r="L72" i="9"/>
  <c r="N52" i="8"/>
  <c r="N49" i="8"/>
  <c r="N50" i="8"/>
  <c r="N47" i="8"/>
  <c r="N51" i="8"/>
  <c r="N48" i="8"/>
  <c r="H308" i="14"/>
  <c r="N89" i="9"/>
  <c r="H2025" i="14"/>
  <c r="J223" i="9"/>
  <c r="J138" i="9"/>
  <c r="H550" i="14"/>
  <c r="K142" i="8"/>
  <c r="K149" i="8" s="1"/>
  <c r="H383" i="14"/>
  <c r="L60" i="8"/>
  <c r="L66" i="8" s="1"/>
  <c r="L179" i="8"/>
  <c r="K244" i="8"/>
  <c r="H599" i="14"/>
  <c r="K159" i="8"/>
  <c r="G480" i="14"/>
  <c r="K115" i="8"/>
  <c r="K129" i="8" s="1"/>
  <c r="H363" i="14"/>
  <c r="M176" i="8"/>
  <c r="M57" i="8"/>
  <c r="H268" i="14"/>
  <c r="P58" i="7"/>
  <c r="P81" i="7"/>
  <c r="O83" i="7"/>
  <c r="L69" i="9"/>
  <c r="H275" i="14"/>
  <c r="P63" i="7"/>
  <c r="P82" i="7"/>
  <c r="P128" i="8"/>
  <c r="H391" i="14"/>
  <c r="M180" i="8"/>
  <c r="M61" i="8"/>
  <c r="K84" i="9"/>
  <c r="K91" i="9" s="1"/>
  <c r="H1865" i="14"/>
  <c r="K106" i="9"/>
  <c r="H390" i="14"/>
  <c r="L180" i="8"/>
  <c r="L61" i="8"/>
  <c r="L67" i="8" s="1"/>
  <c r="H362" i="14"/>
  <c r="L176" i="8"/>
  <c r="L57" i="8"/>
  <c r="L63" i="8" s="1"/>
  <c r="O454" i="8"/>
  <c r="O470" i="9"/>
  <c r="O645" i="8"/>
  <c r="H252" i="14"/>
  <c r="O725" i="8"/>
  <c r="O18" i="7"/>
  <c r="O19" i="7" s="1"/>
  <c r="O503" i="8"/>
  <c r="M32" i="9"/>
  <c r="M35" i="9"/>
  <c r="M33" i="9"/>
  <c r="M31" i="9"/>
  <c r="M36" i="9"/>
  <c r="M34" i="9"/>
  <c r="H1858" i="14"/>
  <c r="K105" i="9"/>
  <c r="K83" i="9"/>
  <c r="K90" i="9" s="1"/>
  <c r="H447" i="14"/>
  <c r="M94" i="8"/>
  <c r="M107" i="8" s="1"/>
  <c r="K109" i="9"/>
  <c r="H1886" i="14"/>
  <c r="K87" i="9"/>
  <c r="H369" i="14"/>
  <c r="L58" i="8"/>
  <c r="L64" i="8" s="1"/>
  <c r="L177" i="8"/>
  <c r="H1872" i="14"/>
  <c r="K107" i="9"/>
  <c r="K85" i="9"/>
  <c r="K92" i="9" s="1"/>
  <c r="G494" i="14"/>
  <c r="K117" i="8"/>
  <c r="K131" i="8" s="1"/>
  <c r="H355" i="14"/>
  <c r="L175" i="8"/>
  <c r="L56" i="8"/>
  <c r="L62" i="8" s="1"/>
  <c r="P486" i="8"/>
  <c r="P677" i="8"/>
  <c r="H289" i="14"/>
  <c r="P73" i="7"/>
  <c r="P304" i="8"/>
  <c r="H296" i="14"/>
  <c r="P501" i="9"/>
  <c r="P572" i="8"/>
  <c r="P320" i="8"/>
  <c r="P504" i="8"/>
  <c r="P726" i="8"/>
  <c r="P535" i="8"/>
  <c r="P763" i="8"/>
  <c r="P413" i="9"/>
  <c r="P547" i="9"/>
  <c r="P646" i="8"/>
  <c r="P455" i="8"/>
  <c r="P693" i="8"/>
  <c r="H128" i="8"/>
  <c r="H63" i="7"/>
  <c r="H82" i="7"/>
  <c r="M88" i="8"/>
  <c r="L97" i="8"/>
  <c r="L110" i="8" s="1"/>
  <c r="H467" i="14"/>
  <c r="G501" i="14"/>
  <c r="K118" i="8"/>
  <c r="K132" i="8" s="1"/>
  <c r="H1879" i="14"/>
  <c r="K108" i="9"/>
  <c r="K86" i="9"/>
  <c r="K93" i="9" s="1"/>
  <c r="L178" i="8"/>
  <c r="L59" i="8"/>
  <c r="L65" i="8" s="1"/>
  <c r="H376" i="14"/>
  <c r="H2053" i="14"/>
  <c r="J142" i="9"/>
  <c r="J227" i="9"/>
  <c r="H439" i="14"/>
  <c r="L93" i="8"/>
  <c r="M84" i="8"/>
  <c r="M89" i="8"/>
  <c r="H474" i="14"/>
  <c r="L98" i="8"/>
  <c r="L111" i="8" s="1"/>
  <c r="H460" i="14"/>
  <c r="L96" i="8"/>
  <c r="M87" i="8"/>
  <c r="P2" i="6"/>
  <c r="P2" i="10"/>
  <c r="P29" i="7"/>
  <c r="P31" i="7" s="1"/>
  <c r="P2" i="9"/>
  <c r="F232" i="14"/>
  <c r="P2" i="8"/>
  <c r="P2" i="7"/>
  <c r="H1893" i="14"/>
  <c r="K88" i="9"/>
  <c r="K110" i="9"/>
  <c r="H74" i="7"/>
  <c r="N3" i="6"/>
  <c r="N3" i="10"/>
  <c r="N3" i="9"/>
  <c r="N3" i="8"/>
  <c r="I237" i="14"/>
  <c r="N3" i="7"/>
  <c r="J225" i="9"/>
  <c r="H2039" i="14"/>
  <c r="J140" i="9"/>
  <c r="H58" i="7"/>
  <c r="H81" i="7"/>
  <c r="J224" i="9"/>
  <c r="H2032" i="14"/>
  <c r="J139" i="9"/>
  <c r="H2012" i="14"/>
  <c r="K126" i="9"/>
  <c r="K133" i="9" s="1"/>
  <c r="J228" i="9"/>
  <c r="H2060" i="14"/>
  <c r="J143" i="9"/>
  <c r="L33" i="9"/>
  <c r="L31" i="9"/>
  <c r="L35" i="9"/>
  <c r="L34" i="9"/>
  <c r="L36" i="9"/>
  <c r="L32" i="9"/>
  <c r="J141" i="9" l="1"/>
  <c r="M60" i="8"/>
  <c r="H384" i="14"/>
  <c r="J226" i="9"/>
  <c r="N30" i="9"/>
  <c r="H454" i="14"/>
  <c r="M177" i="8"/>
  <c r="K127" i="9"/>
  <c r="K134" i="9" s="1"/>
  <c r="M58" i="8"/>
  <c r="N86" i="8"/>
  <c r="H455" i="14" s="1"/>
  <c r="M59" i="8"/>
  <c r="H377" i="14"/>
  <c r="H356" i="14"/>
  <c r="M56" i="8"/>
  <c r="G1949" i="14"/>
  <c r="K100" i="9"/>
  <c r="K114" i="9" s="1"/>
  <c r="G516" i="14"/>
  <c r="L120" i="8"/>
  <c r="L134" i="8" s="1"/>
  <c r="H357" i="14"/>
  <c r="N175" i="8"/>
  <c r="N56" i="8"/>
  <c r="H475" i="14"/>
  <c r="N89" i="8"/>
  <c r="M98" i="8"/>
  <c r="M111" i="8" s="1"/>
  <c r="H392" i="14"/>
  <c r="N180" i="8"/>
  <c r="N61" i="8"/>
  <c r="H1824" i="14"/>
  <c r="L41" i="9"/>
  <c r="L47" i="9" s="1"/>
  <c r="L160" i="9"/>
  <c r="L103" i="8"/>
  <c r="L125" i="8"/>
  <c r="H425" i="14"/>
  <c r="M66" i="8"/>
  <c r="P551" i="9"/>
  <c r="P548" i="9"/>
  <c r="P553" i="9"/>
  <c r="P552" i="9"/>
  <c r="P550" i="9"/>
  <c r="P549" i="9"/>
  <c r="L159" i="9"/>
  <c r="H1817" i="14"/>
  <c r="L40" i="9"/>
  <c r="L46" i="9" s="1"/>
  <c r="M68" i="9"/>
  <c r="L77" i="9"/>
  <c r="H1901" i="14"/>
  <c r="H547" i="9"/>
  <c r="H501" i="9"/>
  <c r="H413" i="9"/>
  <c r="H320" i="8"/>
  <c r="H646" i="8"/>
  <c r="H726" i="8"/>
  <c r="H693" i="8"/>
  <c r="H504" i="8"/>
  <c r="H572" i="8"/>
  <c r="H763" i="8"/>
  <c r="H535" i="8"/>
  <c r="H455" i="8"/>
  <c r="H397" i="14"/>
  <c r="L121" i="8"/>
  <c r="L99" i="8"/>
  <c r="L106" i="8" s="1"/>
  <c r="M62" i="8"/>
  <c r="H378" i="14"/>
  <c r="N59" i="8"/>
  <c r="N178" i="8"/>
  <c r="G1963" i="14"/>
  <c r="K102" i="9"/>
  <c r="K116" i="9" s="1"/>
  <c r="H440" i="14"/>
  <c r="M93" i="8"/>
  <c r="M106" i="8" s="1"/>
  <c r="N84" i="8"/>
  <c r="L81" i="9"/>
  <c r="L94" i="9" s="1"/>
  <c r="H1929" i="14"/>
  <c r="M72" i="9"/>
  <c r="H1852" i="14"/>
  <c r="L45" i="9"/>
  <c r="L51" i="9" s="1"/>
  <c r="L164" i="9"/>
  <c r="H1922" i="14"/>
  <c r="M71" i="9"/>
  <c r="L80" i="9"/>
  <c r="H2061" i="14"/>
  <c r="K228" i="9"/>
  <c r="K143" i="9"/>
  <c r="H1936" i="14"/>
  <c r="L82" i="9"/>
  <c r="L95" i="9" s="1"/>
  <c r="M73" i="9"/>
  <c r="H1845" i="14"/>
  <c r="L44" i="9"/>
  <c r="L50" i="9" s="1"/>
  <c r="L163" i="9"/>
  <c r="H448" i="14"/>
  <c r="N94" i="8"/>
  <c r="N107" i="8" s="1"/>
  <c r="H1831" i="14"/>
  <c r="L161" i="9"/>
  <c r="L42" i="9"/>
  <c r="L48" i="9" s="1"/>
  <c r="G489" i="14"/>
  <c r="M116" i="8"/>
  <c r="M130" i="8" s="1"/>
  <c r="H88" i="7"/>
  <c r="H68" i="7"/>
  <c r="H112" i="9"/>
  <c r="H543" i="14"/>
  <c r="K141" i="8"/>
  <c r="K148" i="8" s="1"/>
  <c r="H418" i="14"/>
  <c r="L102" i="8"/>
  <c r="L109" i="8" s="1"/>
  <c r="L124" i="8"/>
  <c r="M65" i="8"/>
  <c r="H2054" i="14"/>
  <c r="K227" i="9"/>
  <c r="K142" i="9"/>
  <c r="G1956" i="14"/>
  <c r="K101" i="9"/>
  <c r="K115" i="9" s="1"/>
  <c r="H1839" i="14"/>
  <c r="M162" i="9"/>
  <c r="M43" i="9"/>
  <c r="H529" i="14"/>
  <c r="K139" i="8"/>
  <c r="K146" i="8" s="1"/>
  <c r="H1853" i="14"/>
  <c r="M45" i="9"/>
  <c r="M164" i="9"/>
  <c r="H404" i="14"/>
  <c r="M63" i="8"/>
  <c r="L100" i="8"/>
  <c r="L107" i="8" s="1"/>
  <c r="L122" i="8"/>
  <c r="H592" i="14"/>
  <c r="K158" i="8"/>
  <c r="K243" i="8"/>
  <c r="H536" i="14"/>
  <c r="K140" i="8"/>
  <c r="K147" i="8" s="1"/>
  <c r="O3" i="6"/>
  <c r="I238" i="14"/>
  <c r="O3" i="8"/>
  <c r="O3" i="9"/>
  <c r="O3" i="10"/>
  <c r="O3" i="7"/>
  <c r="G509" i="14"/>
  <c r="L119" i="8"/>
  <c r="L133" i="8" s="1"/>
  <c r="M42" i="9"/>
  <c r="H1832" i="14"/>
  <c r="M161" i="9"/>
  <c r="H1908" i="14"/>
  <c r="L78" i="9"/>
  <c r="M69" i="9"/>
  <c r="G1942" i="14"/>
  <c r="K99" i="9"/>
  <c r="K113" i="9" s="1"/>
  <c r="M117" i="8"/>
  <c r="M131" i="8" s="1"/>
  <c r="G496" i="14"/>
  <c r="P83" i="7"/>
  <c r="H1818" i="14"/>
  <c r="M159" i="9"/>
  <c r="M40" i="9"/>
  <c r="N36" i="9"/>
  <c r="N34" i="9"/>
  <c r="N33" i="9"/>
  <c r="N32" i="9"/>
  <c r="N31" i="9"/>
  <c r="N35" i="9"/>
  <c r="M97" i="8"/>
  <c r="M110" i="8" s="1"/>
  <c r="H468" i="14"/>
  <c r="N88" i="8"/>
  <c r="M163" i="9"/>
  <c r="H1846" i="14"/>
  <c r="M44" i="9"/>
  <c r="N176" i="8"/>
  <c r="N57" i="8"/>
  <c r="H364" i="14"/>
  <c r="H411" i="14"/>
  <c r="L123" i="8"/>
  <c r="L101" i="8"/>
  <c r="L108" i="8" s="1"/>
  <c r="M64" i="8"/>
  <c r="H371" i="14"/>
  <c r="N58" i="8"/>
  <c r="N177" i="8"/>
  <c r="H1838" i="14"/>
  <c r="L43" i="9"/>
  <c r="L49" i="9" s="1"/>
  <c r="L162" i="9"/>
  <c r="H1915" i="14"/>
  <c r="M70" i="9"/>
  <c r="L79" i="9"/>
  <c r="O46" i="8"/>
  <c r="O87" i="7"/>
  <c r="O89" i="7" s="1"/>
  <c r="H302" i="14"/>
  <c r="O83" i="8"/>
  <c r="O85" i="8" s="1"/>
  <c r="O105" i="8"/>
  <c r="H253" i="14"/>
  <c r="P470" i="9"/>
  <c r="P645" i="8"/>
  <c r="P18" i="7"/>
  <c r="P19" i="7" s="1"/>
  <c r="P454" i="8"/>
  <c r="P503" i="8"/>
  <c r="P725" i="8"/>
  <c r="H31" i="7"/>
  <c r="H461" i="14"/>
  <c r="M96" i="8"/>
  <c r="M109" i="8" s="1"/>
  <c r="N87" i="8"/>
  <c r="M41" i="9"/>
  <c r="H1825" i="14"/>
  <c r="M160" i="9"/>
  <c r="H432" i="14"/>
  <c r="M67" i="8"/>
  <c r="L104" i="8"/>
  <c r="L126" i="8"/>
  <c r="K138" i="8"/>
  <c r="K145" i="8" s="1"/>
  <c r="H522" i="14"/>
  <c r="N60" i="8"/>
  <c r="H385" i="14"/>
  <c r="N179" i="8"/>
  <c r="N95" i="8" l="1"/>
  <c r="N108" i="8" s="1"/>
  <c r="O86" i="8"/>
  <c r="O95" i="8" s="1"/>
  <c r="O108" i="8" s="1"/>
  <c r="G502" i="14"/>
  <c r="L118" i="8"/>
  <c r="L132" i="8" s="1"/>
  <c r="H1902" i="14"/>
  <c r="M77" i="9"/>
  <c r="N68" i="9"/>
  <c r="G481" i="14"/>
  <c r="L115" i="8"/>
  <c r="L129" i="8" s="1"/>
  <c r="M121" i="8"/>
  <c r="M99" i="8"/>
  <c r="H398" i="14"/>
  <c r="N62" i="8"/>
  <c r="O51" i="8"/>
  <c r="O52" i="8"/>
  <c r="O47" i="8"/>
  <c r="O49" i="8"/>
  <c r="O50" i="8"/>
  <c r="O48" i="8"/>
  <c r="G503" i="14"/>
  <c r="M118" i="8"/>
  <c r="M132" i="8" s="1"/>
  <c r="H1909" i="14"/>
  <c r="N69" i="9"/>
  <c r="M78" i="9"/>
  <c r="K124" i="9"/>
  <c r="K131" i="9" s="1"/>
  <c r="H1998" i="14"/>
  <c r="H1937" i="14"/>
  <c r="M82" i="9"/>
  <c r="M95" i="9" s="1"/>
  <c r="N73" i="9"/>
  <c r="H725" i="8"/>
  <c r="H470" i="9"/>
  <c r="H645" i="8"/>
  <c r="H454" i="8"/>
  <c r="H18" i="7"/>
  <c r="H503" i="8"/>
  <c r="H469" i="14"/>
  <c r="O88" i="8"/>
  <c r="N97" i="8"/>
  <c r="N110" i="8" s="1"/>
  <c r="G1978" i="14"/>
  <c r="L104" i="9"/>
  <c r="L118" i="9" s="1"/>
  <c r="H2005" i="14"/>
  <c r="K125" i="9"/>
  <c r="K132" i="9" s="1"/>
  <c r="H1866" i="14"/>
  <c r="L84" i="9"/>
  <c r="L91" i="9" s="1"/>
  <c r="M47" i="9"/>
  <c r="L106" i="9"/>
  <c r="M139" i="8"/>
  <c r="M146" i="8" s="1"/>
  <c r="H531" i="14"/>
  <c r="H1847" i="14"/>
  <c r="N163" i="9"/>
  <c r="N44" i="9"/>
  <c r="H1826" i="14"/>
  <c r="N160" i="9"/>
  <c r="N41" i="9"/>
  <c r="G517" i="14"/>
  <c r="M120" i="8"/>
  <c r="M134" i="8" s="1"/>
  <c r="H303" i="14"/>
  <c r="P83" i="8"/>
  <c r="P86" i="8" s="1"/>
  <c r="P87" i="7"/>
  <c r="P89" i="7" s="1"/>
  <c r="H89" i="7" s="1"/>
  <c r="P105" i="8"/>
  <c r="P46" i="8"/>
  <c r="H449" i="14"/>
  <c r="O94" i="8"/>
  <c r="O107" i="8" s="1"/>
  <c r="G482" i="14"/>
  <c r="M115" i="8"/>
  <c r="M129" i="8" s="1"/>
  <c r="H1916" i="14"/>
  <c r="M79" i="9"/>
  <c r="N70" i="9"/>
  <c r="H564" i="14"/>
  <c r="K154" i="8"/>
  <c r="K239" i="8"/>
  <c r="N161" i="9"/>
  <c r="H1833" i="14"/>
  <c r="N42" i="9"/>
  <c r="H1873" i="14"/>
  <c r="L107" i="9"/>
  <c r="L85" i="9"/>
  <c r="L92" i="9" s="1"/>
  <c r="M48" i="9"/>
  <c r="H1923" i="14"/>
  <c r="M80" i="9"/>
  <c r="N71" i="9"/>
  <c r="H476" i="14"/>
  <c r="O89" i="8"/>
  <c r="N98" i="8"/>
  <c r="N111" i="8" s="1"/>
  <c r="H83" i="7"/>
  <c r="H1840" i="14"/>
  <c r="N43" i="9"/>
  <c r="N162" i="9"/>
  <c r="H419" i="14"/>
  <c r="M102" i="8"/>
  <c r="M124" i="8"/>
  <c r="N65" i="8"/>
  <c r="H2776" i="14"/>
  <c r="P564" i="9"/>
  <c r="G510" i="14"/>
  <c r="M119" i="8"/>
  <c r="M133" i="8" s="1"/>
  <c r="N63" i="8"/>
  <c r="H405" i="14"/>
  <c r="M100" i="8"/>
  <c r="M122" i="8"/>
  <c r="P3" i="6"/>
  <c r="P3" i="9"/>
  <c r="P3" i="10"/>
  <c r="P3" i="8"/>
  <c r="H239" i="14"/>
  <c r="P3" i="7"/>
  <c r="N159" i="9"/>
  <c r="H1819" i="14"/>
  <c r="N40" i="9"/>
  <c r="H1859" i="14"/>
  <c r="M46" i="9"/>
  <c r="L105" i="9"/>
  <c r="L83" i="9"/>
  <c r="L90" i="9" s="1"/>
  <c r="H551" i="14"/>
  <c r="L142" i="8"/>
  <c r="L149" i="8" s="1"/>
  <c r="M101" i="8"/>
  <c r="H412" i="14"/>
  <c r="M123" i="8"/>
  <c r="N64" i="8"/>
  <c r="H1854" i="14"/>
  <c r="N45" i="9"/>
  <c r="N164" i="9"/>
  <c r="H2783" i="14"/>
  <c r="P565" i="9"/>
  <c r="G495" i="14"/>
  <c r="L117" i="8"/>
  <c r="L131" i="8" s="1"/>
  <c r="K240" i="8"/>
  <c r="K155" i="8"/>
  <c r="H571" i="14"/>
  <c r="H2797" i="14"/>
  <c r="P567" i="9"/>
  <c r="N67" i="8"/>
  <c r="M104" i="8"/>
  <c r="H433" i="14"/>
  <c r="M126" i="8"/>
  <c r="M51" i="9"/>
  <c r="L88" i="9"/>
  <c r="H1894" i="14"/>
  <c r="L110" i="9"/>
  <c r="H2804" i="14"/>
  <c r="P568" i="9"/>
  <c r="O67" i="9"/>
  <c r="O89" i="9"/>
  <c r="O30" i="9"/>
  <c r="H309" i="14"/>
  <c r="G490" i="14"/>
  <c r="N116" i="8"/>
  <c r="N130" i="8" s="1"/>
  <c r="H2769" i="14"/>
  <c r="P563" i="9"/>
  <c r="H558" i="14"/>
  <c r="L143" i="8"/>
  <c r="L150" i="8" s="1"/>
  <c r="L86" i="9"/>
  <c r="L93" i="9" s="1"/>
  <c r="H1880" i="14"/>
  <c r="M49" i="9"/>
  <c r="L108" i="9"/>
  <c r="P566" i="9"/>
  <c r="H2790" i="14"/>
  <c r="H456" i="14"/>
  <c r="N117" i="8"/>
  <c r="N131" i="8" s="1"/>
  <c r="G497" i="14"/>
  <c r="H538" i="14"/>
  <c r="M140" i="8"/>
  <c r="M147" i="8" s="1"/>
  <c r="H585" i="14"/>
  <c r="K242" i="8"/>
  <c r="K157" i="8"/>
  <c r="M81" i="9"/>
  <c r="M94" i="9" s="1"/>
  <c r="H1930" i="14"/>
  <c r="N72" i="9"/>
  <c r="H1991" i="14"/>
  <c r="K123" i="9"/>
  <c r="K130" i="9" s="1"/>
  <c r="G488" i="14"/>
  <c r="L116" i="8"/>
  <c r="L130" i="8" s="1"/>
  <c r="H578" i="14"/>
  <c r="K156" i="8"/>
  <c r="K241" i="8"/>
  <c r="H426" i="14"/>
  <c r="M103" i="8"/>
  <c r="M125" i="8"/>
  <c r="N66" i="8"/>
  <c r="H1984" i="14"/>
  <c r="K122" i="9"/>
  <c r="K129" i="9" s="1"/>
  <c r="G1971" i="14"/>
  <c r="L103" i="9"/>
  <c r="L117" i="9" s="1"/>
  <c r="H462" i="14"/>
  <c r="O87" i="8"/>
  <c r="N96" i="8"/>
  <c r="N109" i="8" s="1"/>
  <c r="H1887" i="14"/>
  <c r="L109" i="9"/>
  <c r="L87" i="9"/>
  <c r="M50" i="9"/>
  <c r="N93" i="8"/>
  <c r="N106" i="8" s="1"/>
  <c r="H441" i="14"/>
  <c r="O84" i="8"/>
  <c r="H19" i="7"/>
  <c r="P85" i="8" l="1"/>
  <c r="H85" i="8" s="1"/>
  <c r="H94" i="8" s="1"/>
  <c r="G1943" i="14"/>
  <c r="L99" i="9"/>
  <c r="L113" i="9" s="1"/>
  <c r="H67" i="9"/>
  <c r="H89" i="9"/>
  <c r="H30" i="9"/>
  <c r="L102" i="9"/>
  <c r="L116" i="9" s="1"/>
  <c r="G1964" i="14"/>
  <c r="G1950" i="14"/>
  <c r="L100" i="9"/>
  <c r="L114" i="9" s="1"/>
  <c r="H457" i="14"/>
  <c r="P95" i="8"/>
  <c r="P108" i="8" s="1"/>
  <c r="H86" i="8"/>
  <c r="H95" i="8" s="1"/>
  <c r="O116" i="8"/>
  <c r="O130" i="8" s="1"/>
  <c r="G491" i="14"/>
  <c r="G504" i="14"/>
  <c r="N118" i="8"/>
  <c r="N132" i="8" s="1"/>
  <c r="H46" i="8"/>
  <c r="H87" i="7"/>
  <c r="H105" i="8"/>
  <c r="H83" i="8"/>
  <c r="H358" i="14"/>
  <c r="O175" i="8"/>
  <c r="O56" i="8"/>
  <c r="O62" i="8" s="1"/>
  <c r="G1979" i="14"/>
  <c r="M104" i="9"/>
  <c r="M118" i="9" s="1"/>
  <c r="H2026" i="14"/>
  <c r="K223" i="9"/>
  <c r="K138" i="9"/>
  <c r="H580" i="14"/>
  <c r="M156" i="8"/>
  <c r="M241" i="8"/>
  <c r="H532" i="14"/>
  <c r="N139" i="8"/>
  <c r="N146" i="8" s="1"/>
  <c r="G498" i="14"/>
  <c r="O117" i="8"/>
  <c r="O131" i="8" s="1"/>
  <c r="P52" i="8"/>
  <c r="H52" i="8" s="1"/>
  <c r="P51" i="8"/>
  <c r="H51" i="8" s="1"/>
  <c r="P49" i="8"/>
  <c r="P47" i="8"/>
  <c r="H47" i="8" s="1"/>
  <c r="P50" i="8"/>
  <c r="H50" i="8" s="1"/>
  <c r="P48" i="8"/>
  <c r="H48" i="8" s="1"/>
  <c r="K140" i="9"/>
  <c r="K225" i="9"/>
  <c r="H2040" i="14"/>
  <c r="H365" i="14"/>
  <c r="O176" i="8"/>
  <c r="O57" i="8"/>
  <c r="O63" i="8" s="1"/>
  <c r="M86" i="9"/>
  <c r="M93" i="9" s="1"/>
  <c r="N49" i="9"/>
  <c r="H1881" i="14"/>
  <c r="M108" i="9"/>
  <c r="H372" i="14"/>
  <c r="O58" i="8"/>
  <c r="O64" i="8" s="1"/>
  <c r="O177" i="8"/>
  <c r="H463" i="14"/>
  <c r="P87" i="8"/>
  <c r="O96" i="8"/>
  <c r="O109" i="8" s="1"/>
  <c r="M240" i="8"/>
  <c r="H573" i="14"/>
  <c r="M155" i="8"/>
  <c r="H1931" i="14"/>
  <c r="N81" i="9"/>
  <c r="N94" i="9" s="1"/>
  <c r="O72" i="9"/>
  <c r="H2013" i="14"/>
  <c r="L126" i="9"/>
  <c r="L133" i="9" s="1"/>
  <c r="H386" i="14"/>
  <c r="O60" i="8"/>
  <c r="O66" i="8" s="1"/>
  <c r="O179" i="8"/>
  <c r="G1972" i="14"/>
  <c r="M103" i="9"/>
  <c r="M117" i="9" s="1"/>
  <c r="N99" i="8"/>
  <c r="H399" i="14"/>
  <c r="N121" i="8"/>
  <c r="N104" i="8"/>
  <c r="H434" i="14"/>
  <c r="N126" i="8"/>
  <c r="H427" i="14"/>
  <c r="N125" i="8"/>
  <c r="N103" i="8"/>
  <c r="H523" i="14"/>
  <c r="L138" i="8"/>
  <c r="L145" i="8" s="1"/>
  <c r="H552" i="14"/>
  <c r="M142" i="8"/>
  <c r="M149" i="8" s="1"/>
  <c r="H539" i="14"/>
  <c r="N140" i="8"/>
  <c r="N147" i="8" s="1"/>
  <c r="H2020" i="14"/>
  <c r="L127" i="9"/>
  <c r="L134" i="9" s="1"/>
  <c r="O93" i="8"/>
  <c r="O106" i="8" s="1"/>
  <c r="P84" i="8"/>
  <c r="H442" i="14"/>
  <c r="O32" i="9"/>
  <c r="O36" i="9"/>
  <c r="O33" i="9"/>
  <c r="O35" i="9"/>
  <c r="O31" i="9"/>
  <c r="O34" i="9"/>
  <c r="H537" i="14"/>
  <c r="L140" i="8"/>
  <c r="L147" i="8" s="1"/>
  <c r="H593" i="14"/>
  <c r="L158" i="8"/>
  <c r="L243" i="8"/>
  <c r="H544" i="14"/>
  <c r="L141" i="8"/>
  <c r="L148" i="8" s="1"/>
  <c r="H559" i="14"/>
  <c r="M143" i="8"/>
  <c r="M150" i="8" s="1"/>
  <c r="G483" i="14"/>
  <c r="N115" i="8"/>
  <c r="N129" i="8" s="1"/>
  <c r="H420" i="14"/>
  <c r="N102" i="8"/>
  <c r="N124" i="8"/>
  <c r="H545" i="14"/>
  <c r="M141" i="8"/>
  <c r="M148" i="8" s="1"/>
  <c r="H1917" i="14"/>
  <c r="O70" i="9"/>
  <c r="N79" i="9"/>
  <c r="N92" i="9" s="1"/>
  <c r="G518" i="14"/>
  <c r="N120" i="8"/>
  <c r="N134" i="8" s="1"/>
  <c r="G1957" i="14"/>
  <c r="L101" i="9"/>
  <c r="L115" i="9" s="1"/>
  <c r="H1867" i="14"/>
  <c r="M106" i="9"/>
  <c r="M84" i="9"/>
  <c r="M91" i="9" s="1"/>
  <c r="N47" i="9"/>
  <c r="H310" i="14"/>
  <c r="P67" i="9"/>
  <c r="P89" i="9"/>
  <c r="P30" i="9"/>
  <c r="G511" i="14"/>
  <c r="N119" i="8"/>
  <c r="N133" i="8" s="1"/>
  <c r="H524" i="14"/>
  <c r="M138" i="8"/>
  <c r="M145" i="8" s="1"/>
  <c r="H450" i="14"/>
  <c r="H1874" i="14"/>
  <c r="N48" i="9"/>
  <c r="M107" i="9"/>
  <c r="M85" i="9"/>
  <c r="M92" i="9" s="1"/>
  <c r="H2047" i="14"/>
  <c r="K226" i="9"/>
  <c r="K141" i="9"/>
  <c r="H1888" i="14"/>
  <c r="M109" i="9"/>
  <c r="M87" i="9"/>
  <c r="N50" i="9"/>
  <c r="H470" i="14"/>
  <c r="O97" i="8"/>
  <c r="O110" i="8" s="1"/>
  <c r="P88" i="8"/>
  <c r="H1860" i="14"/>
  <c r="M105" i="9"/>
  <c r="N46" i="9"/>
  <c r="M83" i="9"/>
  <c r="M90" i="9" s="1"/>
  <c r="H379" i="14"/>
  <c r="O59" i="8"/>
  <c r="O65" i="8" s="1"/>
  <c r="O178" i="8"/>
  <c r="K224" i="9"/>
  <c r="K139" i="9"/>
  <c r="H2033" i="14"/>
  <c r="H413" i="14"/>
  <c r="N101" i="8"/>
  <c r="N123" i="8"/>
  <c r="H1895" i="14"/>
  <c r="M88" i="9"/>
  <c r="N51" i="9"/>
  <c r="M110" i="9"/>
  <c r="H477" i="14"/>
  <c r="P89" i="8"/>
  <c r="H89" i="8" s="1"/>
  <c r="H98" i="8" s="1"/>
  <c r="O98" i="8"/>
  <c r="O111" i="8" s="1"/>
  <c r="H393" i="14"/>
  <c r="O61" i="8"/>
  <c r="O67" i="8" s="1"/>
  <c r="O180" i="8"/>
  <c r="H600" i="14"/>
  <c r="L244" i="8"/>
  <c r="L159" i="8"/>
  <c r="O71" i="9"/>
  <c r="N80" i="9"/>
  <c r="N93" i="9" s="1"/>
  <c r="H1924" i="14"/>
  <c r="N82" i="9"/>
  <c r="N95" i="9" s="1"/>
  <c r="H1938" i="14"/>
  <c r="O73" i="9"/>
  <c r="H406" i="14"/>
  <c r="N122" i="8"/>
  <c r="N100" i="8"/>
  <c r="H1903" i="14"/>
  <c r="N77" i="9"/>
  <c r="N90" i="9" s="1"/>
  <c r="O68" i="9"/>
  <c r="H1910" i="14"/>
  <c r="O69" i="9"/>
  <c r="N78" i="9"/>
  <c r="N91" i="9" s="1"/>
  <c r="L139" i="8"/>
  <c r="L146" i="8" s="1"/>
  <c r="H530" i="14"/>
  <c r="P94" i="8" l="1"/>
  <c r="P107" i="8" s="1"/>
  <c r="G492" i="14" s="1"/>
  <c r="G1958" i="14"/>
  <c r="M101" i="9"/>
  <c r="M115" i="9" s="1"/>
  <c r="P116" i="8"/>
  <c r="P130" i="8" s="1"/>
  <c r="O126" i="8"/>
  <c r="O104" i="8"/>
  <c r="H435" i="14"/>
  <c r="H414" i="14"/>
  <c r="O101" i="8"/>
  <c r="O123" i="8"/>
  <c r="G499" i="14"/>
  <c r="P117" i="8"/>
  <c r="P131" i="8" s="1"/>
  <c r="H131" i="8" s="1"/>
  <c r="H140" i="8" s="1"/>
  <c r="H428" i="14"/>
  <c r="O125" i="8"/>
  <c r="O103" i="8"/>
  <c r="H180" i="8"/>
  <c r="H61" i="8"/>
  <c r="G1965" i="14"/>
  <c r="M102" i="9"/>
  <c r="M116" i="9" s="1"/>
  <c r="P96" i="8"/>
  <c r="P109" i="8" s="1"/>
  <c r="H464" i="14"/>
  <c r="H87" i="8"/>
  <c r="H96" i="8" s="1"/>
  <c r="G519" i="14"/>
  <c r="O120" i="8"/>
  <c r="O134" i="8" s="1"/>
  <c r="H553" i="14"/>
  <c r="N142" i="8"/>
  <c r="N149" i="8" s="1"/>
  <c r="H421" i="14"/>
  <c r="O102" i="8"/>
  <c r="O124" i="8"/>
  <c r="H540" i="14"/>
  <c r="O140" i="8"/>
  <c r="O147" i="8" s="1"/>
  <c r="H407" i="14"/>
  <c r="O100" i="8"/>
  <c r="O122" i="8"/>
  <c r="G512" i="14"/>
  <c r="O119" i="8"/>
  <c r="O133" i="8" s="1"/>
  <c r="H572" i="14"/>
  <c r="L240" i="8"/>
  <c r="L155" i="8"/>
  <c r="H579" i="14"/>
  <c r="L156" i="8"/>
  <c r="L241" i="8"/>
  <c r="M244" i="8"/>
  <c r="M159" i="8"/>
  <c r="H601" i="14"/>
  <c r="O162" i="9"/>
  <c r="O43" i="9"/>
  <c r="O49" i="9" s="1"/>
  <c r="H1841" i="14"/>
  <c r="H176" i="8"/>
  <c r="H57" i="8"/>
  <c r="H1999" i="14"/>
  <c r="L124" i="9"/>
  <c r="L131" i="9" s="1"/>
  <c r="H1855" i="14"/>
  <c r="O45" i="9"/>
  <c r="O51" i="9" s="1"/>
  <c r="O164" i="9"/>
  <c r="O80" i="9"/>
  <c r="O93" i="9" s="1"/>
  <c r="P71" i="9"/>
  <c r="H1925" i="14"/>
  <c r="H1827" i="14"/>
  <c r="O160" i="9"/>
  <c r="O41" i="9"/>
  <c r="O47" i="9" s="1"/>
  <c r="H560" i="14"/>
  <c r="N143" i="8"/>
  <c r="N150" i="8" s="1"/>
  <c r="H178" i="8"/>
  <c r="H59" i="8"/>
  <c r="O115" i="8"/>
  <c r="O129" i="8" s="1"/>
  <c r="G484" i="14"/>
  <c r="N103" i="9"/>
  <c r="N117" i="9" s="1"/>
  <c r="G1973" i="14"/>
  <c r="H1875" i="14"/>
  <c r="N107" i="9"/>
  <c r="N85" i="9"/>
  <c r="G1959" i="14"/>
  <c r="N101" i="9"/>
  <c r="N115" i="9" s="1"/>
  <c r="P176" i="8"/>
  <c r="P57" i="8"/>
  <c r="P63" i="8" s="1"/>
  <c r="H366" i="14"/>
  <c r="H1882" i="14"/>
  <c r="N86" i="9"/>
  <c r="N108" i="9"/>
  <c r="H565" i="14"/>
  <c r="L154" i="8"/>
  <c r="L239" i="8"/>
  <c r="L227" i="9"/>
  <c r="H2055" i="14"/>
  <c r="L142" i="9"/>
  <c r="O81" i="9"/>
  <c r="O94" i="9" s="1"/>
  <c r="H1932" i="14"/>
  <c r="P72" i="9"/>
  <c r="H1918" i="14"/>
  <c r="P70" i="9"/>
  <c r="O79" i="9"/>
  <c r="O92" i="9" s="1"/>
  <c r="H380" i="14"/>
  <c r="P178" i="8"/>
  <c r="P59" i="8"/>
  <c r="P65" i="8" s="1"/>
  <c r="H56" i="8"/>
  <c r="H175" i="8"/>
  <c r="P61" i="8"/>
  <c r="P67" i="8" s="1"/>
  <c r="H67" i="8" s="1"/>
  <c r="H394" i="14"/>
  <c r="P180" i="8"/>
  <c r="M158" i="8"/>
  <c r="M243" i="8"/>
  <c r="H594" i="14"/>
  <c r="H1896" i="14"/>
  <c r="N88" i="9"/>
  <c r="N110" i="9"/>
  <c r="M126" i="9"/>
  <c r="M133" i="9" s="1"/>
  <c r="H2014" i="14"/>
  <c r="O82" i="9"/>
  <c r="O95" i="9" s="1"/>
  <c r="H1939" i="14"/>
  <c r="P73" i="9"/>
  <c r="G1980" i="14"/>
  <c r="N104" i="9"/>
  <c r="N118" i="9" s="1"/>
  <c r="G1966" i="14"/>
  <c r="N102" i="9"/>
  <c r="N116" i="9" s="1"/>
  <c r="L143" i="9"/>
  <c r="H2062" i="14"/>
  <c r="L228" i="9"/>
  <c r="H359" i="14"/>
  <c r="P175" i="8"/>
  <c r="P56" i="8"/>
  <c r="P62" i="8" s="1"/>
  <c r="L122" i="9"/>
  <c r="L129" i="9" s="1"/>
  <c r="H1985" i="14"/>
  <c r="H478" i="14"/>
  <c r="P98" i="8"/>
  <c r="P111" i="8" s="1"/>
  <c r="P97" i="8"/>
  <c r="P110" i="8" s="1"/>
  <c r="H471" i="14"/>
  <c r="N84" i="9"/>
  <c r="N106" i="9"/>
  <c r="H1868" i="14"/>
  <c r="N100" i="9"/>
  <c r="N114" i="9" s="1"/>
  <c r="G1952" i="14"/>
  <c r="H1820" i="14"/>
  <c r="O40" i="9"/>
  <c r="O46" i="9" s="1"/>
  <c r="O159" i="9"/>
  <c r="H1834" i="14"/>
  <c r="O161" i="9"/>
  <c r="O42" i="9"/>
  <c r="O48" i="9" s="1"/>
  <c r="G1945" i="14"/>
  <c r="N99" i="9"/>
  <c r="N113" i="9" s="1"/>
  <c r="H2021" i="14"/>
  <c r="M127" i="9"/>
  <c r="M134" i="9" s="1"/>
  <c r="M242" i="8"/>
  <c r="H587" i="14"/>
  <c r="M157" i="8"/>
  <c r="P58" i="8"/>
  <c r="P64" i="8" s="1"/>
  <c r="P177" i="8"/>
  <c r="H373" i="14"/>
  <c r="H49" i="8"/>
  <c r="H400" i="14"/>
  <c r="O99" i="8"/>
  <c r="O121" i="8"/>
  <c r="N240" i="8"/>
  <c r="H574" i="14"/>
  <c r="N155" i="8"/>
  <c r="P34" i="9"/>
  <c r="H34" i="9" s="1"/>
  <c r="P33" i="9"/>
  <c r="H33" i="9" s="1"/>
  <c r="P36" i="9"/>
  <c r="H36" i="9" s="1"/>
  <c r="P31" i="9"/>
  <c r="H31" i="9" s="1"/>
  <c r="P35" i="9"/>
  <c r="H35" i="9" s="1"/>
  <c r="P32" i="9"/>
  <c r="H546" i="14"/>
  <c r="N141" i="8"/>
  <c r="N148" i="8" s="1"/>
  <c r="N138" i="8"/>
  <c r="N145" i="8" s="1"/>
  <c r="H525" i="14"/>
  <c r="G1951" i="14"/>
  <c r="M100" i="9"/>
  <c r="M114" i="9" s="1"/>
  <c r="H1889" i="14"/>
  <c r="N87" i="9"/>
  <c r="N109" i="9"/>
  <c r="H533" i="14"/>
  <c r="O139" i="8"/>
  <c r="O146" i="8" s="1"/>
  <c r="H179" i="8"/>
  <c r="H60" i="8"/>
  <c r="H1911" i="14"/>
  <c r="O78" i="9"/>
  <c r="O91" i="9" s="1"/>
  <c r="P69" i="9"/>
  <c r="H1848" i="14"/>
  <c r="O163" i="9"/>
  <c r="O44" i="9"/>
  <c r="O50" i="9" s="1"/>
  <c r="L123" i="9"/>
  <c r="L130" i="9" s="1"/>
  <c r="H1992" i="14"/>
  <c r="H1904" i="14"/>
  <c r="O77" i="9"/>
  <c r="O90" i="9" s="1"/>
  <c r="P68" i="9"/>
  <c r="H68" i="9" s="1"/>
  <c r="H77" i="9" s="1"/>
  <c r="H443" i="14"/>
  <c r="P93" i="8"/>
  <c r="P106" i="8" s="1"/>
  <c r="H84" i="8"/>
  <c r="H93" i="8" s="1"/>
  <c r="L125" i="9"/>
  <c r="L132" i="9" s="1"/>
  <c r="H2006" i="14"/>
  <c r="G1944" i="14"/>
  <c r="M99" i="9"/>
  <c r="M113" i="9" s="1"/>
  <c r="H1861" i="14"/>
  <c r="N105" i="9"/>
  <c r="N83" i="9"/>
  <c r="H566" i="14"/>
  <c r="M239" i="8"/>
  <c r="M154" i="8"/>
  <c r="L242" i="8"/>
  <c r="H586" i="14"/>
  <c r="L157" i="8"/>
  <c r="H581" i="14"/>
  <c r="N156" i="8"/>
  <c r="N241" i="8"/>
  <c r="G505" i="14"/>
  <c r="O118" i="8"/>
  <c r="O132" i="8" s="1"/>
  <c r="H387" i="14"/>
  <c r="P179" i="8"/>
  <c r="P60" i="8"/>
  <c r="P66" i="8" s="1"/>
  <c r="H66" i="8" s="1"/>
  <c r="H88" i="8"/>
  <c r="H97" i="8" s="1"/>
  <c r="O85" i="9" l="1"/>
  <c r="O107" i="9"/>
  <c r="H1876" i="14"/>
  <c r="H408" i="14"/>
  <c r="P100" i="8"/>
  <c r="P122" i="8"/>
  <c r="H63" i="8"/>
  <c r="O83" i="9"/>
  <c r="H1862" i="14"/>
  <c r="O105" i="9"/>
  <c r="H1883" i="14"/>
  <c r="O86" i="9"/>
  <c r="O108" i="9"/>
  <c r="H1869" i="14"/>
  <c r="O84" i="9"/>
  <c r="O106" i="9"/>
  <c r="H2022" i="14"/>
  <c r="N127" i="9"/>
  <c r="N134" i="9" s="1"/>
  <c r="H125" i="8"/>
  <c r="H103" i="8"/>
  <c r="H401" i="14"/>
  <c r="P99" i="8"/>
  <c r="P121" i="8"/>
  <c r="H62" i="8"/>
  <c r="H1919" i="14"/>
  <c r="P79" i="9"/>
  <c r="P92" i="9" s="1"/>
  <c r="H70" i="9"/>
  <c r="H79" i="9" s="1"/>
  <c r="H1890" i="14"/>
  <c r="O109" i="9"/>
  <c r="O87" i="9"/>
  <c r="H602" i="14"/>
  <c r="N244" i="8"/>
  <c r="N159" i="8"/>
  <c r="H162" i="9"/>
  <c r="H43" i="9"/>
  <c r="P125" i="8"/>
  <c r="H429" i="14"/>
  <c r="P103" i="8"/>
  <c r="G1946" i="14"/>
  <c r="O99" i="9"/>
  <c r="O113" i="9" s="1"/>
  <c r="H1993" i="14"/>
  <c r="M123" i="9"/>
  <c r="M130" i="9" s="1"/>
  <c r="H40" i="9"/>
  <c r="H159" i="9"/>
  <c r="M227" i="9"/>
  <c r="H2056" i="14"/>
  <c r="M142" i="9"/>
  <c r="G513" i="14"/>
  <c r="P119" i="8"/>
  <c r="P133" i="8" s="1"/>
  <c r="H1897" i="14"/>
  <c r="O88" i="9"/>
  <c r="O110" i="9"/>
  <c r="H2034" i="14"/>
  <c r="L224" i="9"/>
  <c r="L139" i="9"/>
  <c r="H104" i="8"/>
  <c r="H126" i="8"/>
  <c r="H1849" i="14"/>
  <c r="P163" i="9"/>
  <c r="P44" i="9"/>
  <c r="P50" i="9" s="1"/>
  <c r="P126" i="8"/>
  <c r="P104" i="8"/>
  <c r="H436" i="14"/>
  <c r="G1953" i="14"/>
  <c r="O100" i="9"/>
  <c r="O114" i="9" s="1"/>
  <c r="H1856" i="14"/>
  <c r="P45" i="9"/>
  <c r="P51" i="9" s="1"/>
  <c r="P164" i="9"/>
  <c r="H2041" i="14"/>
  <c r="L225" i="9"/>
  <c r="L140" i="9"/>
  <c r="H1835" i="14"/>
  <c r="P161" i="9"/>
  <c r="P42" i="9"/>
  <c r="P48" i="9" s="1"/>
  <c r="H554" i="14"/>
  <c r="O142" i="8"/>
  <c r="O149" i="8" s="1"/>
  <c r="H2007" i="14"/>
  <c r="M125" i="9"/>
  <c r="M132" i="9" s="1"/>
  <c r="G1981" i="14"/>
  <c r="O104" i="9"/>
  <c r="O118" i="9" s="1"/>
  <c r="H2015" i="14"/>
  <c r="N126" i="9"/>
  <c r="N133" i="9" s="1"/>
  <c r="H2048" i="14"/>
  <c r="L226" i="9"/>
  <c r="L141" i="9"/>
  <c r="P43" i="9"/>
  <c r="P49" i="9" s="1"/>
  <c r="H49" i="9" s="1"/>
  <c r="H1842" i="14"/>
  <c r="P162" i="9"/>
  <c r="H2063" i="14"/>
  <c r="M143" i="9"/>
  <c r="M228" i="9"/>
  <c r="H534" i="14"/>
  <c r="P139" i="8"/>
  <c r="P146" i="8" s="1"/>
  <c r="H130" i="8"/>
  <c r="H139" i="8" s="1"/>
  <c r="O101" i="9"/>
  <c r="O115" i="9" s="1"/>
  <c r="G1960" i="14"/>
  <c r="O103" i="9"/>
  <c r="O117" i="9" s="1"/>
  <c r="G1974" i="14"/>
  <c r="H1926" i="14"/>
  <c r="P80" i="9"/>
  <c r="P93" i="9" s="1"/>
  <c r="H71" i="9"/>
  <c r="H80" i="9" s="1"/>
  <c r="G1967" i="14"/>
  <c r="O102" i="9"/>
  <c r="O116" i="9" s="1"/>
  <c r="H164" i="9"/>
  <c r="H45" i="9"/>
  <c r="H547" i="14"/>
  <c r="O141" i="8"/>
  <c r="O148" i="8" s="1"/>
  <c r="P77" i="9"/>
  <c r="P90" i="9" s="1"/>
  <c r="H1905" i="14"/>
  <c r="H42" i="9"/>
  <c r="H161" i="9"/>
  <c r="H1940" i="14"/>
  <c r="P82" i="9"/>
  <c r="P95" i="9" s="1"/>
  <c r="H73" i="9"/>
  <c r="H82" i="9" s="1"/>
  <c r="H2001" i="14"/>
  <c r="N124" i="9"/>
  <c r="N131" i="9" s="1"/>
  <c r="H582" i="14"/>
  <c r="O156" i="8"/>
  <c r="O241" i="8"/>
  <c r="H541" i="14"/>
  <c r="P140" i="8"/>
  <c r="P147" i="8" s="1"/>
  <c r="H147" i="8" s="1"/>
  <c r="G520" i="14"/>
  <c r="P120" i="8"/>
  <c r="P134" i="8" s="1"/>
  <c r="H567" i="14"/>
  <c r="N239" i="8"/>
  <c r="N154" i="8"/>
  <c r="N242" i="8"/>
  <c r="N157" i="8"/>
  <c r="H588" i="14"/>
  <c r="H561" i="14"/>
  <c r="O143" i="8"/>
  <c r="O150" i="8" s="1"/>
  <c r="H1994" i="14"/>
  <c r="N123" i="9"/>
  <c r="N130" i="9" s="1"/>
  <c r="L223" i="9"/>
  <c r="H2027" i="14"/>
  <c r="L138" i="9"/>
  <c r="M122" i="9"/>
  <c r="M129" i="9" s="1"/>
  <c r="H1986" i="14"/>
  <c r="P78" i="9"/>
  <c r="P91" i="9" s="1"/>
  <c r="H1912" i="14"/>
  <c r="H69" i="9"/>
  <c r="H78" i="9" s="1"/>
  <c r="G506" i="14"/>
  <c r="P118" i="8"/>
  <c r="P132" i="8" s="1"/>
  <c r="G485" i="14"/>
  <c r="P115" i="8"/>
  <c r="P129" i="8" s="1"/>
  <c r="H575" i="14"/>
  <c r="O240" i="8"/>
  <c r="O155" i="8"/>
  <c r="N122" i="9"/>
  <c r="N129" i="9" s="1"/>
  <c r="H1987" i="14"/>
  <c r="H2000" i="14"/>
  <c r="M124" i="9"/>
  <c r="M131" i="9" s="1"/>
  <c r="H1933" i="14"/>
  <c r="P81" i="9"/>
  <c r="P94" i="9" s="1"/>
  <c r="H72" i="9"/>
  <c r="H81" i="9" s="1"/>
  <c r="H422" i="14"/>
  <c r="P102" i="8"/>
  <c r="P124" i="8"/>
  <c r="H65" i="8"/>
  <c r="H58" i="8"/>
  <c r="H177" i="8"/>
  <c r="H415" i="14"/>
  <c r="P123" i="8"/>
  <c r="P101" i="8"/>
  <c r="H64" i="8"/>
  <c r="N158" i="8"/>
  <c r="H595" i="14"/>
  <c r="N243" i="8"/>
  <c r="H44" i="9"/>
  <c r="H163" i="9"/>
  <c r="H1828" i="14"/>
  <c r="P160" i="9"/>
  <c r="P41" i="9"/>
  <c r="P47" i="9" s="1"/>
  <c r="H32" i="9"/>
  <c r="H1821" i="14"/>
  <c r="P40" i="9"/>
  <c r="P46" i="9" s="1"/>
  <c r="P159" i="9"/>
  <c r="H526" i="14"/>
  <c r="O138" i="8"/>
  <c r="O145" i="8" s="1"/>
  <c r="H2008" i="14"/>
  <c r="N125" i="9"/>
  <c r="N132" i="9" s="1"/>
  <c r="H1877" i="14" l="1"/>
  <c r="P107" i="9"/>
  <c r="P85" i="9"/>
  <c r="H48" i="9"/>
  <c r="P83" i="9"/>
  <c r="H1863" i="14"/>
  <c r="P105" i="9"/>
  <c r="H46" i="9"/>
  <c r="H1898" i="14"/>
  <c r="P88" i="9"/>
  <c r="P110" i="9"/>
  <c r="H51" i="9"/>
  <c r="P84" i="9"/>
  <c r="H1870" i="14"/>
  <c r="P106" i="9"/>
  <c r="H47" i="9"/>
  <c r="H102" i="8"/>
  <c r="H124" i="8"/>
  <c r="H562" i="14"/>
  <c r="P143" i="8"/>
  <c r="P150" i="8" s="1"/>
  <c r="H134" i="8"/>
  <c r="H143" i="8" s="1"/>
  <c r="H555" i="14"/>
  <c r="P142" i="8"/>
  <c r="P149" i="8" s="1"/>
  <c r="H133" i="8"/>
  <c r="H142" i="8" s="1"/>
  <c r="H2057" i="14"/>
  <c r="N227" i="9"/>
  <c r="N142" i="9"/>
  <c r="H1891" i="14"/>
  <c r="P109" i="9"/>
  <c r="P87" i="9"/>
  <c r="H50" i="9"/>
  <c r="G1968" i="14"/>
  <c r="P102" i="9"/>
  <c r="P116" i="9" s="1"/>
  <c r="H116" i="9" s="1"/>
  <c r="H125" i="9" s="1"/>
  <c r="M138" i="9"/>
  <c r="M223" i="9"/>
  <c r="H2028" i="14"/>
  <c r="G1975" i="14"/>
  <c r="P103" i="9"/>
  <c r="P117" i="9" s="1"/>
  <c r="H121" i="8"/>
  <c r="H99" i="8"/>
  <c r="N139" i="9"/>
  <c r="H2036" i="14"/>
  <c r="N224" i="9"/>
  <c r="H2043" i="14"/>
  <c r="N225" i="9"/>
  <c r="N140" i="9"/>
  <c r="O124" i="9"/>
  <c r="O131" i="9" s="1"/>
  <c r="H2002" i="14"/>
  <c r="H2009" i="14"/>
  <c r="O125" i="9"/>
  <c r="O132" i="9" s="1"/>
  <c r="G1954" i="14"/>
  <c r="P100" i="9"/>
  <c r="P114" i="9" s="1"/>
  <c r="P86" i="9"/>
  <c r="H1884" i="14"/>
  <c r="P108" i="9"/>
  <c r="H2023" i="14"/>
  <c r="O127" i="9"/>
  <c r="O134" i="9" s="1"/>
  <c r="H2049" i="14"/>
  <c r="M226" i="9"/>
  <c r="M141" i="9"/>
  <c r="G1961" i="14"/>
  <c r="P101" i="9"/>
  <c r="P115" i="9" s="1"/>
  <c r="H2042" i="14"/>
  <c r="M225" i="9"/>
  <c r="M140" i="9"/>
  <c r="H596" i="14"/>
  <c r="O158" i="8"/>
  <c r="O243" i="8"/>
  <c r="H2035" i="14"/>
  <c r="M224" i="9"/>
  <c r="M139" i="9"/>
  <c r="H100" i="8"/>
  <c r="H122" i="8"/>
  <c r="H156" i="8"/>
  <c r="H241" i="8"/>
  <c r="H108" i="9"/>
  <c r="H86" i="9"/>
  <c r="H583" i="14"/>
  <c r="P156" i="8"/>
  <c r="F162" i="8" s="1"/>
  <c r="P241" i="8"/>
  <c r="H41" i="9"/>
  <c r="H160" i="9"/>
  <c r="H2016" i="14"/>
  <c r="O126" i="9"/>
  <c r="O133" i="9" s="1"/>
  <c r="H603" i="14"/>
  <c r="O244" i="8"/>
  <c r="O159" i="8"/>
  <c r="H576" i="14"/>
  <c r="P240" i="8"/>
  <c r="P155" i="8"/>
  <c r="F161" i="8" s="1"/>
  <c r="H146" i="8"/>
  <c r="G1982" i="14"/>
  <c r="P104" i="9"/>
  <c r="P118" i="9" s="1"/>
  <c r="H123" i="8"/>
  <c r="H101" i="8"/>
  <c r="H2029" i="14"/>
  <c r="N223" i="9"/>
  <c r="N138" i="9"/>
  <c r="O122" i="9"/>
  <c r="O129" i="9" s="1"/>
  <c r="H1988" i="14"/>
  <c r="H589" i="14"/>
  <c r="O242" i="8"/>
  <c r="O157" i="8"/>
  <c r="H2050" i="14"/>
  <c r="N226" i="9"/>
  <c r="N141" i="9"/>
  <c r="N228" i="9"/>
  <c r="N143" i="9"/>
  <c r="H2064" i="14"/>
  <c r="G1947" i="14"/>
  <c r="P99" i="9"/>
  <c r="P113" i="9" s="1"/>
  <c r="H113" i="9" s="1"/>
  <c r="H122" i="9" s="1"/>
  <c r="H548" i="14"/>
  <c r="P141" i="8"/>
  <c r="P148" i="8" s="1"/>
  <c r="H148" i="8" s="1"/>
  <c r="H132" i="8"/>
  <c r="H141" i="8" s="1"/>
  <c r="H527" i="14"/>
  <c r="P138" i="8"/>
  <c r="P145" i="8" s="1"/>
  <c r="H129" i="8"/>
  <c r="H138" i="8" s="1"/>
  <c r="H568" i="14"/>
  <c r="O239" i="8"/>
  <c r="O154" i="8"/>
  <c r="H1995" i="14"/>
  <c r="O123" i="9"/>
  <c r="O130" i="9" s="1"/>
  <c r="H604" i="14" l="1"/>
  <c r="P244" i="8"/>
  <c r="P159" i="8"/>
  <c r="F165" i="8" s="1"/>
  <c r="H2017" i="14"/>
  <c r="P126" i="9"/>
  <c r="P133" i="9" s="1"/>
  <c r="H109" i="9"/>
  <c r="H87" i="9"/>
  <c r="H2044" i="14"/>
  <c r="O225" i="9"/>
  <c r="O140" i="9"/>
  <c r="H2003" i="14"/>
  <c r="P124" i="9"/>
  <c r="P131" i="9" s="1"/>
  <c r="H115" i="9"/>
  <c r="H124" i="9" s="1"/>
  <c r="H107" i="9"/>
  <c r="H85" i="9"/>
  <c r="H155" i="8"/>
  <c r="H240" i="8"/>
  <c r="H2010" i="14"/>
  <c r="P125" i="9"/>
  <c r="P132" i="9" s="1"/>
  <c r="H2065" i="14"/>
  <c r="O228" i="9"/>
  <c r="O143" i="9"/>
  <c r="H597" i="14"/>
  <c r="P158" i="8"/>
  <c r="F164" i="8" s="1"/>
  <c r="P243" i="8"/>
  <c r="H149" i="8"/>
  <c r="H157" i="8"/>
  <c r="H242" i="8"/>
  <c r="H2051" i="14"/>
  <c r="O226" i="9"/>
  <c r="O141" i="9"/>
  <c r="H117" i="9"/>
  <c r="H126" i="9" s="1"/>
  <c r="H569" i="14"/>
  <c r="P154" i="8"/>
  <c r="F160" i="8" s="1"/>
  <c r="P239" i="8"/>
  <c r="H145" i="8"/>
  <c r="O142" i="9"/>
  <c r="H2058" i="14"/>
  <c r="O227" i="9"/>
  <c r="P242" i="8"/>
  <c r="P157" i="8"/>
  <c r="F163" i="8" s="1"/>
  <c r="H590" i="14"/>
  <c r="H607" i="14"/>
  <c r="F199" i="8"/>
  <c r="F171" i="8"/>
  <c r="H1989" i="14"/>
  <c r="P122" i="9"/>
  <c r="P129" i="9" s="1"/>
  <c r="H2024" i="14"/>
  <c r="P127" i="9"/>
  <c r="P134" i="9" s="1"/>
  <c r="H118" i="9"/>
  <c r="H127" i="9" s="1"/>
  <c r="H106" i="9"/>
  <c r="H84" i="9"/>
  <c r="H2037" i="14"/>
  <c r="O139" i="9"/>
  <c r="O224" i="9"/>
  <c r="H606" i="14"/>
  <c r="F170" i="8"/>
  <c r="F198" i="8"/>
  <c r="H1996" i="14"/>
  <c r="P123" i="9"/>
  <c r="P130" i="9" s="1"/>
  <c r="H114" i="9"/>
  <c r="H123" i="9" s="1"/>
  <c r="H110" i="9"/>
  <c r="H88" i="9"/>
  <c r="H105" i="9"/>
  <c r="H83" i="9"/>
  <c r="O223" i="9"/>
  <c r="H2030" i="14"/>
  <c r="O138" i="9"/>
  <c r="H150" i="8"/>
  <c r="H2031" i="14" l="1"/>
  <c r="P223" i="9"/>
  <c r="P138" i="9"/>
  <c r="F144" i="9" s="1"/>
  <c r="H129" i="9"/>
  <c r="P228" i="9"/>
  <c r="P143" i="9"/>
  <c r="F149" i="9" s="1"/>
  <c r="H2066" i="14"/>
  <c r="H134" i="9"/>
  <c r="H2045" i="14"/>
  <c r="P225" i="9"/>
  <c r="P140" i="9"/>
  <c r="F146" i="9" s="1"/>
  <c r="H131" i="9"/>
  <c r="H2038" i="14"/>
  <c r="P139" i="9"/>
  <c r="F145" i="9" s="1"/>
  <c r="P224" i="9"/>
  <c r="H605" i="14"/>
  <c r="F197" i="8"/>
  <c r="F169" i="8"/>
  <c r="P184" i="8"/>
  <c r="O184" i="8"/>
  <c r="K184" i="8"/>
  <c r="J184" i="8"/>
  <c r="L184" i="8"/>
  <c r="N184" i="8"/>
  <c r="M184" i="8"/>
  <c r="H243" i="8"/>
  <c r="H158" i="8"/>
  <c r="M183" i="8"/>
  <c r="L183" i="8"/>
  <c r="K183" i="8"/>
  <c r="J183" i="8"/>
  <c r="N183" i="8"/>
  <c r="P183" i="8"/>
  <c r="O183" i="8"/>
  <c r="H130" i="9"/>
  <c r="H2059" i="14"/>
  <c r="P227" i="9"/>
  <c r="P142" i="9"/>
  <c r="F148" i="9" s="1"/>
  <c r="H133" i="9"/>
  <c r="H154" i="8"/>
  <c r="H239" i="8"/>
  <c r="F202" i="8"/>
  <c r="F174" i="8"/>
  <c r="H610" i="14"/>
  <c r="F201" i="8"/>
  <c r="F173" i="8"/>
  <c r="H609" i="14"/>
  <c r="H608" i="14"/>
  <c r="F200" i="8"/>
  <c r="F172" i="8"/>
  <c r="H244" i="8"/>
  <c r="H159" i="8"/>
  <c r="H2052" i="14"/>
  <c r="P141" i="9"/>
  <c r="F147" i="9" s="1"/>
  <c r="P226" i="9"/>
  <c r="H132" i="9"/>
  <c r="H139" i="9" l="1"/>
  <c r="H224" i="9"/>
  <c r="K185" i="8"/>
  <c r="J185" i="8"/>
  <c r="P185" i="8"/>
  <c r="O185" i="8"/>
  <c r="M185" i="8"/>
  <c r="L185" i="8"/>
  <c r="N185" i="8"/>
  <c r="H142" i="9"/>
  <c r="H227" i="9"/>
  <c r="H2068" i="14"/>
  <c r="F182" i="9"/>
  <c r="F154" i="9"/>
  <c r="H2069" i="14"/>
  <c r="F155" i="9"/>
  <c r="F183" i="9"/>
  <c r="H627" i="14"/>
  <c r="L335" i="8"/>
  <c r="L347" i="8" s="1"/>
  <c r="L205" i="8"/>
  <c r="L217" i="8" s="1"/>
  <c r="F185" i="9"/>
  <c r="F157" i="9"/>
  <c r="H2071" i="14"/>
  <c r="P187" i="8"/>
  <c r="K187" i="8"/>
  <c r="J187" i="8"/>
  <c r="O187" i="8"/>
  <c r="L187" i="8"/>
  <c r="N187" i="8"/>
  <c r="M187" i="8"/>
  <c r="H628" i="14"/>
  <c r="M335" i="8"/>
  <c r="M347" i="8" s="1"/>
  <c r="M205" i="8"/>
  <c r="M217" i="8" s="1"/>
  <c r="H625" i="14"/>
  <c r="J335" i="8"/>
  <c r="J347" i="8" s="1"/>
  <c r="J205" i="8"/>
  <c r="J217" i="8" s="1"/>
  <c r="H184" i="8"/>
  <c r="H223" i="9"/>
  <c r="H138" i="9"/>
  <c r="H623" i="14"/>
  <c r="O204" i="8"/>
  <c r="O216" i="8" s="1"/>
  <c r="O334" i="8"/>
  <c r="O346" i="8" s="1"/>
  <c r="H228" i="9"/>
  <c r="H143" i="9"/>
  <c r="H629" i="14"/>
  <c r="N335" i="8"/>
  <c r="N347" i="8" s="1"/>
  <c r="N205" i="8"/>
  <c r="N217" i="8" s="1"/>
  <c r="H2067" i="14"/>
  <c r="F153" i="9"/>
  <c r="F181" i="9"/>
  <c r="J182" i="8"/>
  <c r="O182" i="8"/>
  <c r="L182" i="8"/>
  <c r="P182" i="8"/>
  <c r="N182" i="8"/>
  <c r="M182" i="8"/>
  <c r="K182" i="8"/>
  <c r="H624" i="14"/>
  <c r="P204" i="8"/>
  <c r="P216" i="8" s="1"/>
  <c r="P334" i="8"/>
  <c r="P346" i="8" s="1"/>
  <c r="H622" i="14"/>
  <c r="N204" i="8"/>
  <c r="N216" i="8" s="1"/>
  <c r="N334" i="8"/>
  <c r="N346" i="8" s="1"/>
  <c r="H140" i="9"/>
  <c r="H225" i="9"/>
  <c r="K186" i="8"/>
  <c r="J186" i="8"/>
  <c r="O186" i="8"/>
  <c r="N186" i="8"/>
  <c r="M186" i="8"/>
  <c r="L186" i="8"/>
  <c r="P186" i="8"/>
  <c r="H620" i="14"/>
  <c r="L334" i="8"/>
  <c r="L346" i="8" s="1"/>
  <c r="L204" i="8"/>
  <c r="L216" i="8" s="1"/>
  <c r="H621" i="14"/>
  <c r="M204" i="8"/>
  <c r="M216" i="8" s="1"/>
  <c r="M334" i="8"/>
  <c r="M346" i="8" s="1"/>
  <c r="F186" i="9"/>
  <c r="F158" i="9"/>
  <c r="H2072" i="14"/>
  <c r="F184" i="9"/>
  <c r="F156" i="9"/>
  <c r="H2070" i="14"/>
  <c r="H630" i="14"/>
  <c r="O335" i="8"/>
  <c r="O347" i="8" s="1"/>
  <c r="O205" i="8"/>
  <c r="O217" i="8" s="1"/>
  <c r="H618" i="14"/>
  <c r="H183" i="8"/>
  <c r="J334" i="8"/>
  <c r="J346" i="8" s="1"/>
  <c r="J204" i="8"/>
  <c r="J216" i="8" s="1"/>
  <c r="H619" i="14"/>
  <c r="K334" i="8"/>
  <c r="K346" i="8" s="1"/>
  <c r="K204" i="8"/>
  <c r="K216" i="8" s="1"/>
  <c r="H141" i="9"/>
  <c r="H226" i="9"/>
  <c r="H626" i="14"/>
  <c r="K335" i="8"/>
  <c r="K347" i="8" s="1"/>
  <c r="K205" i="8"/>
  <c r="K217" i="8" s="1"/>
  <c r="P205" i="8"/>
  <c r="P217" i="8" s="1"/>
  <c r="H631" i="14"/>
  <c r="P335" i="8"/>
  <c r="P347" i="8" s="1"/>
  <c r="P171" i="9" l="1"/>
  <c r="N171" i="9"/>
  <c r="J171" i="9"/>
  <c r="L171" i="9"/>
  <c r="K171" i="9"/>
  <c r="M171" i="9"/>
  <c r="O171" i="9"/>
  <c r="M333" i="8"/>
  <c r="M345" i="8" s="1"/>
  <c r="M203" i="8"/>
  <c r="M215" i="8" s="1"/>
  <c r="H614" i="14"/>
  <c r="K361" i="8"/>
  <c r="K406" i="8"/>
  <c r="K418" i="8" s="1"/>
  <c r="H926" i="14"/>
  <c r="H927" i="14"/>
  <c r="L361" i="8"/>
  <c r="L406" i="8"/>
  <c r="L418" i="8" s="1"/>
  <c r="J203" i="8"/>
  <c r="J215" i="8" s="1"/>
  <c r="H182" i="8"/>
  <c r="J333" i="8"/>
  <c r="J345" i="8" s="1"/>
  <c r="H611" i="14"/>
  <c r="H648" i="14"/>
  <c r="L338" i="8"/>
  <c r="L350" i="8" s="1"/>
  <c r="L208" i="8"/>
  <c r="L220" i="8" s="1"/>
  <c r="H644" i="14"/>
  <c r="O337" i="8"/>
  <c r="O349" i="8" s="1"/>
  <c r="O207" i="8"/>
  <c r="O219" i="8" s="1"/>
  <c r="H937" i="14"/>
  <c r="O407" i="8"/>
  <c r="O419" i="8" s="1"/>
  <c r="O362" i="8"/>
  <c r="H639" i="14"/>
  <c r="J337" i="8"/>
  <c r="J349" i="8" s="1"/>
  <c r="H186" i="8"/>
  <c r="J207" i="8"/>
  <c r="J219" i="8" s="1"/>
  <c r="H635" i="14"/>
  <c r="M336" i="8"/>
  <c r="M348" i="8" s="1"/>
  <c r="M206" i="8"/>
  <c r="M218" i="8" s="1"/>
  <c r="K207" i="8"/>
  <c r="K219" i="8" s="1"/>
  <c r="K337" i="8"/>
  <c r="K349" i="8" s="1"/>
  <c r="H640" i="14"/>
  <c r="H936" i="14"/>
  <c r="N362" i="8"/>
  <c r="N407" i="8"/>
  <c r="N419" i="8" s="1"/>
  <c r="H647" i="14"/>
  <c r="K338" i="8"/>
  <c r="K350" i="8" s="1"/>
  <c r="K208" i="8"/>
  <c r="K220" i="8" s="1"/>
  <c r="H637" i="14"/>
  <c r="O336" i="8"/>
  <c r="O348" i="8" s="1"/>
  <c r="O206" i="8"/>
  <c r="O218" i="8" s="1"/>
  <c r="H335" i="8"/>
  <c r="H205" i="8"/>
  <c r="P168" i="9"/>
  <c r="N168" i="9"/>
  <c r="K168" i="9"/>
  <c r="J168" i="9"/>
  <c r="O168" i="9"/>
  <c r="M168" i="9"/>
  <c r="L168" i="9"/>
  <c r="P167" i="9"/>
  <c r="O167" i="9"/>
  <c r="N167" i="9"/>
  <c r="M167" i="9"/>
  <c r="J167" i="9"/>
  <c r="L167" i="9"/>
  <c r="K167" i="9"/>
  <c r="G670" i="14"/>
  <c r="M226" i="8"/>
  <c r="H925" i="14"/>
  <c r="J361" i="8"/>
  <c r="J406" i="8"/>
  <c r="J418" i="8" s="1"/>
  <c r="H346" i="8"/>
  <c r="H935" i="14"/>
  <c r="M407" i="8"/>
  <c r="M419" i="8" s="1"/>
  <c r="M362" i="8"/>
  <c r="P337" i="8"/>
  <c r="P349" i="8" s="1"/>
  <c r="P207" i="8"/>
  <c r="P219" i="8" s="1"/>
  <c r="H645" i="14"/>
  <c r="N337" i="8"/>
  <c r="N349" i="8" s="1"/>
  <c r="N207" i="8"/>
  <c r="N219" i="8" s="1"/>
  <c r="H643" i="14"/>
  <c r="H651" i="14"/>
  <c r="O338" i="8"/>
  <c r="O350" i="8" s="1"/>
  <c r="O208" i="8"/>
  <c r="O220" i="8" s="1"/>
  <c r="G671" i="14"/>
  <c r="N226" i="8"/>
  <c r="P407" i="8"/>
  <c r="P419" i="8" s="1"/>
  <c r="P362" i="8"/>
  <c r="H938" i="14"/>
  <c r="H652" i="14"/>
  <c r="P338" i="8"/>
  <c r="P350" i="8" s="1"/>
  <c r="P208" i="8"/>
  <c r="P220" i="8" s="1"/>
  <c r="H638" i="14"/>
  <c r="P336" i="8"/>
  <c r="P348" i="8" s="1"/>
  <c r="P206" i="8"/>
  <c r="P218" i="8" s="1"/>
  <c r="H632" i="14"/>
  <c r="H185" i="8"/>
  <c r="J336" i="8"/>
  <c r="J348" i="8" s="1"/>
  <c r="J206" i="8"/>
  <c r="J218" i="8" s="1"/>
  <c r="K203" i="8"/>
  <c r="K215" i="8" s="1"/>
  <c r="K333" i="8"/>
  <c r="K345" i="8" s="1"/>
  <c r="H612" i="14"/>
  <c r="G661" i="14"/>
  <c r="K225" i="8"/>
  <c r="H616" i="14"/>
  <c r="O333" i="8"/>
  <c r="O345" i="8" s="1"/>
  <c r="O203" i="8"/>
  <c r="O215" i="8" s="1"/>
  <c r="L207" i="8"/>
  <c r="L219" i="8" s="1"/>
  <c r="L337" i="8"/>
  <c r="L349" i="8" s="1"/>
  <c r="H641" i="14"/>
  <c r="G673" i="14"/>
  <c r="P226" i="8"/>
  <c r="K169" i="9"/>
  <c r="O169" i="9"/>
  <c r="N169" i="9"/>
  <c r="M169" i="9"/>
  <c r="L169" i="9"/>
  <c r="J169" i="9"/>
  <c r="P169" i="9"/>
  <c r="H929" i="14"/>
  <c r="N406" i="8"/>
  <c r="N418" i="8" s="1"/>
  <c r="N361" i="8"/>
  <c r="O170" i="9"/>
  <c r="P170" i="9"/>
  <c r="M170" i="9"/>
  <c r="J170" i="9"/>
  <c r="N170" i="9"/>
  <c r="L170" i="9"/>
  <c r="K170" i="9"/>
  <c r="H633" i="14"/>
  <c r="K336" i="8"/>
  <c r="K348" i="8" s="1"/>
  <c r="K206" i="8"/>
  <c r="K218" i="8" s="1"/>
  <c r="G666" i="14"/>
  <c r="P225" i="8"/>
  <c r="G663" i="14"/>
  <c r="M225" i="8"/>
  <c r="N333" i="8"/>
  <c r="N345" i="8" s="1"/>
  <c r="H615" i="14"/>
  <c r="N203" i="8"/>
  <c r="N215" i="8" s="1"/>
  <c r="H617" i="14"/>
  <c r="P333" i="8"/>
  <c r="P345" i="8" s="1"/>
  <c r="P203" i="8"/>
  <c r="P215" i="8" s="1"/>
  <c r="H650" i="14"/>
  <c r="N338" i="8"/>
  <c r="N350" i="8" s="1"/>
  <c r="N208" i="8"/>
  <c r="N220" i="8" s="1"/>
  <c r="H634" i="14"/>
  <c r="L336" i="8"/>
  <c r="L348" i="8" s="1"/>
  <c r="L206" i="8"/>
  <c r="L218" i="8" s="1"/>
  <c r="H930" i="14"/>
  <c r="O406" i="8"/>
  <c r="O418" i="8" s="1"/>
  <c r="O361" i="8"/>
  <c r="G668" i="14"/>
  <c r="K226" i="8"/>
  <c r="K407" i="8"/>
  <c r="K419" i="8" s="1"/>
  <c r="K362" i="8"/>
  <c r="H933" i="14"/>
  <c r="O225" i="8"/>
  <c r="G665" i="14"/>
  <c r="H934" i="14"/>
  <c r="L407" i="8"/>
  <c r="L419" i="8" s="1"/>
  <c r="L362" i="8"/>
  <c r="H928" i="14"/>
  <c r="M406" i="8"/>
  <c r="M418" i="8" s="1"/>
  <c r="M361" i="8"/>
  <c r="J226" i="8"/>
  <c r="J232" i="8" s="1"/>
  <c r="G667" i="14"/>
  <c r="H932" i="14"/>
  <c r="H347" i="8"/>
  <c r="J407" i="8"/>
  <c r="J419" i="8" s="1"/>
  <c r="J362" i="8"/>
  <c r="G662" i="14"/>
  <c r="L225" i="8"/>
  <c r="G660" i="14"/>
  <c r="J225" i="8"/>
  <c r="J231" i="8" s="1"/>
  <c r="L203" i="8"/>
  <c r="L215" i="8" s="1"/>
  <c r="H613" i="14"/>
  <c r="L333" i="8"/>
  <c r="L345" i="8" s="1"/>
  <c r="H334" i="8"/>
  <c r="H204" i="8"/>
  <c r="H649" i="14"/>
  <c r="M338" i="8"/>
  <c r="M350" i="8" s="1"/>
  <c r="M208" i="8"/>
  <c r="M220" i="8" s="1"/>
  <c r="M207" i="8"/>
  <c r="M219" i="8" s="1"/>
  <c r="M337" i="8"/>
  <c r="M349" i="8" s="1"/>
  <c r="H642" i="14"/>
  <c r="M166" i="9"/>
  <c r="P166" i="9"/>
  <c r="O166" i="9"/>
  <c r="N166" i="9"/>
  <c r="L166" i="9"/>
  <c r="K166" i="9"/>
  <c r="J166" i="9"/>
  <c r="H636" i="14"/>
  <c r="N206" i="8"/>
  <c r="N218" i="8" s="1"/>
  <c r="N336" i="8"/>
  <c r="N348" i="8" s="1"/>
  <c r="G672" i="14"/>
  <c r="O226" i="8"/>
  <c r="H646" i="14"/>
  <c r="J208" i="8"/>
  <c r="J220" i="8" s="1"/>
  <c r="J338" i="8"/>
  <c r="J350" i="8" s="1"/>
  <c r="H187" i="8"/>
  <c r="G664" i="14"/>
  <c r="N225" i="8"/>
  <c r="H931" i="14"/>
  <c r="P406" i="8"/>
  <c r="P418" i="8" s="1"/>
  <c r="P361" i="8"/>
  <c r="G669" i="14"/>
  <c r="L226" i="8"/>
  <c r="K231" i="8" l="1"/>
  <c r="L231" i="8" s="1"/>
  <c r="G683" i="14"/>
  <c r="L228" i="8"/>
  <c r="H2073" i="14"/>
  <c r="H166" i="9"/>
  <c r="J187" i="9"/>
  <c r="J199" i="9" s="1"/>
  <c r="J278" i="9"/>
  <c r="J290" i="9" s="1"/>
  <c r="H2082" i="14"/>
  <c r="L279" i="9"/>
  <c r="L291" i="9" s="1"/>
  <c r="L188" i="9"/>
  <c r="L200" i="9" s="1"/>
  <c r="H2074" i="14"/>
  <c r="K187" i="9"/>
  <c r="K199" i="9" s="1"/>
  <c r="K278" i="9"/>
  <c r="K290" i="9" s="1"/>
  <c r="H923" i="14"/>
  <c r="O405" i="8"/>
  <c r="O417" i="8" s="1"/>
  <c r="O360" i="8"/>
  <c r="H345" i="8"/>
  <c r="J405" i="8"/>
  <c r="J417" i="8" s="1"/>
  <c r="J360" i="8"/>
  <c r="H918" i="14"/>
  <c r="H2101" i="14"/>
  <c r="J282" i="9"/>
  <c r="J294" i="9" s="1"/>
  <c r="H170" i="9"/>
  <c r="J191" i="9"/>
  <c r="J203" i="9" s="1"/>
  <c r="N279" i="9"/>
  <c r="N291" i="9" s="1"/>
  <c r="H2084" i="14"/>
  <c r="N188" i="9"/>
  <c r="N200" i="9" s="1"/>
  <c r="L363" i="8"/>
  <c r="H941" i="14"/>
  <c r="L408" i="8"/>
  <c r="L420" i="8" s="1"/>
  <c r="M191" i="9"/>
  <c r="M203" i="9" s="1"/>
  <c r="H2104" i="14"/>
  <c r="M282" i="9"/>
  <c r="M294" i="9" s="1"/>
  <c r="H2107" i="14"/>
  <c r="P282" i="9"/>
  <c r="P294" i="9" s="1"/>
  <c r="P191" i="9"/>
  <c r="P203" i="9" s="1"/>
  <c r="H1053" i="14"/>
  <c r="L427" i="8"/>
  <c r="H2076" i="14"/>
  <c r="M187" i="9"/>
  <c r="M199" i="9" s="1"/>
  <c r="M278" i="9"/>
  <c r="M290" i="9" s="1"/>
  <c r="N229" i="8"/>
  <c r="G692" i="14"/>
  <c r="K405" i="8"/>
  <c r="K417" i="8" s="1"/>
  <c r="K360" i="8"/>
  <c r="H919" i="14"/>
  <c r="G685" i="14"/>
  <c r="N228" i="8"/>
  <c r="H2089" i="14"/>
  <c r="L189" i="9"/>
  <c r="L201" i="9" s="1"/>
  <c r="L280" i="9"/>
  <c r="L292" i="9" s="1"/>
  <c r="H942" i="14"/>
  <c r="M363" i="8"/>
  <c r="M408" i="8"/>
  <c r="M420" i="8" s="1"/>
  <c r="G709" i="14"/>
  <c r="J247" i="8"/>
  <c r="J253" i="8" s="1"/>
  <c r="N365" i="8"/>
  <c r="H957" i="14"/>
  <c r="N410" i="8"/>
  <c r="N422" i="8" s="1"/>
  <c r="G654" i="14"/>
  <c r="K224" i="8"/>
  <c r="H950" i="14"/>
  <c r="N409" i="8"/>
  <c r="N421" i="8" s="1"/>
  <c r="N364" i="8"/>
  <c r="H2090" i="14"/>
  <c r="M189" i="9"/>
  <c r="M201" i="9" s="1"/>
  <c r="M280" i="9"/>
  <c r="M292" i="9" s="1"/>
  <c r="H1057" i="14"/>
  <c r="P427" i="8"/>
  <c r="H949" i="14"/>
  <c r="M364" i="8"/>
  <c r="M409" i="8"/>
  <c r="M421" i="8" s="1"/>
  <c r="H1055" i="14"/>
  <c r="N427" i="8"/>
  <c r="G674" i="14"/>
  <c r="J227" i="8"/>
  <c r="J233" i="8" s="1"/>
  <c r="H2092" i="14"/>
  <c r="O189" i="9"/>
  <c r="O201" i="9" s="1"/>
  <c r="O280" i="9"/>
  <c r="O292" i="9" s="1"/>
  <c r="G681" i="14"/>
  <c r="J228" i="8"/>
  <c r="J234" i="8" s="1"/>
  <c r="G684" i="14"/>
  <c r="M228" i="8"/>
  <c r="G659" i="14"/>
  <c r="P224" i="8"/>
  <c r="H939" i="14"/>
  <c r="H348" i="8"/>
  <c r="J408" i="8"/>
  <c r="J420" i="8" s="1"/>
  <c r="J363" i="8"/>
  <c r="P228" i="8"/>
  <c r="G687" i="14"/>
  <c r="H2087" i="14"/>
  <c r="H168" i="9"/>
  <c r="J280" i="9"/>
  <c r="J292" i="9" s="1"/>
  <c r="J189" i="9"/>
  <c r="J201" i="9" s="1"/>
  <c r="H207" i="8"/>
  <c r="H337" i="8"/>
  <c r="H1052" i="14"/>
  <c r="K427" i="8"/>
  <c r="G691" i="14"/>
  <c r="M229" i="8"/>
  <c r="H1054" i="14"/>
  <c r="M427" i="8"/>
  <c r="H924" i="14"/>
  <c r="P360" i="8"/>
  <c r="P405" i="8"/>
  <c r="P417" i="8" s="1"/>
  <c r="H2100" i="14"/>
  <c r="P190" i="9"/>
  <c r="P202" i="9" s="1"/>
  <c r="P281" i="9"/>
  <c r="P293" i="9" s="1"/>
  <c r="H336" i="8"/>
  <c r="H206" i="8"/>
  <c r="H952" i="14"/>
  <c r="P364" i="8"/>
  <c r="P409" i="8"/>
  <c r="P421" i="8" s="1"/>
  <c r="H2088" i="14"/>
  <c r="K280" i="9"/>
  <c r="K292" i="9" s="1"/>
  <c r="K189" i="9"/>
  <c r="K201" i="9" s="1"/>
  <c r="H2081" i="14"/>
  <c r="K279" i="9"/>
  <c r="K291" i="9" s="1"/>
  <c r="K188" i="9"/>
  <c r="K200" i="9" s="1"/>
  <c r="H1056" i="14"/>
  <c r="O427" i="8"/>
  <c r="H2080" i="14"/>
  <c r="H167" i="9"/>
  <c r="J279" i="9"/>
  <c r="J291" i="9" s="1"/>
  <c r="J188" i="9"/>
  <c r="J200" i="9" s="1"/>
  <c r="M279" i="9"/>
  <c r="M291" i="9" s="1"/>
  <c r="H2083" i="14"/>
  <c r="M188" i="9"/>
  <c r="M200" i="9" s="1"/>
  <c r="H2077" i="14"/>
  <c r="N187" i="9"/>
  <c r="N199" i="9" s="1"/>
  <c r="N278" i="9"/>
  <c r="N290" i="9" s="1"/>
  <c r="G653" i="14"/>
  <c r="J224" i="8"/>
  <c r="J230" i="8" s="1"/>
  <c r="H2079" i="14"/>
  <c r="P187" i="9"/>
  <c r="P199" i="9" s="1"/>
  <c r="P278" i="9"/>
  <c r="P290" i="9" s="1"/>
  <c r="M227" i="8"/>
  <c r="G677" i="14"/>
  <c r="H2106" i="14"/>
  <c r="O191" i="9"/>
  <c r="O203" i="9" s="1"/>
  <c r="O282" i="9"/>
  <c r="O294" i="9" s="1"/>
  <c r="H2094" i="14"/>
  <c r="J281" i="9"/>
  <c r="J293" i="9" s="1"/>
  <c r="J190" i="9"/>
  <c r="J202" i="9" s="1"/>
  <c r="H169" i="9"/>
  <c r="H208" i="8"/>
  <c r="H338" i="8"/>
  <c r="H2093" i="14"/>
  <c r="P189" i="9"/>
  <c r="P201" i="9" s="1"/>
  <c r="P280" i="9"/>
  <c r="P292" i="9" s="1"/>
  <c r="M224" i="8"/>
  <c r="G656" i="14"/>
  <c r="H953" i="14"/>
  <c r="J410" i="8"/>
  <c r="J422" i="8" s="1"/>
  <c r="J365" i="8"/>
  <c r="H350" i="8"/>
  <c r="H1060" i="14"/>
  <c r="L428" i="8"/>
  <c r="H2097" i="14"/>
  <c r="M281" i="9"/>
  <c r="M293" i="9" s="1"/>
  <c r="M190" i="9"/>
  <c r="M202" i="9" s="1"/>
  <c r="J229" i="8"/>
  <c r="J235" i="8" s="1"/>
  <c r="G688" i="14"/>
  <c r="H922" i="14"/>
  <c r="N405" i="8"/>
  <c r="N417" i="8" s="1"/>
  <c r="N360" i="8"/>
  <c r="P363" i="8"/>
  <c r="H945" i="14"/>
  <c r="P408" i="8"/>
  <c r="P420" i="8" s="1"/>
  <c r="H361" i="8"/>
  <c r="H406" i="8"/>
  <c r="H1063" i="14"/>
  <c r="O428" i="8"/>
  <c r="H2113" i="14"/>
  <c r="O192" i="9"/>
  <c r="O204" i="9" s="1"/>
  <c r="O283" i="9"/>
  <c r="O295" i="9" s="1"/>
  <c r="L360" i="8"/>
  <c r="L405" i="8"/>
  <c r="L417" i="8" s="1"/>
  <c r="H920" i="14"/>
  <c r="O190" i="9"/>
  <c r="O202" i="9" s="1"/>
  <c r="H2099" i="14"/>
  <c r="O281" i="9"/>
  <c r="O293" i="9" s="1"/>
  <c r="H1051" i="14"/>
  <c r="J427" i="8"/>
  <c r="J439" i="8" s="1"/>
  <c r="H418" i="8"/>
  <c r="H427" i="8" s="1"/>
  <c r="O227" i="8"/>
  <c r="G679" i="14"/>
  <c r="M192" i="9"/>
  <c r="M204" i="9" s="1"/>
  <c r="H2111" i="14"/>
  <c r="M283" i="9"/>
  <c r="M295" i="9" s="1"/>
  <c r="H2095" i="14"/>
  <c r="K281" i="9"/>
  <c r="K293" i="9" s="1"/>
  <c r="K190" i="9"/>
  <c r="K202" i="9" s="1"/>
  <c r="G694" i="14"/>
  <c r="P229" i="8"/>
  <c r="H944" i="14"/>
  <c r="O363" i="8"/>
  <c r="O408" i="8"/>
  <c r="O420" i="8" s="1"/>
  <c r="G686" i="14"/>
  <c r="O228" i="8"/>
  <c r="H2109" i="14"/>
  <c r="K283" i="9"/>
  <c r="K295" i="9" s="1"/>
  <c r="K192" i="9"/>
  <c r="K204" i="9" s="1"/>
  <c r="G693" i="14"/>
  <c r="O229" i="8"/>
  <c r="H2086" i="14"/>
  <c r="P188" i="9"/>
  <c r="P200" i="9" s="1"/>
  <c r="P279" i="9"/>
  <c r="P291" i="9" s="1"/>
  <c r="H2091" i="14"/>
  <c r="N189" i="9"/>
  <c r="N201" i="9" s="1"/>
  <c r="N280" i="9"/>
  <c r="N292" i="9" s="1"/>
  <c r="G655" i="14"/>
  <c r="L224" i="8"/>
  <c r="P365" i="8"/>
  <c r="H959" i="14"/>
  <c r="P410" i="8"/>
  <c r="P422" i="8" s="1"/>
  <c r="H951" i="14"/>
  <c r="O364" i="8"/>
  <c r="O409" i="8"/>
  <c r="O421" i="8" s="1"/>
  <c r="L283" i="9"/>
  <c r="L295" i="9" s="1"/>
  <c r="L192" i="9"/>
  <c r="L204" i="9" s="1"/>
  <c r="H2110" i="14"/>
  <c r="H1064" i="14"/>
  <c r="P428" i="8"/>
  <c r="H1058" i="14"/>
  <c r="H419" i="8"/>
  <c r="H428" i="8" s="1"/>
  <c r="J428" i="8"/>
  <c r="J440" i="8" s="1"/>
  <c r="H2085" i="14"/>
  <c r="O188" i="9"/>
  <c r="O200" i="9" s="1"/>
  <c r="O279" i="9"/>
  <c r="O291" i="9" s="1"/>
  <c r="L281" i="9"/>
  <c r="L293" i="9" s="1"/>
  <c r="L190" i="9"/>
  <c r="L202" i="9" s="1"/>
  <c r="H2096" i="14"/>
  <c r="G689" i="14"/>
  <c r="K229" i="8"/>
  <c r="J283" i="9"/>
  <c r="J295" i="9" s="1"/>
  <c r="H171" i="9"/>
  <c r="J192" i="9"/>
  <c r="J204" i="9" s="1"/>
  <c r="H2108" i="14"/>
  <c r="H1062" i="14"/>
  <c r="N428" i="8"/>
  <c r="H2102" i="14"/>
  <c r="K282" i="9"/>
  <c r="K294" i="9" s="1"/>
  <c r="K191" i="9"/>
  <c r="K203" i="9" s="1"/>
  <c r="G658" i="14"/>
  <c r="O224" i="8"/>
  <c r="H2103" i="14"/>
  <c r="L282" i="9"/>
  <c r="L294" i="9" s="1"/>
  <c r="L191" i="9"/>
  <c r="L203" i="9" s="1"/>
  <c r="H2075" i="14"/>
  <c r="L187" i="9"/>
  <c r="L199" i="9" s="1"/>
  <c r="L278" i="9"/>
  <c r="L290" i="9" s="1"/>
  <c r="H2105" i="14"/>
  <c r="N282" i="9"/>
  <c r="N294" i="9" s="1"/>
  <c r="N191" i="9"/>
  <c r="N203" i="9" s="1"/>
  <c r="H333" i="8"/>
  <c r="H203" i="8"/>
  <c r="H407" i="8"/>
  <c r="H362" i="8"/>
  <c r="G676" i="14"/>
  <c r="L227" i="8"/>
  <c r="K246" i="8"/>
  <c r="K252" i="8" s="1"/>
  <c r="H958" i="14"/>
  <c r="O410" i="8"/>
  <c r="O422" i="8" s="1"/>
  <c r="O365" i="8"/>
  <c r="K409" i="8"/>
  <c r="K421" i="8" s="1"/>
  <c r="K364" i="8"/>
  <c r="H947" i="14"/>
  <c r="H2078" i="14"/>
  <c r="O187" i="9"/>
  <c r="O199" i="9" s="1"/>
  <c r="O278" i="9"/>
  <c r="O290" i="9" s="1"/>
  <c r="K228" i="8"/>
  <c r="G682" i="14"/>
  <c r="H956" i="14"/>
  <c r="M410" i="8"/>
  <c r="M422" i="8" s="1"/>
  <c r="M365" i="8"/>
  <c r="H946" i="14"/>
  <c r="J409" i="8"/>
  <c r="J421" i="8" s="1"/>
  <c r="H349" i="8"/>
  <c r="J364" i="8"/>
  <c r="G657" i="14"/>
  <c r="N224" i="8"/>
  <c r="H1061" i="14"/>
  <c r="M428" i="8"/>
  <c r="G680" i="14"/>
  <c r="P227" i="8"/>
  <c r="H921" i="14"/>
  <c r="M405" i="8"/>
  <c r="M417" i="8" s="1"/>
  <c r="M360" i="8"/>
  <c r="H2098" i="14"/>
  <c r="N190" i="9"/>
  <c r="N202" i="9" s="1"/>
  <c r="N281" i="9"/>
  <c r="N293" i="9" s="1"/>
  <c r="G702" i="14"/>
  <c r="J246" i="8"/>
  <c r="J252" i="8" s="1"/>
  <c r="H943" i="14"/>
  <c r="N363" i="8"/>
  <c r="N408" i="8"/>
  <c r="N420" i="8" s="1"/>
  <c r="H1059" i="14"/>
  <c r="K428" i="8"/>
  <c r="G675" i="14"/>
  <c r="K227" i="8"/>
  <c r="H954" i="14"/>
  <c r="K365" i="8"/>
  <c r="K410" i="8"/>
  <c r="K422" i="8" s="1"/>
  <c r="G690" i="14"/>
  <c r="L229" i="8"/>
  <c r="N192" i="9"/>
  <c r="N204" i="9" s="1"/>
  <c r="N283" i="9"/>
  <c r="N295" i="9" s="1"/>
  <c r="H2112" i="14"/>
  <c r="N227" i="8"/>
  <c r="G678" i="14"/>
  <c r="K232" i="8"/>
  <c r="L232" i="8" s="1"/>
  <c r="H940" i="14"/>
  <c r="K363" i="8"/>
  <c r="K408" i="8"/>
  <c r="K420" i="8" s="1"/>
  <c r="H948" i="14"/>
  <c r="L409" i="8"/>
  <c r="L421" i="8" s="1"/>
  <c r="L364" i="8"/>
  <c r="H955" i="14"/>
  <c r="L410" i="8"/>
  <c r="L422" i="8" s="1"/>
  <c r="L365" i="8"/>
  <c r="P192" i="9"/>
  <c r="P204" i="9" s="1"/>
  <c r="P283" i="9"/>
  <c r="P295" i="9" s="1"/>
  <c r="H2114" i="14"/>
  <c r="G703" i="14" l="1"/>
  <c r="M231" i="8"/>
  <c r="N231" i="8" s="1"/>
  <c r="O231" i="8" s="1"/>
  <c r="P231" i="8" s="1"/>
  <c r="G704" i="14"/>
  <c r="L246" i="8"/>
  <c r="L252" i="8" s="1"/>
  <c r="L261" i="8" s="1"/>
  <c r="K235" i="8"/>
  <c r="K250" i="8" s="1"/>
  <c r="K256" i="8" s="1"/>
  <c r="K230" i="8"/>
  <c r="K245" i="8" s="1"/>
  <c r="K251" i="8" s="1"/>
  <c r="G707" i="14"/>
  <c r="O246" i="8"/>
  <c r="O252" i="8" s="1"/>
  <c r="H2292" i="14"/>
  <c r="M350" i="9"/>
  <c r="M362" i="9" s="1"/>
  <c r="M305" i="9"/>
  <c r="H1046" i="14"/>
  <c r="L426" i="8"/>
  <c r="K209" i="9"/>
  <c r="G2123" i="14"/>
  <c r="L430" i="8"/>
  <c r="H1074" i="14"/>
  <c r="H2329" i="14"/>
  <c r="O355" i="9"/>
  <c r="O367" i="9" s="1"/>
  <c r="O310" i="9"/>
  <c r="N431" i="8"/>
  <c r="H1083" i="14"/>
  <c r="H1066" i="14"/>
  <c r="K429" i="8"/>
  <c r="H2291" i="14"/>
  <c r="L350" i="9"/>
  <c r="L362" i="9" s="1"/>
  <c r="L305" i="9"/>
  <c r="K234" i="8"/>
  <c r="G2117" i="14"/>
  <c r="L208" i="9"/>
  <c r="H2301" i="14"/>
  <c r="O306" i="9"/>
  <c r="O351" i="9"/>
  <c r="O363" i="9" s="1"/>
  <c r="H2311" i="14"/>
  <c r="K353" i="9"/>
  <c r="K365" i="9" s="1"/>
  <c r="K308" i="9"/>
  <c r="G711" i="14"/>
  <c r="L247" i="8"/>
  <c r="L253" i="8" s="1"/>
  <c r="K210" i="9"/>
  <c r="G2130" i="14"/>
  <c r="H751" i="14"/>
  <c r="J262" i="8"/>
  <c r="P354" i="9"/>
  <c r="P366" i="9" s="1"/>
  <c r="H2323" i="14"/>
  <c r="P309" i="9"/>
  <c r="O426" i="8"/>
  <c r="H1049" i="14"/>
  <c r="G710" i="14"/>
  <c r="K247" i="8"/>
  <c r="K253" i="8" s="1"/>
  <c r="N353" i="9"/>
  <c r="N365" i="9" s="1"/>
  <c r="H2314" i="14"/>
  <c r="N308" i="9"/>
  <c r="O305" i="9"/>
  <c r="H2294" i="14"/>
  <c r="O350" i="9"/>
  <c r="O362" i="9" s="1"/>
  <c r="G2127" i="14"/>
  <c r="O209" i="9"/>
  <c r="H2307" i="14"/>
  <c r="N352" i="9"/>
  <c r="N364" i="9" s="1"/>
  <c r="N307" i="9"/>
  <c r="J245" i="8"/>
  <c r="J251" i="8" s="1"/>
  <c r="G695" i="14"/>
  <c r="H2304" i="14"/>
  <c r="K307" i="9"/>
  <c r="K352" i="9"/>
  <c r="K364" i="9" s="1"/>
  <c r="G716" i="14"/>
  <c r="J248" i="8"/>
  <c r="J254" i="8" s="1"/>
  <c r="G2140" i="14"/>
  <c r="N211" i="9"/>
  <c r="G2120" i="14"/>
  <c r="O208" i="9"/>
  <c r="G2145" i="14"/>
  <c r="L212" i="9"/>
  <c r="N210" i="9"/>
  <c r="G2133" i="14"/>
  <c r="G2129" i="14"/>
  <c r="J210" i="9"/>
  <c r="J216" i="9" s="1"/>
  <c r="M309" i="9"/>
  <c r="H2320" i="14"/>
  <c r="M354" i="9"/>
  <c r="M366" i="9" s="1"/>
  <c r="H2319" i="14"/>
  <c r="L354" i="9"/>
  <c r="L366" i="9" s="1"/>
  <c r="L309" i="9"/>
  <c r="H1100" i="14"/>
  <c r="J450" i="8"/>
  <c r="J458" i="8" s="1"/>
  <c r="J499" i="8"/>
  <c r="J507" i="8" s="1"/>
  <c r="J531" i="8"/>
  <c r="J538" i="8" s="1"/>
  <c r="J368" i="8"/>
  <c r="J374" i="8" s="1"/>
  <c r="M310" i="9"/>
  <c r="M355" i="9"/>
  <c r="M367" i="9" s="1"/>
  <c r="H2327" i="14"/>
  <c r="P352" i="9"/>
  <c r="P364" i="9" s="1"/>
  <c r="H2309" i="14"/>
  <c r="P307" i="9"/>
  <c r="P430" i="8"/>
  <c r="H1078" i="14"/>
  <c r="H2303" i="14"/>
  <c r="J352" i="9"/>
  <c r="J364" i="9" s="1"/>
  <c r="J307" i="9"/>
  <c r="H292" i="9"/>
  <c r="H1068" i="14"/>
  <c r="M429" i="8"/>
  <c r="K350" i="9"/>
  <c r="K362" i="9" s="1"/>
  <c r="K305" i="9"/>
  <c r="H2290" i="14"/>
  <c r="P306" i="9"/>
  <c r="P351" i="9"/>
  <c r="P363" i="9" s="1"/>
  <c r="H2302" i="14"/>
  <c r="P429" i="8"/>
  <c r="H1071" i="14"/>
  <c r="G2135" i="14"/>
  <c r="P210" i="9"/>
  <c r="H2293" i="14"/>
  <c r="N350" i="9"/>
  <c r="N362" i="9" s="1"/>
  <c r="N305" i="9"/>
  <c r="H189" i="9"/>
  <c r="H280" i="9"/>
  <c r="G2146" i="14"/>
  <c r="M212" i="9"/>
  <c r="K208" i="9"/>
  <c r="G2116" i="14"/>
  <c r="N355" i="9"/>
  <c r="N367" i="9" s="1"/>
  <c r="H2328" i="14"/>
  <c r="N310" i="9"/>
  <c r="H1047" i="14"/>
  <c r="M426" i="8"/>
  <c r="G2128" i="14"/>
  <c r="P209" i="9"/>
  <c r="G2153" i="14"/>
  <c r="M213" i="9"/>
  <c r="N208" i="9"/>
  <c r="G2119" i="14"/>
  <c r="H1067" i="14"/>
  <c r="L429" i="8"/>
  <c r="H1069" i="14"/>
  <c r="N429" i="8"/>
  <c r="H1082" i="14"/>
  <c r="M431" i="8"/>
  <c r="H744" i="14"/>
  <c r="J261" i="8"/>
  <c r="H1079" i="14"/>
  <c r="H422" i="8"/>
  <c r="H431" i="8" s="1"/>
  <c r="J431" i="8"/>
  <c r="J443" i="8" s="1"/>
  <c r="H2312" i="14"/>
  <c r="L353" i="9"/>
  <c r="L365" i="9" s="1"/>
  <c r="L308" i="9"/>
  <c r="G2137" i="14"/>
  <c r="K211" i="9"/>
  <c r="G2149" i="14"/>
  <c r="P212" i="9"/>
  <c r="G2154" i="14"/>
  <c r="N213" i="9"/>
  <c r="G2124" i="14"/>
  <c r="L209" i="9"/>
  <c r="H2306" i="14"/>
  <c r="M307" i="9"/>
  <c r="M352" i="9"/>
  <c r="M364" i="9" s="1"/>
  <c r="G2143" i="14"/>
  <c r="J212" i="9"/>
  <c r="J218" i="9" s="1"/>
  <c r="H187" i="9"/>
  <c r="H278" i="9"/>
  <c r="O210" i="9"/>
  <c r="G2134" i="14"/>
  <c r="M430" i="8"/>
  <c r="H1075" i="14"/>
  <c r="G2131" i="14"/>
  <c r="L210" i="9"/>
  <c r="H2330" i="14"/>
  <c r="P355" i="9"/>
  <c r="P367" i="9" s="1"/>
  <c r="P310" i="9"/>
  <c r="M232" i="8"/>
  <c r="O430" i="8"/>
  <c r="H1077" i="14"/>
  <c r="H2315" i="14"/>
  <c r="O308" i="9"/>
  <c r="O353" i="9"/>
  <c r="O365" i="9" s="1"/>
  <c r="H2310" i="14"/>
  <c r="H293" i="9"/>
  <c r="J353" i="9"/>
  <c r="J365" i="9" s="1"/>
  <c r="J308" i="9"/>
  <c r="H279" i="9"/>
  <c r="H188" i="9"/>
  <c r="M210" i="9"/>
  <c r="G2132" i="14"/>
  <c r="H282" i="9"/>
  <c r="H191" i="9"/>
  <c r="G723" i="14"/>
  <c r="J249" i="8"/>
  <c r="J255" i="8" s="1"/>
  <c r="H2297" i="14"/>
  <c r="K351" i="9"/>
  <c r="K363" i="9" s="1"/>
  <c r="K306" i="9"/>
  <c r="G2121" i="14"/>
  <c r="P208" i="9"/>
  <c r="H2305" i="14"/>
  <c r="L352" i="9"/>
  <c r="L364" i="9" s="1"/>
  <c r="L307" i="9"/>
  <c r="G2136" i="14"/>
  <c r="J211" i="9"/>
  <c r="J217" i="9" s="1"/>
  <c r="G2156" i="14"/>
  <c r="P213" i="9"/>
  <c r="K233" i="8"/>
  <c r="L233" i="8" s="1"/>
  <c r="M233" i="8" s="1"/>
  <c r="G2150" i="14"/>
  <c r="J213" i="9"/>
  <c r="J219" i="9" s="1"/>
  <c r="G2139" i="14"/>
  <c r="M211" i="9"/>
  <c r="H1045" i="14"/>
  <c r="K426" i="8"/>
  <c r="H294" i="9"/>
  <c r="J309" i="9"/>
  <c r="J354" i="9"/>
  <c r="J366" i="9" s="1"/>
  <c r="H2317" i="14"/>
  <c r="L235" i="8"/>
  <c r="M235" i="8" s="1"/>
  <c r="N235" i="8" s="1"/>
  <c r="L351" i="9"/>
  <c r="L363" i="9" s="1"/>
  <c r="H2298" i="14"/>
  <c r="L306" i="9"/>
  <c r="O431" i="8"/>
  <c r="H1084" i="14"/>
  <c r="K309" i="9"/>
  <c r="K354" i="9"/>
  <c r="K366" i="9" s="1"/>
  <c r="H2318" i="14"/>
  <c r="G2126" i="14"/>
  <c r="N209" i="9"/>
  <c r="H1080" i="14"/>
  <c r="K431" i="8"/>
  <c r="G2151" i="14"/>
  <c r="K213" i="9"/>
  <c r="G2122" i="14"/>
  <c r="J209" i="9"/>
  <c r="J215" i="9" s="1"/>
  <c r="H363" i="8"/>
  <c r="H408" i="8"/>
  <c r="J208" i="9"/>
  <c r="J214" i="9" s="1"/>
  <c r="G2115" i="14"/>
  <c r="H1050" i="14"/>
  <c r="P426" i="8"/>
  <c r="H409" i="8"/>
  <c r="H364" i="8"/>
  <c r="H192" i="9"/>
  <c r="H283" i="9"/>
  <c r="G2141" i="14"/>
  <c r="O211" i="9"/>
  <c r="H2313" i="14"/>
  <c r="M353" i="9"/>
  <c r="M365" i="9" s="1"/>
  <c r="M308" i="9"/>
  <c r="H2322" i="14"/>
  <c r="O309" i="9"/>
  <c r="O354" i="9"/>
  <c r="O366" i="9" s="1"/>
  <c r="G731" i="14"/>
  <c r="G2118" i="14"/>
  <c r="M208" i="9"/>
  <c r="G2147" i="14"/>
  <c r="N212" i="9"/>
  <c r="H410" i="8"/>
  <c r="H365" i="8"/>
  <c r="G706" i="14"/>
  <c r="N246" i="8"/>
  <c r="N252" i="8" s="1"/>
  <c r="H1044" i="14"/>
  <c r="H417" i="8"/>
  <c r="H426" i="8" s="1"/>
  <c r="J426" i="8"/>
  <c r="J438" i="8" s="1"/>
  <c r="N309" i="9"/>
  <c r="N354" i="9"/>
  <c r="N366" i="9" s="1"/>
  <c r="H2321" i="14"/>
  <c r="H2295" i="14"/>
  <c r="P350" i="9"/>
  <c r="P362" i="9" s="1"/>
  <c r="P305" i="9"/>
  <c r="H360" i="8"/>
  <c r="H405" i="8"/>
  <c r="G2138" i="14"/>
  <c r="L211" i="9"/>
  <c r="O213" i="9"/>
  <c r="G2155" i="14"/>
  <c r="H2308" i="14"/>
  <c r="O307" i="9"/>
  <c r="O352" i="9"/>
  <c r="O364" i="9" s="1"/>
  <c r="K430" i="8"/>
  <c r="H1073" i="14"/>
  <c r="G2144" i="14"/>
  <c r="K212" i="9"/>
  <c r="G2125" i="14"/>
  <c r="M209" i="9"/>
  <c r="H1048" i="14"/>
  <c r="N426" i="8"/>
  <c r="H2316" i="14"/>
  <c r="P353" i="9"/>
  <c r="P365" i="9" s="1"/>
  <c r="P308" i="9"/>
  <c r="H2299" i="14"/>
  <c r="M351" i="9"/>
  <c r="M363" i="9" s="1"/>
  <c r="M306" i="9"/>
  <c r="P211" i="9"/>
  <c r="G2142" i="14"/>
  <c r="H1065" i="14"/>
  <c r="J429" i="8"/>
  <c r="J441" i="8" s="1"/>
  <c r="H420" i="8"/>
  <c r="H429" i="8" s="1"/>
  <c r="H2289" i="14"/>
  <c r="J350" i="9"/>
  <c r="J362" i="9" s="1"/>
  <c r="J305" i="9"/>
  <c r="H290" i="9"/>
  <c r="H745" i="14"/>
  <c r="K261" i="8"/>
  <c r="G2152" i="14"/>
  <c r="L213" i="9"/>
  <c r="H1093" i="14"/>
  <c r="J530" i="8"/>
  <c r="J537" i="8" s="1"/>
  <c r="J498" i="8"/>
  <c r="J506" i="8" s="1"/>
  <c r="J367" i="8"/>
  <c r="J373" i="8" s="1"/>
  <c r="J449" i="8"/>
  <c r="J457" i="8" s="1"/>
  <c r="H281" i="9"/>
  <c r="H190" i="9"/>
  <c r="H2300" i="14"/>
  <c r="N351" i="9"/>
  <c r="N363" i="9" s="1"/>
  <c r="N306" i="9"/>
  <c r="H2326" i="14"/>
  <c r="L310" i="9"/>
  <c r="L355" i="9"/>
  <c r="L367" i="9" s="1"/>
  <c r="H2325" i="14"/>
  <c r="K310" i="9"/>
  <c r="K355" i="9"/>
  <c r="K367" i="9" s="1"/>
  <c r="J250" i="8"/>
  <c r="J256" i="8" s="1"/>
  <c r="G730" i="14"/>
  <c r="H2296" i="14"/>
  <c r="J351" i="9"/>
  <c r="J363" i="9" s="1"/>
  <c r="J306" i="9"/>
  <c r="H291" i="9"/>
  <c r="L431" i="8"/>
  <c r="H1081" i="14"/>
  <c r="H421" i="8"/>
  <c r="H430" i="8" s="1"/>
  <c r="J430" i="8"/>
  <c r="J442" i="8" s="1"/>
  <c r="H1072" i="14"/>
  <c r="H2324" i="14"/>
  <c r="H295" i="9"/>
  <c r="J310" i="9"/>
  <c r="J355" i="9"/>
  <c r="J367" i="9" s="1"/>
  <c r="H1085" i="14"/>
  <c r="P431" i="8"/>
  <c r="O429" i="8"/>
  <c r="H1070" i="14"/>
  <c r="M246" i="8"/>
  <c r="M252" i="8" s="1"/>
  <c r="G705" i="14"/>
  <c r="G2148" i="14"/>
  <c r="O212" i="9"/>
  <c r="N430" i="8"/>
  <c r="H1076" i="14"/>
  <c r="K219" i="9" l="1"/>
  <c r="H746" i="14"/>
  <c r="L230" i="8"/>
  <c r="M230" i="8" s="1"/>
  <c r="N230" i="8" s="1"/>
  <c r="G699" i="14" s="1"/>
  <c r="G696" i="14"/>
  <c r="K217" i="9"/>
  <c r="L217" i="9" s="1"/>
  <c r="M217" i="9" s="1"/>
  <c r="K218" i="9"/>
  <c r="G2186" i="14" s="1"/>
  <c r="K215" i="9"/>
  <c r="G2165" i="14" s="1"/>
  <c r="K214" i="9"/>
  <c r="L214" i="9" s="1"/>
  <c r="M214" i="9" s="1"/>
  <c r="N214" i="9" s="1"/>
  <c r="O214" i="9" s="1"/>
  <c r="K216" i="9"/>
  <c r="L216" i="9" s="1"/>
  <c r="M216" i="9" s="1"/>
  <c r="G734" i="14"/>
  <c r="N250" i="8"/>
  <c r="N256" i="8" s="1"/>
  <c r="O235" i="8"/>
  <c r="M248" i="8"/>
  <c r="M254" i="8" s="1"/>
  <c r="G719" i="14"/>
  <c r="N233" i="8"/>
  <c r="H2455" i="14"/>
  <c r="O376" i="9"/>
  <c r="H738" i="14"/>
  <c r="K260" i="8"/>
  <c r="N371" i="9"/>
  <c r="H2419" i="14"/>
  <c r="H2426" i="14"/>
  <c r="N372" i="9"/>
  <c r="J234" i="9"/>
  <c r="J240" i="9" s="1"/>
  <c r="G2192" i="14"/>
  <c r="H1114" i="14"/>
  <c r="J452" i="8"/>
  <c r="J460" i="8" s="1"/>
  <c r="J533" i="8"/>
  <c r="J540" i="8" s="1"/>
  <c r="J501" i="8"/>
  <c r="J509" i="8" s="1"/>
  <c r="J370" i="8"/>
  <c r="J376" i="8" s="1"/>
  <c r="H748" i="14"/>
  <c r="N261" i="8"/>
  <c r="H2444" i="14"/>
  <c r="K375" i="9"/>
  <c r="H2435" i="14"/>
  <c r="P373" i="9"/>
  <c r="H2420" i="14"/>
  <c r="O371" i="9"/>
  <c r="H2438" i="14"/>
  <c r="L374" i="9"/>
  <c r="M375" i="9"/>
  <c r="H2446" i="14"/>
  <c r="O373" i="9"/>
  <c r="H2434" i="14"/>
  <c r="H2437" i="14"/>
  <c r="K374" i="9"/>
  <c r="H2453" i="14"/>
  <c r="M376" i="9"/>
  <c r="H1135" i="14"/>
  <c r="J466" i="8"/>
  <c r="G717" i="14"/>
  <c r="K248" i="8"/>
  <c r="K254" i="8" s="1"/>
  <c r="H2427" i="14"/>
  <c r="O372" i="9"/>
  <c r="H2425" i="14"/>
  <c r="M372" i="9"/>
  <c r="J534" i="8"/>
  <c r="J541" i="8" s="1"/>
  <c r="J502" i="8"/>
  <c r="J510" i="8" s="1"/>
  <c r="H1121" i="14"/>
  <c r="J453" i="8"/>
  <c r="J461" i="8" s="1"/>
  <c r="J371" i="8"/>
  <c r="J377" i="8" s="1"/>
  <c r="K356" i="8"/>
  <c r="J588" i="8"/>
  <c r="J594" i="8" s="1"/>
  <c r="H974" i="14"/>
  <c r="H967" i="14"/>
  <c r="K355" i="8"/>
  <c r="J587" i="8"/>
  <c r="J593" i="8" s="1"/>
  <c r="H2428" i="14"/>
  <c r="P372" i="9"/>
  <c r="J547" i="8"/>
  <c r="H1280" i="14"/>
  <c r="H2440" i="14"/>
  <c r="N374" i="9"/>
  <c r="H2445" i="14"/>
  <c r="L375" i="9"/>
  <c r="H1232" i="14"/>
  <c r="J516" i="8"/>
  <c r="H752" i="14"/>
  <c r="K262" i="8"/>
  <c r="H2418" i="14"/>
  <c r="M371" i="9"/>
  <c r="H2421" i="14"/>
  <c r="P371" i="9"/>
  <c r="H2449" i="14"/>
  <c r="P375" i="9"/>
  <c r="H2448" i="14"/>
  <c r="O375" i="9"/>
  <c r="H307" i="9"/>
  <c r="H352" i="9"/>
  <c r="K376" i="9"/>
  <c r="H2451" i="14"/>
  <c r="H354" i="9"/>
  <c r="H309" i="9"/>
  <c r="H737" i="14"/>
  <c r="J260" i="8"/>
  <c r="J376" i="9"/>
  <c r="J388" i="9" s="1"/>
  <c r="H2450" i="14"/>
  <c r="H367" i="9"/>
  <c r="H376" i="9" s="1"/>
  <c r="H2415" i="14"/>
  <c r="J371" i="9"/>
  <c r="J383" i="9" s="1"/>
  <c r="H362" i="9"/>
  <c r="H371" i="9" s="1"/>
  <c r="H2447" i="14"/>
  <c r="N375" i="9"/>
  <c r="H2429" i="14"/>
  <c r="H364" i="9"/>
  <c r="H373" i="9" s="1"/>
  <c r="J373" i="9"/>
  <c r="J385" i="9" s="1"/>
  <c r="G712" i="14"/>
  <c r="M247" i="8"/>
  <c r="M253" i="8" s="1"/>
  <c r="N232" i="8"/>
  <c r="H753" i="14"/>
  <c r="L262" i="8"/>
  <c r="H1107" i="14"/>
  <c r="J500" i="8"/>
  <c r="J508" i="8" s="1"/>
  <c r="J532" i="8"/>
  <c r="J539" i="8" s="1"/>
  <c r="J369" i="8"/>
  <c r="J375" i="8" s="1"/>
  <c r="J451" i="8"/>
  <c r="J459" i="8" s="1"/>
  <c r="J265" i="8"/>
  <c r="H772" i="14"/>
  <c r="H2443" i="14"/>
  <c r="H366" i="9"/>
  <c r="H375" i="9" s="1"/>
  <c r="J375" i="9"/>
  <c r="J387" i="9" s="1"/>
  <c r="M373" i="9"/>
  <c r="H2432" i="14"/>
  <c r="H305" i="9"/>
  <c r="H350" i="9"/>
  <c r="G2193" i="14"/>
  <c r="K234" i="9"/>
  <c r="K240" i="9" s="1"/>
  <c r="K372" i="9"/>
  <c r="H2423" i="14"/>
  <c r="L248" i="8"/>
  <c r="L254" i="8" s="1"/>
  <c r="G718" i="14"/>
  <c r="L376" i="9"/>
  <c r="H2452" i="14"/>
  <c r="H2439" i="14"/>
  <c r="M374" i="9"/>
  <c r="H1086" i="14"/>
  <c r="J529" i="8"/>
  <c r="J536" i="8" s="1"/>
  <c r="J366" i="8"/>
  <c r="J372" i="8" s="1"/>
  <c r="J497" i="8"/>
  <c r="J505" i="8" s="1"/>
  <c r="J448" i="8"/>
  <c r="J456" i="8" s="1"/>
  <c r="H765" i="14"/>
  <c r="J264" i="8"/>
  <c r="H2433" i="14"/>
  <c r="N373" i="9"/>
  <c r="H355" i="9"/>
  <c r="H310" i="9"/>
  <c r="H2456" i="14"/>
  <c r="P376" i="9"/>
  <c r="G2171" i="14"/>
  <c r="J231" i="9"/>
  <c r="J237" i="9" s="1"/>
  <c r="M250" i="8"/>
  <c r="M256" i="8" s="1"/>
  <c r="G733" i="14"/>
  <c r="H351" i="9"/>
  <c r="H306" i="9"/>
  <c r="H1225" i="14"/>
  <c r="J515" i="8"/>
  <c r="H2424" i="14"/>
  <c r="L372" i="9"/>
  <c r="J232" i="9"/>
  <c r="J238" i="9" s="1"/>
  <c r="G2178" i="14"/>
  <c r="H1273" i="14"/>
  <c r="J546" i="8"/>
  <c r="G2157" i="14"/>
  <c r="J229" i="9"/>
  <c r="J235" i="9" s="1"/>
  <c r="H2436" i="14"/>
  <c r="J374" i="9"/>
  <c r="J386" i="9" s="1"/>
  <c r="H365" i="9"/>
  <c r="H374" i="9" s="1"/>
  <c r="H1142" i="14"/>
  <c r="J467" i="8"/>
  <c r="J372" i="9"/>
  <c r="J384" i="9" s="1"/>
  <c r="H2422" i="14"/>
  <c r="H363" i="9"/>
  <c r="H372" i="9" s="1"/>
  <c r="H353" i="9"/>
  <c r="H308" i="9"/>
  <c r="H758" i="14"/>
  <c r="J263" i="8"/>
  <c r="G724" i="14"/>
  <c r="K249" i="8"/>
  <c r="K255" i="8" s="1"/>
  <c r="H2442" i="14"/>
  <c r="P374" i="9"/>
  <c r="K265" i="8"/>
  <c r="H773" i="14"/>
  <c r="G732" i="14"/>
  <c r="L250" i="8"/>
  <c r="L256" i="8" s="1"/>
  <c r="G2185" i="14"/>
  <c r="J233" i="9"/>
  <c r="J239" i="9" s="1"/>
  <c r="G708" i="14"/>
  <c r="P246" i="8"/>
  <c r="P252" i="8" s="1"/>
  <c r="L219" i="9"/>
  <c r="M219" i="9" s="1"/>
  <c r="H2416" i="14"/>
  <c r="K371" i="9"/>
  <c r="H2417" i="14"/>
  <c r="L371" i="9"/>
  <c r="H749" i="14"/>
  <c r="O261" i="8"/>
  <c r="H747" i="14"/>
  <c r="M261" i="8"/>
  <c r="L234" i="8"/>
  <c r="G2164" i="14"/>
  <c r="J230" i="9"/>
  <c r="J236" i="9" s="1"/>
  <c r="H2431" i="14"/>
  <c r="L373" i="9"/>
  <c r="O374" i="9"/>
  <c r="H2441" i="14"/>
  <c r="N376" i="9"/>
  <c r="H2454" i="14"/>
  <c r="H2430" i="14"/>
  <c r="K373" i="9"/>
  <c r="L245" i="8" l="1"/>
  <c r="L251" i="8" s="1"/>
  <c r="H739" i="14" s="1"/>
  <c r="G697" i="14"/>
  <c r="O230" i="8"/>
  <c r="O245" i="8" s="1"/>
  <c r="O251" i="8" s="1"/>
  <c r="N245" i="8"/>
  <c r="N251" i="8" s="1"/>
  <c r="N260" i="8" s="1"/>
  <c r="L218" i="9"/>
  <c r="G2187" i="14" s="1"/>
  <c r="M245" i="8"/>
  <c r="M251" i="8" s="1"/>
  <c r="H740" i="14" s="1"/>
  <c r="G698" i="14"/>
  <c r="K233" i="9"/>
  <c r="K239" i="9" s="1"/>
  <c r="K248" i="9" s="1"/>
  <c r="K232" i="9"/>
  <c r="K238" i="9" s="1"/>
  <c r="H2221" i="14" s="1"/>
  <c r="G2179" i="14"/>
  <c r="L215" i="9"/>
  <c r="K230" i="9"/>
  <c r="K236" i="9" s="1"/>
  <c r="H2207" i="14" s="1"/>
  <c r="G2172" i="14"/>
  <c r="K231" i="9"/>
  <c r="K237" i="9" s="1"/>
  <c r="H2214" i="14" s="1"/>
  <c r="G2158" i="14"/>
  <c r="K229" i="9"/>
  <c r="K235" i="9" s="1"/>
  <c r="H2200" i="14" s="1"/>
  <c r="G2162" i="14"/>
  <c r="O229" i="9"/>
  <c r="O235" i="9" s="1"/>
  <c r="P214" i="9"/>
  <c r="M231" i="9"/>
  <c r="M237" i="9" s="1"/>
  <c r="G2174" i="14"/>
  <c r="N216" i="9"/>
  <c r="H1156" i="14"/>
  <c r="J469" i="8"/>
  <c r="M263" i="8"/>
  <c r="H761" i="14"/>
  <c r="J313" i="9"/>
  <c r="J319" i="9" s="1"/>
  <c r="H2471" i="14"/>
  <c r="J394" i="9"/>
  <c r="H2199" i="14"/>
  <c r="J244" i="9"/>
  <c r="K359" i="8"/>
  <c r="J591" i="8"/>
  <c r="J597" i="8" s="1"/>
  <c r="H995" i="14"/>
  <c r="H1163" i="14"/>
  <c r="J470" i="8"/>
  <c r="G2181" i="14"/>
  <c r="M232" i="9"/>
  <c r="M238" i="9" s="1"/>
  <c r="L233" i="9"/>
  <c r="L239" i="9" s="1"/>
  <c r="M229" i="9"/>
  <c r="M235" i="9" s="1"/>
  <c r="G2160" i="14"/>
  <c r="J465" i="8"/>
  <c r="H1128" i="14"/>
  <c r="L232" i="9"/>
  <c r="L238" i="9" s="1"/>
  <c r="G2180" i="14"/>
  <c r="H1218" i="14"/>
  <c r="J514" i="8"/>
  <c r="H1253" i="14"/>
  <c r="J519" i="8"/>
  <c r="M265" i="8"/>
  <c r="H775" i="14"/>
  <c r="H960" i="14"/>
  <c r="J586" i="8"/>
  <c r="J592" i="8" s="1"/>
  <c r="K354" i="8"/>
  <c r="J550" i="8"/>
  <c r="H1301" i="14"/>
  <c r="G2195" i="14"/>
  <c r="M234" i="9"/>
  <c r="M240" i="9" s="1"/>
  <c r="L234" i="9"/>
  <c r="L240" i="9" s="1"/>
  <c r="G2194" i="14"/>
  <c r="M218" i="9"/>
  <c r="K247" i="9"/>
  <c r="H2457" i="14"/>
  <c r="J311" i="9"/>
  <c r="J317" i="9" s="1"/>
  <c r="J392" i="9"/>
  <c r="H750" i="14"/>
  <c r="P261" i="8"/>
  <c r="F267" i="8" s="1"/>
  <c r="H252" i="8"/>
  <c r="H261" i="8" s="1"/>
  <c r="H1266" i="14"/>
  <c r="J545" i="8"/>
  <c r="H2235" i="14"/>
  <c r="K249" i="9"/>
  <c r="J468" i="8"/>
  <c r="H1149" i="14"/>
  <c r="H2464" i="14"/>
  <c r="J393" i="9"/>
  <c r="J312" i="9"/>
  <c r="J318" i="9" s="1"/>
  <c r="H981" i="14"/>
  <c r="K357" i="8"/>
  <c r="J589" i="8"/>
  <c r="J595" i="8" s="1"/>
  <c r="J316" i="9"/>
  <c r="J322" i="9" s="1"/>
  <c r="J397" i="9"/>
  <c r="H2492" i="14"/>
  <c r="H2227" i="14"/>
  <c r="J248" i="9"/>
  <c r="H2220" i="14"/>
  <c r="J247" i="9"/>
  <c r="H1287" i="14"/>
  <c r="J548" i="8"/>
  <c r="J608" i="8"/>
  <c r="J614" i="8" s="1"/>
  <c r="H1363" i="14"/>
  <c r="G720" i="14"/>
  <c r="N248" i="8"/>
  <c r="N254" i="8" s="1"/>
  <c r="O233" i="8"/>
  <c r="H1239" i="14"/>
  <c r="J517" i="8"/>
  <c r="N219" i="9"/>
  <c r="H1294" i="14"/>
  <c r="J549" i="8"/>
  <c r="H774" i="14"/>
  <c r="L265" i="8"/>
  <c r="L229" i="9"/>
  <c r="L235" i="9" s="1"/>
  <c r="G2159" i="14"/>
  <c r="H2206" i="14"/>
  <c r="J245" i="9"/>
  <c r="G735" i="14"/>
  <c r="O250" i="8"/>
  <c r="O256" i="8" s="1"/>
  <c r="P235" i="8"/>
  <c r="K263" i="8"/>
  <c r="H759" i="14"/>
  <c r="H776" i="14"/>
  <c r="N265" i="8"/>
  <c r="N217" i="9"/>
  <c r="G725" i="14"/>
  <c r="L249" i="8"/>
  <c r="L255" i="8" s="1"/>
  <c r="M234" i="8"/>
  <c r="J396" i="9"/>
  <c r="J315" i="9"/>
  <c r="J321" i="9" s="1"/>
  <c r="H2485" i="14"/>
  <c r="G713" i="14"/>
  <c r="N247" i="8"/>
  <c r="N253" i="8" s="1"/>
  <c r="O232" i="8"/>
  <c r="H1370" i="14"/>
  <c r="J609" i="8"/>
  <c r="J615" i="8" s="1"/>
  <c r="H2234" i="14"/>
  <c r="J249" i="9"/>
  <c r="H2478" i="14"/>
  <c r="J395" i="9"/>
  <c r="J314" i="9"/>
  <c r="J320" i="9" s="1"/>
  <c r="L263" i="8"/>
  <c r="H760" i="14"/>
  <c r="H754" i="14"/>
  <c r="M262" i="8"/>
  <c r="H741" i="14"/>
  <c r="G2161" i="14"/>
  <c r="N229" i="9"/>
  <c r="N235" i="9" s="1"/>
  <c r="G2173" i="14"/>
  <c r="L231" i="9"/>
  <c r="L237" i="9" s="1"/>
  <c r="H2213" i="14"/>
  <c r="J246" i="9"/>
  <c r="H988" i="14"/>
  <c r="J590" i="8"/>
  <c r="J596" i="8" s="1"/>
  <c r="K358" i="8"/>
  <c r="H1246" i="14"/>
  <c r="J518" i="8"/>
  <c r="K384" i="8"/>
  <c r="K396" i="8" s="1"/>
  <c r="K602" i="8"/>
  <c r="H766" i="14"/>
  <c r="K264" i="8"/>
  <c r="K385" i="8"/>
  <c r="K397" i="8" s="1"/>
  <c r="K603" i="8"/>
  <c r="M260" i="8" l="1"/>
  <c r="G700" i="14"/>
  <c r="L260" i="8"/>
  <c r="P230" i="8"/>
  <c r="K245" i="9"/>
  <c r="H2228" i="14"/>
  <c r="K246" i="9"/>
  <c r="K244" i="9"/>
  <c r="M215" i="9"/>
  <c r="G2166" i="14"/>
  <c r="L230" i="9"/>
  <c r="L236" i="9" s="1"/>
  <c r="H780" i="14"/>
  <c r="F276" i="8"/>
  <c r="H2223" i="14"/>
  <c r="M247" i="9"/>
  <c r="H2222" i="14"/>
  <c r="L247" i="9"/>
  <c r="H742" i="14"/>
  <c r="O260" i="8"/>
  <c r="H2201" i="14"/>
  <c r="L244" i="9"/>
  <c r="M233" i="9"/>
  <c r="M239" i="9" s="1"/>
  <c r="G2188" i="14"/>
  <c r="N218" i="9"/>
  <c r="K388" i="8"/>
  <c r="K400" i="8" s="1"/>
  <c r="K606" i="8"/>
  <c r="G2175" i="14"/>
  <c r="N231" i="9"/>
  <c r="N237" i="9" s="1"/>
  <c r="O216" i="9"/>
  <c r="H1356" i="14"/>
  <c r="J607" i="8"/>
  <c r="J613" i="8" s="1"/>
  <c r="H1412" i="14"/>
  <c r="J625" i="8"/>
  <c r="J631" i="8" s="1"/>
  <c r="H2237" i="14"/>
  <c r="M249" i="9"/>
  <c r="H1010" i="14"/>
  <c r="K433" i="8"/>
  <c r="K439" i="8" s="1"/>
  <c r="G2196" i="14"/>
  <c r="N234" i="9"/>
  <c r="N240" i="9" s="1"/>
  <c r="O219" i="9"/>
  <c r="O247" i="8"/>
  <c r="O253" i="8" s="1"/>
  <c r="G714" i="14"/>
  <c r="P232" i="8"/>
  <c r="K605" i="8"/>
  <c r="K387" i="8"/>
  <c r="K399" i="8" s="1"/>
  <c r="H1391" i="14"/>
  <c r="J612" i="8"/>
  <c r="J618" i="8" s="1"/>
  <c r="M249" i="8"/>
  <c r="M255" i="8" s="1"/>
  <c r="G726" i="14"/>
  <c r="N234" i="8"/>
  <c r="H2215" i="14"/>
  <c r="L246" i="9"/>
  <c r="H767" i="14"/>
  <c r="L264" i="8"/>
  <c r="H1405" i="14"/>
  <c r="J624" i="8"/>
  <c r="J630" i="8" s="1"/>
  <c r="M246" i="9"/>
  <c r="H2216" i="14"/>
  <c r="K386" i="8"/>
  <c r="K398" i="8" s="1"/>
  <c r="K604" i="8"/>
  <c r="H2236" i="14"/>
  <c r="L249" i="9"/>
  <c r="H2202" i="14"/>
  <c r="M244" i="9"/>
  <c r="G2163" i="14"/>
  <c r="P229" i="9"/>
  <c r="P235" i="9" s="1"/>
  <c r="H235" i="9" s="1"/>
  <c r="H244" i="9" s="1"/>
  <c r="J428" i="9"/>
  <c r="J434" i="9" s="1"/>
  <c r="K300" i="9"/>
  <c r="H2338" i="14"/>
  <c r="H2229" i="14"/>
  <c r="L248" i="9"/>
  <c r="H755" i="14"/>
  <c r="N262" i="8"/>
  <c r="G736" i="14"/>
  <c r="P250" i="8"/>
  <c r="P256" i="8" s="1"/>
  <c r="H256" i="8" s="1"/>
  <c r="H265" i="8" s="1"/>
  <c r="H777" i="14"/>
  <c r="O265" i="8"/>
  <c r="H2345" i="14"/>
  <c r="J429" i="9"/>
  <c r="J435" i="9" s="1"/>
  <c r="K301" i="9"/>
  <c r="K302" i="9"/>
  <c r="J430" i="9"/>
  <c r="J436" i="9" s="1"/>
  <c r="H2352" i="14"/>
  <c r="K383" i="8"/>
  <c r="K395" i="8" s="1"/>
  <c r="K601" i="8"/>
  <c r="H2359" i="14"/>
  <c r="J431" i="9"/>
  <c r="J437" i="9" s="1"/>
  <c r="K303" i="9"/>
  <c r="H1384" i="14"/>
  <c r="J611" i="8"/>
  <c r="J617" i="8" s="1"/>
  <c r="G721" i="14"/>
  <c r="O248" i="8"/>
  <c r="O254" i="8" s="1"/>
  <c r="P233" i="8"/>
  <c r="H2331" i="14"/>
  <c r="K299" i="9"/>
  <c r="J427" i="9"/>
  <c r="J433" i="9" s="1"/>
  <c r="H762" i="14"/>
  <c r="N263" i="8"/>
  <c r="G701" i="14"/>
  <c r="P245" i="8"/>
  <c r="P251" i="8" s="1"/>
  <c r="H2366" i="14"/>
  <c r="J432" i="9"/>
  <c r="J438" i="9" s="1"/>
  <c r="K304" i="9"/>
  <c r="H1017" i="14"/>
  <c r="K434" i="8"/>
  <c r="K440" i="8" s="1"/>
  <c r="H1377" i="14"/>
  <c r="J610" i="8"/>
  <c r="J616" i="8" s="1"/>
  <c r="N232" i="9"/>
  <c r="N238" i="9" s="1"/>
  <c r="G2182" i="14"/>
  <c r="O217" i="9"/>
  <c r="H2204" i="14"/>
  <c r="O244" i="9"/>
  <c r="H2203" i="14"/>
  <c r="N244" i="9"/>
  <c r="H2208" i="14" l="1"/>
  <c r="L245" i="9"/>
  <c r="G2167" i="14"/>
  <c r="N215" i="9"/>
  <c r="M230" i="9"/>
  <c r="M236" i="9" s="1"/>
  <c r="H1094" i="14"/>
  <c r="K498" i="8"/>
  <c r="K506" i="8" s="1"/>
  <c r="K530" i="8"/>
  <c r="K537" i="8" s="1"/>
  <c r="K367" i="8"/>
  <c r="K373" i="8" s="1"/>
  <c r="K449" i="8"/>
  <c r="K457" i="8" s="1"/>
  <c r="H1038" i="14"/>
  <c r="K437" i="8"/>
  <c r="K443" i="8" s="1"/>
  <c r="G2189" i="14"/>
  <c r="N233" i="9"/>
  <c r="N239" i="9" s="1"/>
  <c r="O218" i="9"/>
  <c r="H1031" i="14"/>
  <c r="K436" i="8"/>
  <c r="K442" i="8" s="1"/>
  <c r="H2575" i="14"/>
  <c r="J452" i="9"/>
  <c r="J458" i="9" s="1"/>
  <c r="K432" i="8"/>
  <c r="K438" i="8" s="1"/>
  <c r="H1003" i="14"/>
  <c r="H1398" i="14"/>
  <c r="J623" i="8"/>
  <c r="J629" i="8" s="1"/>
  <c r="H1024" i="14"/>
  <c r="K435" i="8"/>
  <c r="K441" i="8" s="1"/>
  <c r="P247" i="8"/>
  <c r="P253" i="8" s="1"/>
  <c r="H253" i="8" s="1"/>
  <c r="H262" i="8" s="1"/>
  <c r="G715" i="14"/>
  <c r="H2547" i="14"/>
  <c r="J448" i="9"/>
  <c r="J454" i="9" s="1"/>
  <c r="H756" i="14"/>
  <c r="O262" i="8"/>
  <c r="H2224" i="14"/>
  <c r="N247" i="9"/>
  <c r="K442" i="9"/>
  <c r="K328" i="9"/>
  <c r="K340" i="9" s="1"/>
  <c r="H1433" i="14"/>
  <c r="J628" i="8"/>
  <c r="J634" i="8" s="1"/>
  <c r="K447" i="9"/>
  <c r="K333" i="9"/>
  <c r="K345" i="9" s="1"/>
  <c r="J453" i="9"/>
  <c r="J459" i="9" s="1"/>
  <c r="H2582" i="14"/>
  <c r="H778" i="14"/>
  <c r="P265" i="8"/>
  <c r="F271" i="8" s="1"/>
  <c r="H2230" i="14"/>
  <c r="M248" i="9"/>
  <c r="H743" i="14"/>
  <c r="P260" i="8"/>
  <c r="F266" i="8" s="1"/>
  <c r="H251" i="8"/>
  <c r="H260" i="8" s="1"/>
  <c r="K332" i="9"/>
  <c r="K344" i="9" s="1"/>
  <c r="K446" i="9"/>
  <c r="H1447" i="14"/>
  <c r="J688" i="8"/>
  <c r="J695" i="8" s="1"/>
  <c r="J640" i="8"/>
  <c r="J648" i="8" s="1"/>
  <c r="J720" i="8"/>
  <c r="J728" i="8" s="1"/>
  <c r="G2183" i="14"/>
  <c r="O232" i="9"/>
  <c r="O238" i="9" s="1"/>
  <c r="P217" i="9"/>
  <c r="J451" i="9"/>
  <c r="J457" i="9" s="1"/>
  <c r="H2568" i="14"/>
  <c r="K331" i="9"/>
  <c r="K343" i="9" s="1"/>
  <c r="K445" i="9"/>
  <c r="K329" i="9"/>
  <c r="K341" i="9" s="1"/>
  <c r="K443" i="9"/>
  <c r="G2197" i="14"/>
  <c r="O234" i="9"/>
  <c r="O240" i="9" s="1"/>
  <c r="P219" i="9"/>
  <c r="M284" i="8"/>
  <c r="K284" i="8"/>
  <c r="P284" i="8"/>
  <c r="O284" i="8"/>
  <c r="N284" i="8"/>
  <c r="L284" i="8"/>
  <c r="J284" i="8"/>
  <c r="H1419" i="14"/>
  <c r="J626" i="8"/>
  <c r="J632" i="8" s="1"/>
  <c r="G722" i="14"/>
  <c r="P248" i="8"/>
  <c r="P254" i="8" s="1"/>
  <c r="K444" i="9"/>
  <c r="K330" i="9"/>
  <c r="K342" i="9" s="1"/>
  <c r="H2554" i="14"/>
  <c r="J449" i="9"/>
  <c r="J455" i="9" s="1"/>
  <c r="H2238" i="14"/>
  <c r="N249" i="9"/>
  <c r="H768" i="14"/>
  <c r="M264" i="8"/>
  <c r="H1101" i="14"/>
  <c r="K450" i="8"/>
  <c r="K458" i="8" s="1"/>
  <c r="K499" i="8"/>
  <c r="K507" i="8" s="1"/>
  <c r="K531" i="8"/>
  <c r="K538" i="8" s="1"/>
  <c r="K368" i="8"/>
  <c r="K374" i="8" s="1"/>
  <c r="H1426" i="14"/>
  <c r="J627" i="8"/>
  <c r="J633" i="8" s="1"/>
  <c r="H1454" i="14"/>
  <c r="J689" i="8"/>
  <c r="J696" i="8" s="1"/>
  <c r="J641" i="8"/>
  <c r="J649" i="8" s="1"/>
  <c r="J721" i="8"/>
  <c r="J729" i="8" s="1"/>
  <c r="G2176" i="14"/>
  <c r="O231" i="9"/>
  <c r="O237" i="9" s="1"/>
  <c r="P216" i="9"/>
  <c r="H2217" i="14"/>
  <c r="N246" i="9"/>
  <c r="O263" i="8"/>
  <c r="H763" i="14"/>
  <c r="H2561" i="14"/>
  <c r="J450" i="9"/>
  <c r="J456" i="9" s="1"/>
  <c r="H2205" i="14"/>
  <c r="P244" i="9"/>
  <c r="F250" i="9" s="1"/>
  <c r="N249" i="8"/>
  <c r="N255" i="8" s="1"/>
  <c r="G727" i="14"/>
  <c r="O234" i="8"/>
  <c r="H2209" i="14" l="1"/>
  <c r="M245" i="9"/>
  <c r="O215" i="9"/>
  <c r="G2168" i="14"/>
  <c r="N230" i="9"/>
  <c r="N236" i="9" s="1"/>
  <c r="H779" i="14"/>
  <c r="F275" i="8"/>
  <c r="F280" i="8"/>
  <c r="H784" i="14"/>
  <c r="H1475" i="14"/>
  <c r="J724" i="8"/>
  <c r="J732" i="8" s="1"/>
  <c r="J644" i="8"/>
  <c r="J652" i="8" s="1"/>
  <c r="J692" i="8"/>
  <c r="J699" i="8" s="1"/>
  <c r="O233" i="9"/>
  <c r="O239" i="9" s="1"/>
  <c r="G2190" i="14"/>
  <c r="P218" i="9"/>
  <c r="J639" i="8"/>
  <c r="J647" i="8" s="1"/>
  <c r="J687" i="8"/>
  <c r="J694" i="8" s="1"/>
  <c r="J719" i="8"/>
  <c r="J727" i="8" s="1"/>
  <c r="H1440" i="14"/>
  <c r="H1586" i="14"/>
  <c r="J705" i="8"/>
  <c r="H764" i="14"/>
  <c r="P263" i="8"/>
  <c r="F269" i="8" s="1"/>
  <c r="H254" i="8"/>
  <c r="H263" i="8" s="1"/>
  <c r="K377" i="9"/>
  <c r="K383" i="9" s="1"/>
  <c r="H2374" i="14"/>
  <c r="H2610" i="14"/>
  <c r="J467" i="9"/>
  <c r="J474" i="9" s="1"/>
  <c r="J466" i="9"/>
  <c r="J473" i="9" s="1"/>
  <c r="H2603" i="14"/>
  <c r="H1461" i="14"/>
  <c r="J722" i="8"/>
  <c r="J730" i="8" s="1"/>
  <c r="J690" i="8"/>
  <c r="J697" i="8" s="1"/>
  <c r="J642" i="8"/>
  <c r="J650" i="8" s="1"/>
  <c r="P232" i="9"/>
  <c r="P238" i="9" s="1"/>
  <c r="H238" i="9" s="1"/>
  <c r="H247" i="9" s="1"/>
  <c r="G2184" i="14"/>
  <c r="H975" i="14"/>
  <c r="L356" i="8"/>
  <c r="K588" i="8"/>
  <c r="K594" i="8" s="1"/>
  <c r="H792" i="14"/>
  <c r="H284" i="8"/>
  <c r="J315" i="8"/>
  <c r="J322" i="8" s="1"/>
  <c r="J299" i="8"/>
  <c r="J306" i="8" s="1"/>
  <c r="H2225" i="14"/>
  <c r="O247" i="9"/>
  <c r="H2381" i="14"/>
  <c r="K378" i="9"/>
  <c r="K384" i="9" s="1"/>
  <c r="H2241" i="14"/>
  <c r="F259" i="9"/>
  <c r="H1281" i="14"/>
  <c r="K547" i="8"/>
  <c r="L299" i="8"/>
  <c r="L306" i="8" s="1"/>
  <c r="H794" i="14"/>
  <c r="L315" i="8"/>
  <c r="L322" i="8" s="1"/>
  <c r="J468" i="9"/>
  <c r="J475" i="9" s="1"/>
  <c r="H2617" i="14"/>
  <c r="G2198" i="14"/>
  <c r="P234" i="9"/>
  <c r="P240" i="9" s="1"/>
  <c r="H757" i="14"/>
  <c r="P262" i="8"/>
  <c r="F268" i="8" s="1"/>
  <c r="H2596" i="14"/>
  <c r="J465" i="9"/>
  <c r="J472" i="9" s="1"/>
  <c r="H1108" i="14"/>
  <c r="K500" i="8"/>
  <c r="K508" i="8" s="1"/>
  <c r="K532" i="8"/>
  <c r="K539" i="8" s="1"/>
  <c r="K369" i="8"/>
  <c r="K375" i="8" s="1"/>
  <c r="K451" i="8"/>
  <c r="K459" i="8" s="1"/>
  <c r="O249" i="8"/>
  <c r="O255" i="8" s="1"/>
  <c r="G728" i="14"/>
  <c r="P234" i="8"/>
  <c r="H2402" i="14"/>
  <c r="K381" i="9"/>
  <c r="K387" i="9" s="1"/>
  <c r="H1496" i="14"/>
  <c r="J658" i="8"/>
  <c r="H2388" i="14"/>
  <c r="K379" i="9"/>
  <c r="K385" i="9" s="1"/>
  <c r="H2395" i="14"/>
  <c r="K380" i="9"/>
  <c r="K386" i="9" s="1"/>
  <c r="H1136" i="14"/>
  <c r="K466" i="8"/>
  <c r="H968" i="14"/>
  <c r="L355" i="8"/>
  <c r="K587" i="8"/>
  <c r="K593" i="8" s="1"/>
  <c r="J691" i="8"/>
  <c r="J698" i="8" s="1"/>
  <c r="J643" i="8"/>
  <c r="J651" i="8" s="1"/>
  <c r="J723" i="8"/>
  <c r="J731" i="8" s="1"/>
  <c r="H1468" i="14"/>
  <c r="H1226" i="14"/>
  <c r="K515" i="8"/>
  <c r="H1627" i="14"/>
  <c r="J737" i="8"/>
  <c r="G2177" i="14"/>
  <c r="P231" i="9"/>
  <c r="P237" i="9" s="1"/>
  <c r="H798" i="14"/>
  <c r="P299" i="8"/>
  <c r="P306" i="8" s="1"/>
  <c r="P315" i="8"/>
  <c r="P322" i="8" s="1"/>
  <c r="J704" i="8"/>
  <c r="H1579" i="14"/>
  <c r="O246" i="9"/>
  <c r="H2218" i="14"/>
  <c r="H793" i="14"/>
  <c r="K315" i="8"/>
  <c r="K322" i="8" s="1"/>
  <c r="K299" i="8"/>
  <c r="K306" i="8" s="1"/>
  <c r="H2239" i="14"/>
  <c r="O249" i="9"/>
  <c r="H2231" i="14"/>
  <c r="N248" i="9"/>
  <c r="J738" i="8"/>
  <c r="H1634" i="14"/>
  <c r="H1122" i="14"/>
  <c r="K502" i="8"/>
  <c r="K510" i="8" s="1"/>
  <c r="K534" i="8"/>
  <c r="K541" i="8" s="1"/>
  <c r="K371" i="8"/>
  <c r="K377" i="8" s="1"/>
  <c r="K453" i="8"/>
  <c r="K461" i="8" s="1"/>
  <c r="H769" i="14"/>
  <c r="N264" i="8"/>
  <c r="H1274" i="14"/>
  <c r="K546" i="8"/>
  <c r="H1087" i="14"/>
  <c r="K448" i="8"/>
  <c r="K456" i="8" s="1"/>
  <c r="K529" i="8"/>
  <c r="K536" i="8" s="1"/>
  <c r="K366" i="8"/>
  <c r="K372" i="8" s="1"/>
  <c r="K497" i="8"/>
  <c r="K505" i="8" s="1"/>
  <c r="H1233" i="14"/>
  <c r="K516" i="8"/>
  <c r="H796" i="14"/>
  <c r="N299" i="8"/>
  <c r="N306" i="8" s="1"/>
  <c r="N315" i="8"/>
  <c r="N322" i="8" s="1"/>
  <c r="K467" i="8"/>
  <c r="H1143" i="14"/>
  <c r="H797" i="14"/>
  <c r="O315" i="8"/>
  <c r="O322" i="8" s="1"/>
  <c r="O299" i="8"/>
  <c r="O306" i="8" s="1"/>
  <c r="H1489" i="14"/>
  <c r="J657" i="8"/>
  <c r="H2624" i="14"/>
  <c r="J469" i="9"/>
  <c r="J476" i="9" s="1"/>
  <c r="H2589" i="14"/>
  <c r="J464" i="9"/>
  <c r="J471" i="9" s="1"/>
  <c r="H795" i="14"/>
  <c r="M299" i="8"/>
  <c r="M306" i="8" s="1"/>
  <c r="M315" i="8"/>
  <c r="M322" i="8" s="1"/>
  <c r="H2409" i="14"/>
  <c r="K382" i="9"/>
  <c r="K388" i="9" s="1"/>
  <c r="H1115" i="14"/>
  <c r="K452" i="8"/>
  <c r="K460" i="8" s="1"/>
  <c r="K533" i="8"/>
  <c r="K540" i="8" s="1"/>
  <c r="K501" i="8"/>
  <c r="K509" i="8" s="1"/>
  <c r="K370" i="8"/>
  <c r="K376" i="8" s="1"/>
  <c r="H2210" i="14" l="1"/>
  <c r="N245" i="9"/>
  <c r="P215" i="9"/>
  <c r="G2169" i="14"/>
  <c r="O230" i="9"/>
  <c r="O236" i="9" s="1"/>
  <c r="H888" i="14"/>
  <c r="O843" i="8"/>
  <c r="H2465" i="14"/>
  <c r="K312" i="9"/>
  <c r="K318" i="9" s="1"/>
  <c r="K393" i="9"/>
  <c r="J740" i="8"/>
  <c r="H1648" i="14"/>
  <c r="H1600" i="14"/>
  <c r="J707" i="8"/>
  <c r="H2240" i="14"/>
  <c r="P249" i="9"/>
  <c r="F255" i="9" s="1"/>
  <c r="H845" i="14"/>
  <c r="N777" i="8"/>
  <c r="H847" i="14"/>
  <c r="P777" i="8"/>
  <c r="H883" i="14"/>
  <c r="H322" i="8"/>
  <c r="H843" i="8" s="1"/>
  <c r="J843" i="8"/>
  <c r="H844" i="14"/>
  <c r="M777" i="8"/>
  <c r="L384" i="8"/>
  <c r="L396" i="8" s="1"/>
  <c r="L602" i="8"/>
  <c r="J741" i="8"/>
  <c r="H1655" i="14"/>
  <c r="H2458" i="14"/>
  <c r="K311" i="9"/>
  <c r="K317" i="9" s="1"/>
  <c r="K392" i="9"/>
  <c r="H2659" i="14"/>
  <c r="J484" i="9"/>
  <c r="L385" i="8"/>
  <c r="L397" i="8" s="1"/>
  <c r="L603" i="8"/>
  <c r="H1219" i="14"/>
  <c r="K514" i="8"/>
  <c r="O264" i="8"/>
  <c r="H770" i="14"/>
  <c r="H961" i="14"/>
  <c r="K586" i="8"/>
  <c r="K592" i="8" s="1"/>
  <c r="L354" i="8"/>
  <c r="K395" i="9"/>
  <c r="K314" i="9"/>
  <c r="K320" i="9" s="1"/>
  <c r="H2479" i="14"/>
  <c r="H843" i="14"/>
  <c r="L777" i="8"/>
  <c r="J485" i="9"/>
  <c r="H2666" i="14"/>
  <c r="K545" i="8"/>
  <c r="H1267" i="14"/>
  <c r="H1150" i="14"/>
  <c r="K468" i="8"/>
  <c r="P247" i="9"/>
  <c r="F253" i="9" s="1"/>
  <c r="H2226" i="14"/>
  <c r="H1129" i="14"/>
  <c r="K465" i="8"/>
  <c r="H240" i="9"/>
  <c r="H249" i="9" s="1"/>
  <c r="K589" i="8"/>
  <c r="K595" i="8" s="1"/>
  <c r="H982" i="14"/>
  <c r="L357" i="8"/>
  <c r="H1503" i="14"/>
  <c r="J659" i="8"/>
  <c r="P288" i="8"/>
  <c r="O288" i="8"/>
  <c r="N288" i="8"/>
  <c r="J288" i="8"/>
  <c r="L288" i="8"/>
  <c r="M288" i="8"/>
  <c r="K288" i="8"/>
  <c r="H1295" i="14"/>
  <c r="K549" i="8"/>
  <c r="J481" i="9"/>
  <c r="H2638" i="14"/>
  <c r="H1157" i="14"/>
  <c r="K469" i="8"/>
  <c r="H2645" i="14"/>
  <c r="J482" i="9"/>
  <c r="G2191" i="14"/>
  <c r="P233" i="9"/>
  <c r="P239" i="9" s="1"/>
  <c r="H2493" i="14"/>
  <c r="K397" i="9"/>
  <c r="K316" i="9"/>
  <c r="K322" i="9" s="1"/>
  <c r="H2652" i="14"/>
  <c r="J483" i="9"/>
  <c r="N843" i="8"/>
  <c r="H887" i="14"/>
  <c r="H889" i="14"/>
  <c r="P843" i="8"/>
  <c r="H841" i="14"/>
  <c r="H306" i="8"/>
  <c r="H777" i="8" s="1"/>
  <c r="J777" i="8"/>
  <c r="H1254" i="14"/>
  <c r="K519" i="8"/>
  <c r="H1607" i="14"/>
  <c r="J708" i="8"/>
  <c r="H315" i="8"/>
  <c r="H299" i="8"/>
  <c r="H2219" i="14"/>
  <c r="P246" i="9"/>
  <c r="F252" i="9" s="1"/>
  <c r="H237" i="9"/>
  <c r="H246" i="9" s="1"/>
  <c r="H2631" i="14"/>
  <c r="J480" i="9"/>
  <c r="G729" i="14"/>
  <c r="P249" i="8"/>
  <c r="P255" i="8" s="1"/>
  <c r="K394" i="9"/>
  <c r="H2472" i="14"/>
  <c r="K313" i="9"/>
  <c r="K319" i="9" s="1"/>
  <c r="H1288" i="14"/>
  <c r="K548" i="8"/>
  <c r="H1593" i="14"/>
  <c r="J706" i="8"/>
  <c r="H1240" i="14"/>
  <c r="K517" i="8"/>
  <c r="L283" i="8"/>
  <c r="K283" i="8"/>
  <c r="J283" i="8"/>
  <c r="M283" i="8"/>
  <c r="P283" i="8"/>
  <c r="N283" i="8"/>
  <c r="O283" i="8"/>
  <c r="H842" i="14"/>
  <c r="K777" i="8"/>
  <c r="K843" i="8"/>
  <c r="H884" i="14"/>
  <c r="K266" i="9"/>
  <c r="J266" i="9"/>
  <c r="O266" i="9"/>
  <c r="L266" i="9"/>
  <c r="P266" i="9"/>
  <c r="N266" i="9"/>
  <c r="M266" i="9"/>
  <c r="H989" i="14"/>
  <c r="K590" i="8"/>
  <c r="K596" i="8" s="1"/>
  <c r="L358" i="8"/>
  <c r="H1572" i="14"/>
  <c r="J703" i="8"/>
  <c r="J656" i="8"/>
  <c r="H1482" i="14"/>
  <c r="J660" i="8"/>
  <c r="H1510" i="14"/>
  <c r="H1164" i="14"/>
  <c r="K470" i="8"/>
  <c r="H781" i="14"/>
  <c r="F277" i="8"/>
  <c r="H996" i="14"/>
  <c r="L359" i="8"/>
  <c r="K591" i="8"/>
  <c r="K597" i="8" s="1"/>
  <c r="H1302" i="14"/>
  <c r="K550" i="8"/>
  <c r="O248" i="9"/>
  <c r="H2232" i="14"/>
  <c r="M843" i="8"/>
  <c r="H886" i="14"/>
  <c r="H1364" i="14"/>
  <c r="K608" i="8"/>
  <c r="K614" i="8" s="1"/>
  <c r="H1517" i="14"/>
  <c r="J661" i="8"/>
  <c r="H2486" i="14"/>
  <c r="K315" i="9"/>
  <c r="K321" i="9" s="1"/>
  <c r="K396" i="9"/>
  <c r="H1371" i="14"/>
  <c r="K609" i="8"/>
  <c r="K615" i="8" s="1"/>
  <c r="H885" i="14"/>
  <c r="L843" i="8"/>
  <c r="H782" i="14"/>
  <c r="F278" i="8"/>
  <c r="H1641" i="14"/>
  <c r="J739" i="8"/>
  <c r="H1620" i="14"/>
  <c r="J736" i="8"/>
  <c r="H1247" i="14"/>
  <c r="K518" i="8"/>
  <c r="H846" i="14"/>
  <c r="O777" i="8"/>
  <c r="H2211" i="14" l="1"/>
  <c r="O245" i="9"/>
  <c r="G2170" i="14"/>
  <c r="P230" i="9"/>
  <c r="P236" i="9" s="1"/>
  <c r="H236" i="9" s="1"/>
  <c r="H245" i="9" s="1"/>
  <c r="H2243" i="14"/>
  <c r="F261" i="9"/>
  <c r="H2360" i="14"/>
  <c r="L303" i="9"/>
  <c r="K431" i="9"/>
  <c r="K437" i="9" s="1"/>
  <c r="K610" i="8"/>
  <c r="K616" i="8" s="1"/>
  <c r="H1378" i="14"/>
  <c r="H771" i="14"/>
  <c r="P264" i="8"/>
  <c r="F270" i="8" s="1"/>
  <c r="H255" i="8"/>
  <c r="H264" i="8" s="1"/>
  <c r="L302" i="9"/>
  <c r="K430" i="9"/>
  <c r="K436" i="9" s="1"/>
  <c r="H2353" i="14"/>
  <c r="L387" i="8"/>
  <c r="L399" i="8" s="1"/>
  <c r="L605" i="8"/>
  <c r="H1385" i="14"/>
  <c r="K611" i="8"/>
  <c r="K617" i="8" s="1"/>
  <c r="H791" i="14"/>
  <c r="P314" i="8"/>
  <c r="P321" i="8" s="1"/>
  <c r="P298" i="8"/>
  <c r="P305" i="8" s="1"/>
  <c r="H2253" i="14"/>
  <c r="P514" i="9"/>
  <c r="H786" i="14"/>
  <c r="K298" i="8"/>
  <c r="K305" i="8" s="1"/>
  <c r="K314" i="8"/>
  <c r="K321" i="8" s="1"/>
  <c r="H2249" i="14"/>
  <c r="L514" i="9"/>
  <c r="H787" i="14"/>
  <c r="L298" i="8"/>
  <c r="L305" i="8" s="1"/>
  <c r="L314" i="8"/>
  <c r="L321" i="8" s="1"/>
  <c r="K303" i="8"/>
  <c r="K310" i="8" s="1"/>
  <c r="H821" i="14"/>
  <c r="K319" i="8"/>
  <c r="K326" i="8" s="1"/>
  <c r="H1011" i="14"/>
  <c r="L433" i="8"/>
  <c r="L439" i="8" s="1"/>
  <c r="H2252" i="14"/>
  <c r="O514" i="9"/>
  <c r="M303" i="8"/>
  <c r="M310" i="8" s="1"/>
  <c r="H823" i="14"/>
  <c r="M319" i="8"/>
  <c r="M326" i="8" s="1"/>
  <c r="H2247" i="14"/>
  <c r="H266" i="9"/>
  <c r="H514" i="9" s="1"/>
  <c r="J514" i="9"/>
  <c r="H2367" i="14"/>
  <c r="K432" i="9"/>
  <c r="K438" i="9" s="1"/>
  <c r="L304" i="9"/>
  <c r="H822" i="14"/>
  <c r="L303" i="8"/>
  <c r="L310" i="8" s="1"/>
  <c r="L319" i="8"/>
  <c r="L326" i="8" s="1"/>
  <c r="J286" i="8"/>
  <c r="O286" i="8"/>
  <c r="N286" i="8"/>
  <c r="P286" i="8"/>
  <c r="M286" i="8"/>
  <c r="L286" i="8"/>
  <c r="K286" i="8"/>
  <c r="K514" i="9"/>
  <c r="H2248" i="14"/>
  <c r="H820" i="14"/>
  <c r="J303" i="8"/>
  <c r="J310" i="8" s="1"/>
  <c r="H288" i="8"/>
  <c r="J319" i="8"/>
  <c r="J326" i="8" s="1"/>
  <c r="H2339" i="14"/>
  <c r="K428" i="9"/>
  <c r="K434" i="9" s="1"/>
  <c r="L300" i="9"/>
  <c r="O298" i="8"/>
  <c r="O305" i="8" s="1"/>
  <c r="H790" i="14"/>
  <c r="O314" i="8"/>
  <c r="O321" i="8" s="1"/>
  <c r="H785" i="14"/>
  <c r="H283" i="8"/>
  <c r="J298" i="8"/>
  <c r="J305" i="8" s="1"/>
  <c r="J314" i="8"/>
  <c r="J321" i="8" s="1"/>
  <c r="H824" i="14"/>
  <c r="N319" i="8"/>
  <c r="N326" i="8" s="1"/>
  <c r="N303" i="8"/>
  <c r="N310" i="8" s="1"/>
  <c r="H1018" i="14"/>
  <c r="L434" i="8"/>
  <c r="L440" i="8" s="1"/>
  <c r="L604" i="8"/>
  <c r="L386" i="8"/>
  <c r="L398" i="8" s="1"/>
  <c r="H789" i="14"/>
  <c r="N314" i="8"/>
  <c r="N321" i="8" s="1"/>
  <c r="N298" i="8"/>
  <c r="N305" i="8" s="1"/>
  <c r="L383" i="8"/>
  <c r="L395" i="8" s="1"/>
  <c r="L601" i="8"/>
  <c r="K607" i="8"/>
  <c r="K613" i="8" s="1"/>
  <c r="H1357" i="14"/>
  <c r="H2250" i="14"/>
  <c r="M514" i="9"/>
  <c r="M314" i="8"/>
  <c r="M321" i="8" s="1"/>
  <c r="H788" i="14"/>
  <c r="M298" i="8"/>
  <c r="M305" i="8" s="1"/>
  <c r="H2251" i="14"/>
  <c r="N514" i="9"/>
  <c r="H2244" i="14"/>
  <c r="F262" i="9"/>
  <c r="P285" i="8"/>
  <c r="N285" i="8"/>
  <c r="K285" i="8"/>
  <c r="M285" i="8"/>
  <c r="J285" i="8"/>
  <c r="L285" i="8"/>
  <c r="O285" i="8"/>
  <c r="H2246" i="14"/>
  <c r="F264" i="9"/>
  <c r="L301" i="9"/>
  <c r="H2346" i="14"/>
  <c r="K429" i="9"/>
  <c r="K435" i="9" s="1"/>
  <c r="H2332" i="14"/>
  <c r="L299" i="9"/>
  <c r="K427" i="9"/>
  <c r="K433" i="9" s="1"/>
  <c r="K624" i="8"/>
  <c r="K630" i="8" s="1"/>
  <c r="H1406" i="14"/>
  <c r="H2233" i="14"/>
  <c r="P248" i="9"/>
  <c r="F254" i="9" s="1"/>
  <c r="O319" i="8"/>
  <c r="O326" i="8" s="1"/>
  <c r="O303" i="8"/>
  <c r="O310" i="8" s="1"/>
  <c r="H825" i="14"/>
  <c r="P319" i="8"/>
  <c r="P326" i="8" s="1"/>
  <c r="P303" i="8"/>
  <c r="P310" i="8" s="1"/>
  <c r="H826" i="14"/>
  <c r="H1392" i="14"/>
  <c r="K612" i="8"/>
  <c r="K618" i="8" s="1"/>
  <c r="H239" i="9"/>
  <c r="H248" i="9" s="1"/>
  <c r="H1413" i="14"/>
  <c r="K625" i="8"/>
  <c r="K631" i="8" s="1"/>
  <c r="L388" i="8"/>
  <c r="L400" i="8" s="1"/>
  <c r="L606" i="8"/>
  <c r="H2212" i="14" l="1"/>
  <c r="P245" i="9"/>
  <c r="F251" i="9" s="1"/>
  <c r="H873" i="14"/>
  <c r="N781" i="8"/>
  <c r="H916" i="14"/>
  <c r="O847" i="8"/>
  <c r="H877" i="14"/>
  <c r="K842" i="8"/>
  <c r="H835" i="14"/>
  <c r="K776" i="8"/>
  <c r="H838" i="14"/>
  <c r="N776" i="8"/>
  <c r="H880" i="14"/>
  <c r="N842" i="8"/>
  <c r="H812" i="14"/>
  <c r="P317" i="8"/>
  <c r="P324" i="8" s="1"/>
  <c r="P301" i="8"/>
  <c r="P308" i="8" s="1"/>
  <c r="H1420" i="14"/>
  <c r="K626" i="8"/>
  <c r="K632" i="8" s="1"/>
  <c r="H805" i="14"/>
  <c r="P300" i="8"/>
  <c r="P307" i="8" s="1"/>
  <c r="P316" i="8"/>
  <c r="P323" i="8" s="1"/>
  <c r="H286" i="8"/>
  <c r="H806" i="14"/>
  <c r="J301" i="8"/>
  <c r="J308" i="8" s="1"/>
  <c r="J317" i="8"/>
  <c r="J324" i="8" s="1"/>
  <c r="L332" i="9"/>
  <c r="L344" i="9" s="1"/>
  <c r="L446" i="9"/>
  <c r="H839" i="14"/>
  <c r="O776" i="8"/>
  <c r="H913" i="14"/>
  <c r="L847" i="8"/>
  <c r="L781" i="8"/>
  <c r="H871" i="14"/>
  <c r="H1095" i="14"/>
  <c r="L498" i="8"/>
  <c r="L506" i="8" s="1"/>
  <c r="L367" i="8"/>
  <c r="L373" i="8" s="1"/>
  <c r="L449" i="8"/>
  <c r="L457" i="8" s="1"/>
  <c r="L530" i="8"/>
  <c r="L537" i="8" s="1"/>
  <c r="H2548" i="14"/>
  <c r="K448" i="9"/>
  <c r="K454" i="9" s="1"/>
  <c r="L435" i="8"/>
  <c r="L441" i="8" s="1"/>
  <c r="H1025" i="14"/>
  <c r="L443" i="9"/>
  <c r="L329" i="9"/>
  <c r="L341" i="9" s="1"/>
  <c r="K271" i="9"/>
  <c r="O271" i="9"/>
  <c r="J271" i="9"/>
  <c r="N271" i="9"/>
  <c r="M271" i="9"/>
  <c r="L271" i="9"/>
  <c r="P271" i="9"/>
  <c r="H915" i="14"/>
  <c r="N847" i="8"/>
  <c r="H804" i="14"/>
  <c r="O316" i="8"/>
  <c r="O323" i="8" s="1"/>
  <c r="O300" i="8"/>
  <c r="O307" i="8" s="1"/>
  <c r="H801" i="14"/>
  <c r="L316" i="8"/>
  <c r="L323" i="8" s="1"/>
  <c r="L300" i="8"/>
  <c r="L307" i="8" s="1"/>
  <c r="H876" i="14"/>
  <c r="J842" i="8"/>
  <c r="H321" i="8"/>
  <c r="H842" i="8" s="1"/>
  <c r="H810" i="14"/>
  <c r="N317" i="8"/>
  <c r="N324" i="8" s="1"/>
  <c r="N301" i="8"/>
  <c r="N308" i="8" s="1"/>
  <c r="L442" i="9"/>
  <c r="L328" i="9"/>
  <c r="L340" i="9" s="1"/>
  <c r="K449" i="9"/>
  <c r="K455" i="9" s="1"/>
  <c r="H2555" i="14"/>
  <c r="L333" i="9"/>
  <c r="L345" i="9" s="1"/>
  <c r="L447" i="9"/>
  <c r="H1427" i="14"/>
  <c r="K627" i="8"/>
  <c r="K633" i="8" s="1"/>
  <c r="H1399" i="14"/>
  <c r="K623" i="8"/>
  <c r="K629" i="8" s="1"/>
  <c r="L331" i="9"/>
  <c r="L343" i="9" s="1"/>
  <c r="L445" i="9"/>
  <c r="H783" i="14"/>
  <c r="F279" i="8"/>
  <c r="H799" i="14"/>
  <c r="H285" i="8"/>
  <c r="J300" i="8"/>
  <c r="J307" i="8" s="1"/>
  <c r="J316" i="8"/>
  <c r="J323" i="8" s="1"/>
  <c r="J776" i="8"/>
  <c r="H834" i="14"/>
  <c r="H305" i="8"/>
  <c r="H776" i="8" s="1"/>
  <c r="L301" i="8"/>
  <c r="L308" i="8" s="1"/>
  <c r="H808" i="14"/>
  <c r="L317" i="8"/>
  <c r="L324" i="8" s="1"/>
  <c r="H914" i="14"/>
  <c r="M847" i="8"/>
  <c r="H809" i="14"/>
  <c r="M301" i="8"/>
  <c r="M308" i="8" s="1"/>
  <c r="M317" i="8"/>
  <c r="M324" i="8" s="1"/>
  <c r="H803" i="14"/>
  <c r="N316" i="8"/>
  <c r="N323" i="8" s="1"/>
  <c r="N300" i="8"/>
  <c r="N307" i="8" s="1"/>
  <c r="H314" i="8"/>
  <c r="H298" i="8"/>
  <c r="H811" i="14"/>
  <c r="O317" i="8"/>
  <c r="O324" i="8" s="1"/>
  <c r="O301" i="8"/>
  <c r="O308" i="8" s="1"/>
  <c r="K452" i="9"/>
  <c r="K458" i="9" s="1"/>
  <c r="H2576" i="14"/>
  <c r="O269" i="9"/>
  <c r="N269" i="9"/>
  <c r="P269" i="9"/>
  <c r="K269" i="9"/>
  <c r="J269" i="9"/>
  <c r="M269" i="9"/>
  <c r="L269" i="9"/>
  <c r="O842" i="8"/>
  <c r="H881" i="14"/>
  <c r="H840" i="14"/>
  <c r="P776" i="8"/>
  <c r="K628" i="8"/>
  <c r="K634" i="8" s="1"/>
  <c r="H1434" i="14"/>
  <c r="H837" i="14"/>
  <c r="M776" i="8"/>
  <c r="H912" i="14"/>
  <c r="K847" i="8"/>
  <c r="M268" i="9"/>
  <c r="P268" i="9"/>
  <c r="K268" i="9"/>
  <c r="L268" i="9"/>
  <c r="J268" i="9"/>
  <c r="O268" i="9"/>
  <c r="N268" i="9"/>
  <c r="P781" i="8"/>
  <c r="H875" i="14"/>
  <c r="H303" i="8"/>
  <c r="H319" i="8"/>
  <c r="H878" i="14"/>
  <c r="L842" i="8"/>
  <c r="H1032" i="14"/>
  <c r="L436" i="8"/>
  <c r="L442" i="8" s="1"/>
  <c r="K689" i="8"/>
  <c r="K696" i="8" s="1"/>
  <c r="H1455" i="14"/>
  <c r="K641" i="8"/>
  <c r="K649" i="8" s="1"/>
  <c r="K721" i="8"/>
  <c r="K729" i="8" s="1"/>
  <c r="H2569" i="14"/>
  <c r="K451" i="9"/>
  <c r="K457" i="9" s="1"/>
  <c r="H874" i="14"/>
  <c r="O781" i="8"/>
  <c r="H2245" i="14"/>
  <c r="F263" i="9"/>
  <c r="H1004" i="14"/>
  <c r="L432" i="8"/>
  <c r="L438" i="8" s="1"/>
  <c r="H807" i="14"/>
  <c r="K301" i="8"/>
  <c r="K308" i="8" s="1"/>
  <c r="K317" i="8"/>
  <c r="K324" i="8" s="1"/>
  <c r="H802" i="14"/>
  <c r="M300" i="8"/>
  <c r="M307" i="8" s="1"/>
  <c r="M316" i="8"/>
  <c r="M323" i="8" s="1"/>
  <c r="H800" i="14"/>
  <c r="K300" i="8"/>
  <c r="K307" i="8" s="1"/>
  <c r="K316" i="8"/>
  <c r="K323" i="8" s="1"/>
  <c r="H872" i="14"/>
  <c r="M781" i="8"/>
  <c r="H1448" i="14"/>
  <c r="K688" i="8"/>
  <c r="K695" i="8" s="1"/>
  <c r="K640" i="8"/>
  <c r="K648" i="8" s="1"/>
  <c r="K720" i="8"/>
  <c r="K728" i="8" s="1"/>
  <c r="H882" i="14"/>
  <c r="P842" i="8"/>
  <c r="K453" i="9"/>
  <c r="K459" i="9" s="1"/>
  <c r="H2583" i="14"/>
  <c r="H2562" i="14"/>
  <c r="K450" i="9"/>
  <c r="K456" i="9" s="1"/>
  <c r="H879" i="14"/>
  <c r="M842" i="8"/>
  <c r="H911" i="14"/>
  <c r="J847" i="8"/>
  <c r="H326" i="8"/>
  <c r="H847" i="8" s="1"/>
  <c r="H870" i="14"/>
  <c r="K781" i="8"/>
  <c r="H1039" i="14"/>
  <c r="L437" i="8"/>
  <c r="L443" i="8" s="1"/>
  <c r="H917" i="14"/>
  <c r="P847" i="8"/>
  <c r="L330" i="9"/>
  <c r="L342" i="9" s="1"/>
  <c r="L444" i="9"/>
  <c r="H1102" i="14"/>
  <c r="L450" i="8"/>
  <c r="L458" i="8" s="1"/>
  <c r="L531" i="8"/>
  <c r="L538" i="8" s="1"/>
  <c r="L368" i="8"/>
  <c r="L374" i="8" s="1"/>
  <c r="L499" i="8"/>
  <c r="L507" i="8" s="1"/>
  <c r="H869" i="14"/>
  <c r="J781" i="8"/>
  <c r="H310" i="8"/>
  <c r="H781" i="8" s="1"/>
  <c r="H836" i="14"/>
  <c r="L776" i="8"/>
  <c r="H2242" i="14" l="1"/>
  <c r="F260" i="9"/>
  <c r="O844" i="8"/>
  <c r="H895" i="14"/>
  <c r="H857" i="14"/>
  <c r="L779" i="8"/>
  <c r="H2272" i="14"/>
  <c r="N517" i="9"/>
  <c r="H1275" i="14"/>
  <c r="L546" i="8"/>
  <c r="H2269" i="14"/>
  <c r="K517" i="9"/>
  <c r="H1462" i="14"/>
  <c r="K690" i="8"/>
  <c r="K697" i="8" s="1"/>
  <c r="K722" i="8"/>
  <c r="K730" i="8" s="1"/>
  <c r="K642" i="8"/>
  <c r="K650" i="8" s="1"/>
  <c r="H1628" i="14"/>
  <c r="K737" i="8"/>
  <c r="H2266" i="14"/>
  <c r="O516" i="9"/>
  <c r="H2410" i="14"/>
  <c r="L382" i="9"/>
  <c r="L388" i="9" s="1"/>
  <c r="H2389" i="14"/>
  <c r="L379" i="9"/>
  <c r="L385" i="9" s="1"/>
  <c r="P270" i="9"/>
  <c r="J270" i="9"/>
  <c r="L270" i="9"/>
  <c r="K270" i="9"/>
  <c r="O270" i="9"/>
  <c r="N270" i="9"/>
  <c r="M270" i="9"/>
  <c r="H2268" i="14"/>
  <c r="J517" i="9"/>
  <c r="H269" i="9"/>
  <c r="H517" i="9" s="1"/>
  <c r="H1137" i="14"/>
  <c r="L466" i="8"/>
  <c r="H2265" i="14"/>
  <c r="N516" i="9"/>
  <c r="H969" i="14"/>
  <c r="M355" i="8"/>
  <c r="L587" i="8"/>
  <c r="L593" i="8" s="1"/>
  <c r="H1227" i="14"/>
  <c r="L515" i="8"/>
  <c r="H268" i="9"/>
  <c r="H516" i="9" s="1"/>
  <c r="J516" i="9"/>
  <c r="H2261" i="14"/>
  <c r="H1580" i="14"/>
  <c r="K704" i="8"/>
  <c r="L519" i="9"/>
  <c r="H2284" i="14"/>
  <c r="H2262" i="14"/>
  <c r="K516" i="9"/>
  <c r="H2267" i="14"/>
  <c r="P516" i="9"/>
  <c r="H848" i="14"/>
  <c r="H307" i="8"/>
  <c r="H778" i="8" s="1"/>
  <c r="J778" i="8"/>
  <c r="H2264" i="14"/>
  <c r="M516" i="9"/>
  <c r="J519" i="9"/>
  <c r="H2282" i="14"/>
  <c r="H271" i="9"/>
  <c r="H519" i="9" s="1"/>
  <c r="H1497" i="14"/>
  <c r="K658" i="8"/>
  <c r="H893" i="14"/>
  <c r="M844" i="8"/>
  <c r="H852" i="14"/>
  <c r="N778" i="8"/>
  <c r="L381" i="9"/>
  <c r="L387" i="9" s="1"/>
  <c r="H2403" i="14"/>
  <c r="H851" i="14"/>
  <c r="M778" i="8"/>
  <c r="L370" i="8"/>
  <c r="L376" i="8" s="1"/>
  <c r="L452" i="8"/>
  <c r="L460" i="8" s="1"/>
  <c r="L501" i="8"/>
  <c r="L509" i="8" s="1"/>
  <c r="H1116" i="14"/>
  <c r="L533" i="8"/>
  <c r="L540" i="8" s="1"/>
  <c r="H894" i="14"/>
  <c r="N844" i="8"/>
  <c r="H897" i="14"/>
  <c r="H324" i="8"/>
  <c r="H845" i="8" s="1"/>
  <c r="J845" i="8"/>
  <c r="H1234" i="14"/>
  <c r="L516" i="8"/>
  <c r="K466" i="9"/>
  <c r="K473" i="9" s="1"/>
  <c r="H2604" i="14"/>
  <c r="K644" i="8"/>
  <c r="K652" i="8" s="1"/>
  <c r="K724" i="8"/>
  <c r="K732" i="8" s="1"/>
  <c r="H1476" i="14"/>
  <c r="K692" i="8"/>
  <c r="K699" i="8" s="1"/>
  <c r="H855" i="14"/>
  <c r="J779" i="8"/>
  <c r="H308" i="8"/>
  <c r="H779" i="8" s="1"/>
  <c r="P517" i="9"/>
  <c r="H2274" i="14"/>
  <c r="H2597" i="14"/>
  <c r="K465" i="9"/>
  <c r="K472" i="9" s="1"/>
  <c r="H2618" i="14"/>
  <c r="K468" i="9"/>
  <c r="K475" i="9" s="1"/>
  <c r="H901" i="14"/>
  <c r="N845" i="8"/>
  <c r="H976" i="14"/>
  <c r="M356" i="8"/>
  <c r="L588" i="8"/>
  <c r="L594" i="8" s="1"/>
  <c r="H898" i="14"/>
  <c r="K845" i="8"/>
  <c r="H900" i="14"/>
  <c r="M845" i="8"/>
  <c r="L380" i="9"/>
  <c r="L386" i="9" s="1"/>
  <c r="H2396" i="14"/>
  <c r="H1109" i="14"/>
  <c r="L532" i="8"/>
  <c r="L539" i="8" s="1"/>
  <c r="L500" i="8"/>
  <c r="L508" i="8" s="1"/>
  <c r="L369" i="8"/>
  <c r="L375" i="8" s="1"/>
  <c r="L451" i="8"/>
  <c r="L459" i="8" s="1"/>
  <c r="H1123" i="14"/>
  <c r="L502" i="8"/>
  <c r="L510" i="8" s="1"/>
  <c r="L371" i="8"/>
  <c r="L377" i="8" s="1"/>
  <c r="L534" i="8"/>
  <c r="L541" i="8" s="1"/>
  <c r="L453" i="8"/>
  <c r="L461" i="8" s="1"/>
  <c r="H2273" i="14"/>
  <c r="O517" i="9"/>
  <c r="P519" i="9"/>
  <c r="H2288" i="14"/>
  <c r="H903" i="14"/>
  <c r="P845" i="8"/>
  <c r="H2285" i="14"/>
  <c r="M519" i="9"/>
  <c r="N519" i="9"/>
  <c r="H2286" i="14"/>
  <c r="O779" i="8"/>
  <c r="H860" i="14"/>
  <c r="H891" i="14"/>
  <c r="K844" i="8"/>
  <c r="H902" i="14"/>
  <c r="O845" i="8"/>
  <c r="H2287" i="14"/>
  <c r="O519" i="9"/>
  <c r="H849" i="14"/>
  <c r="K778" i="8"/>
  <c r="K519" i="9"/>
  <c r="H2283" i="14"/>
  <c r="N779" i="8"/>
  <c r="H859" i="14"/>
  <c r="H1587" i="14"/>
  <c r="K705" i="8"/>
  <c r="J287" i="8"/>
  <c r="P287" i="8"/>
  <c r="O287" i="8"/>
  <c r="N287" i="8"/>
  <c r="M287" i="8"/>
  <c r="L287" i="8"/>
  <c r="K287" i="8"/>
  <c r="K687" i="8"/>
  <c r="K694" i="8" s="1"/>
  <c r="K639" i="8"/>
  <c r="K647" i="8" s="1"/>
  <c r="K719" i="8"/>
  <c r="K727" i="8" s="1"/>
  <c r="H1441" i="14"/>
  <c r="H850" i="14"/>
  <c r="L778" i="8"/>
  <c r="H301" i="8"/>
  <c r="H317" i="8"/>
  <c r="H2590" i="14"/>
  <c r="K464" i="9"/>
  <c r="K471" i="9" s="1"/>
  <c r="H1088" i="14"/>
  <c r="L448" i="8"/>
  <c r="L456" i="8" s="1"/>
  <c r="L366" i="8"/>
  <c r="L372" i="8" s="1"/>
  <c r="L497" i="8"/>
  <c r="L505" i="8" s="1"/>
  <c r="L529" i="8"/>
  <c r="L536" i="8" s="1"/>
  <c r="H2270" i="14"/>
  <c r="L517" i="9"/>
  <c r="P844" i="8"/>
  <c r="H896" i="14"/>
  <c r="H1490" i="14"/>
  <c r="K657" i="8"/>
  <c r="H861" i="14"/>
  <c r="P779" i="8"/>
  <c r="H2263" i="14"/>
  <c r="L516" i="9"/>
  <c r="H2611" i="14"/>
  <c r="K467" i="9"/>
  <c r="K474" i="9" s="1"/>
  <c r="H890" i="14"/>
  <c r="J844" i="8"/>
  <c r="H323" i="8"/>
  <c r="H844" i="8" s="1"/>
  <c r="L377" i="9"/>
  <c r="L383" i="9" s="1"/>
  <c r="H2375" i="14"/>
  <c r="H1635" i="14"/>
  <c r="K738" i="8"/>
  <c r="H316" i="8"/>
  <c r="H300" i="8"/>
  <c r="H2382" i="14"/>
  <c r="L378" i="9"/>
  <c r="L384" i="9" s="1"/>
  <c r="H1282" i="14"/>
  <c r="L547" i="8"/>
  <c r="H856" i="14"/>
  <c r="K779" i="8"/>
  <c r="H858" i="14"/>
  <c r="M779" i="8"/>
  <c r="H1144" i="14"/>
  <c r="L467" i="8"/>
  <c r="L844" i="8"/>
  <c r="H892" i="14"/>
  <c r="K469" i="9"/>
  <c r="K476" i="9" s="1"/>
  <c r="H2625" i="14"/>
  <c r="H2271" i="14"/>
  <c r="M517" i="9"/>
  <c r="H899" i="14"/>
  <c r="L845" i="8"/>
  <c r="K691" i="8"/>
  <c r="K698" i="8" s="1"/>
  <c r="K643" i="8"/>
  <c r="K651" i="8" s="1"/>
  <c r="K723" i="8"/>
  <c r="K731" i="8" s="1"/>
  <c r="H1469" i="14"/>
  <c r="H853" i="14"/>
  <c r="O778" i="8"/>
  <c r="H854" i="14"/>
  <c r="P778" i="8"/>
  <c r="N267" i="9" l="1"/>
  <c r="M267" i="9"/>
  <c r="L267" i="9"/>
  <c r="P267" i="9"/>
  <c r="O267" i="9"/>
  <c r="K267" i="9"/>
  <c r="J267" i="9"/>
  <c r="M318" i="8"/>
  <c r="M325" i="8" s="1"/>
  <c r="M302" i="8"/>
  <c r="M309" i="8" s="1"/>
  <c r="H816" i="14"/>
  <c r="H983" i="14"/>
  <c r="L589" i="8"/>
  <c r="L595" i="8" s="1"/>
  <c r="M357" i="8"/>
  <c r="L514" i="8"/>
  <c r="H1220" i="14"/>
  <c r="L517" i="8"/>
  <c r="H1241" i="14"/>
  <c r="H962" i="14"/>
  <c r="L586" i="8"/>
  <c r="L592" i="8" s="1"/>
  <c r="M354" i="8"/>
  <c r="L548" i="8"/>
  <c r="H1289" i="14"/>
  <c r="H1504" i="14"/>
  <c r="K659" i="8"/>
  <c r="H1130" i="14"/>
  <c r="L465" i="8"/>
  <c r="H1594" i="14"/>
  <c r="K706" i="8"/>
  <c r="H1601" i="14"/>
  <c r="K707" i="8"/>
  <c r="H2277" i="14"/>
  <c r="L518" i="9"/>
  <c r="H2281" i="14"/>
  <c r="P518" i="9"/>
  <c r="H1158" i="14"/>
  <c r="L469" i="8"/>
  <c r="L609" i="8"/>
  <c r="L615" i="8" s="1"/>
  <c r="H1372" i="14"/>
  <c r="H990" i="14"/>
  <c r="L590" i="8"/>
  <c r="L596" i="8" s="1"/>
  <c r="M358" i="8"/>
  <c r="H2473" i="14"/>
  <c r="L313" i="9"/>
  <c r="L319" i="9" s="1"/>
  <c r="L394" i="9"/>
  <c r="K485" i="9"/>
  <c r="H2667" i="14"/>
  <c r="M603" i="8"/>
  <c r="M385" i="8"/>
  <c r="M397" i="8" s="1"/>
  <c r="K708" i="8"/>
  <c r="H1608" i="14"/>
  <c r="H1365" i="14"/>
  <c r="L608" i="8"/>
  <c r="L614" i="8" s="1"/>
  <c r="H1621" i="14"/>
  <c r="K736" i="8"/>
  <c r="L470" i="8"/>
  <c r="H1165" i="14"/>
  <c r="M384" i="8"/>
  <c r="M396" i="8" s="1"/>
  <c r="M602" i="8"/>
  <c r="H2459" i="14"/>
  <c r="L392" i="9"/>
  <c r="L311" i="9"/>
  <c r="L317" i="9" s="1"/>
  <c r="H1151" i="14"/>
  <c r="L468" i="8"/>
  <c r="H1268" i="14"/>
  <c r="L545" i="8"/>
  <c r="H818" i="14"/>
  <c r="O318" i="8"/>
  <c r="O325" i="8" s="1"/>
  <c r="O302" i="8"/>
  <c r="O309" i="8" s="1"/>
  <c r="K481" i="9"/>
  <c r="H2639" i="14"/>
  <c r="H1642" i="14"/>
  <c r="K739" i="8"/>
  <c r="H1649" i="14"/>
  <c r="K740" i="8"/>
  <c r="H2279" i="14"/>
  <c r="N518" i="9"/>
  <c r="K660" i="8"/>
  <c r="H1511" i="14"/>
  <c r="H2632" i="14"/>
  <c r="K480" i="9"/>
  <c r="H2276" i="14"/>
  <c r="K518" i="9"/>
  <c r="H1296" i="14"/>
  <c r="L549" i="8"/>
  <c r="J518" i="9"/>
  <c r="H2275" i="14"/>
  <c r="H270" i="9"/>
  <c r="H518" i="9" s="1"/>
  <c r="L393" i="9"/>
  <c r="H2466" i="14"/>
  <c r="L312" i="9"/>
  <c r="L318" i="9" s="1"/>
  <c r="H1483" i="14"/>
  <c r="K656" i="8"/>
  <c r="L397" i="9"/>
  <c r="H2494" i="14"/>
  <c r="L316" i="9"/>
  <c r="L322" i="9" s="1"/>
  <c r="H1573" i="14"/>
  <c r="K703" i="8"/>
  <c r="H1255" i="14"/>
  <c r="L519" i="8"/>
  <c r="H2487" i="14"/>
  <c r="L315" i="9"/>
  <c r="L321" i="9" s="1"/>
  <c r="L396" i="9"/>
  <c r="H814" i="14"/>
  <c r="K302" i="8"/>
  <c r="K309" i="8" s="1"/>
  <c r="K318" i="8"/>
  <c r="K325" i="8" s="1"/>
  <c r="H817" i="14"/>
  <c r="N318" i="8"/>
  <c r="N325" i="8" s="1"/>
  <c r="N302" i="8"/>
  <c r="N309" i="8" s="1"/>
  <c r="H819" i="14"/>
  <c r="P318" i="8"/>
  <c r="P325" i="8" s="1"/>
  <c r="P302" i="8"/>
  <c r="P309" i="8" s="1"/>
  <c r="H813" i="14"/>
  <c r="J318" i="8"/>
  <c r="J325" i="8" s="1"/>
  <c r="J302" i="8"/>
  <c r="J309" i="8" s="1"/>
  <c r="H287" i="8"/>
  <c r="M518" i="9"/>
  <c r="H2278" i="14"/>
  <c r="L395" i="9"/>
  <c r="L314" i="9"/>
  <c r="L320" i="9" s="1"/>
  <c r="H2480" i="14"/>
  <c r="O518" i="9"/>
  <c r="H2280" i="14"/>
  <c r="H2653" i="14"/>
  <c r="K483" i="9"/>
  <c r="L518" i="8"/>
  <c r="H1248" i="14"/>
  <c r="H1303" i="14"/>
  <c r="L550" i="8"/>
  <c r="H1656" i="14"/>
  <c r="K741" i="8"/>
  <c r="L591" i="8"/>
  <c r="L597" i="8" s="1"/>
  <c r="M359" i="8"/>
  <c r="H997" i="14"/>
  <c r="H1518" i="14"/>
  <c r="K661" i="8"/>
  <c r="H815" i="14"/>
  <c r="L302" i="8"/>
  <c r="L309" i="8" s="1"/>
  <c r="L318" i="8"/>
  <c r="L325" i="8" s="1"/>
  <c r="K484" i="9"/>
  <c r="H2660" i="14"/>
  <c r="H2646" i="14"/>
  <c r="K482" i="9"/>
  <c r="H2254" i="14" l="1"/>
  <c r="J515" i="9"/>
  <c r="H267" i="9"/>
  <c r="H515" i="9" s="1"/>
  <c r="H2255" i="14"/>
  <c r="K515" i="9"/>
  <c r="O515" i="9"/>
  <c r="H2259" i="14"/>
  <c r="H2260" i="14"/>
  <c r="P515" i="9"/>
  <c r="L515" i="9"/>
  <c r="H2256" i="14"/>
  <c r="M515" i="9"/>
  <c r="H2257" i="14"/>
  <c r="H2258" i="14"/>
  <c r="N515" i="9"/>
  <c r="H1012" i="14"/>
  <c r="M433" i="8"/>
  <c r="M439" i="8" s="1"/>
  <c r="H904" i="14"/>
  <c r="J846" i="8"/>
  <c r="H325" i="8"/>
  <c r="H846" i="8" s="1"/>
  <c r="M606" i="8"/>
  <c r="M388" i="8"/>
  <c r="M400" i="8" s="1"/>
  <c r="K780" i="8"/>
  <c r="H863" i="14"/>
  <c r="M605" i="8"/>
  <c r="M387" i="8"/>
  <c r="M399" i="8" s="1"/>
  <c r="H1386" i="14"/>
  <c r="L611" i="8"/>
  <c r="L617" i="8" s="1"/>
  <c r="H2361" i="14"/>
  <c r="L431" i="9"/>
  <c r="L437" i="9" s="1"/>
  <c r="M303" i="9"/>
  <c r="H318" i="8"/>
  <c r="H302" i="8"/>
  <c r="H1379" i="14"/>
  <c r="L610" i="8"/>
  <c r="L616" i="8" s="1"/>
  <c r="H2333" i="14"/>
  <c r="M299" i="9"/>
  <c r="L427" i="9"/>
  <c r="L433" i="9" s="1"/>
  <c r="M434" i="8"/>
  <c r="M440" i="8" s="1"/>
  <c r="H1019" i="14"/>
  <c r="H865" i="14"/>
  <c r="M780" i="8"/>
  <c r="N846" i="8"/>
  <c r="H908" i="14"/>
  <c r="H2368" i="14"/>
  <c r="L432" i="9"/>
  <c r="L438" i="9" s="1"/>
  <c r="M304" i="9"/>
  <c r="M383" i="8"/>
  <c r="M395" i="8" s="1"/>
  <c r="M601" i="8"/>
  <c r="H1358" i="14"/>
  <c r="L607" i="8"/>
  <c r="L613" i="8" s="1"/>
  <c r="H2347" i="14"/>
  <c r="M301" i="9"/>
  <c r="L429" i="9"/>
  <c r="L435" i="9" s="1"/>
  <c r="H909" i="14"/>
  <c r="O846" i="8"/>
  <c r="L846" i="8"/>
  <c r="H906" i="14"/>
  <c r="H910" i="14"/>
  <c r="P846" i="8"/>
  <c r="M846" i="8"/>
  <c r="H907" i="14"/>
  <c r="H1393" i="14"/>
  <c r="L612" i="8"/>
  <c r="L618" i="8" s="1"/>
  <c r="H905" i="14"/>
  <c r="K846" i="8"/>
  <c r="H2354" i="14"/>
  <c r="M302" i="9"/>
  <c r="L430" i="9"/>
  <c r="L436" i="9" s="1"/>
  <c r="H867" i="14"/>
  <c r="O780" i="8"/>
  <c r="H2340" i="14"/>
  <c r="L428" i="9"/>
  <c r="L434" i="9" s="1"/>
  <c r="M300" i="9"/>
  <c r="L624" i="8"/>
  <c r="L630" i="8" s="1"/>
  <c r="H1407" i="14"/>
  <c r="H1414" i="14"/>
  <c r="L625" i="8"/>
  <c r="L631" i="8" s="1"/>
  <c r="H864" i="14"/>
  <c r="L780" i="8"/>
  <c r="H309" i="8"/>
  <c r="H780" i="8" s="1"/>
  <c r="J780" i="8"/>
  <c r="H862" i="14"/>
  <c r="M604" i="8"/>
  <c r="M386" i="8"/>
  <c r="M398" i="8" s="1"/>
  <c r="H868" i="14"/>
  <c r="P780" i="8"/>
  <c r="H866" i="14"/>
  <c r="N780" i="8"/>
  <c r="M329" i="9" l="1"/>
  <c r="M341" i="9" s="1"/>
  <c r="M443" i="9"/>
  <c r="H2556" i="14"/>
  <c r="L449" i="9"/>
  <c r="L455" i="9" s="1"/>
  <c r="M450" i="8"/>
  <c r="M458" i="8" s="1"/>
  <c r="M531" i="8"/>
  <c r="M538" i="8" s="1"/>
  <c r="M368" i="8"/>
  <c r="M374" i="8" s="1"/>
  <c r="H1103" i="14"/>
  <c r="M499" i="8"/>
  <c r="M507" i="8" s="1"/>
  <c r="H2549" i="14"/>
  <c r="L448" i="9"/>
  <c r="L454" i="9" s="1"/>
  <c r="H1005" i="14"/>
  <c r="M432" i="8"/>
  <c r="M438" i="8" s="1"/>
  <c r="H2570" i="14"/>
  <c r="L451" i="9"/>
  <c r="L457" i="9" s="1"/>
  <c r="M333" i="9"/>
  <c r="M345" i="9" s="1"/>
  <c r="M447" i="9"/>
  <c r="L626" i="8"/>
  <c r="L632" i="8" s="1"/>
  <c r="H1421" i="14"/>
  <c r="M445" i="9"/>
  <c r="M331" i="9"/>
  <c r="M343" i="9" s="1"/>
  <c r="L453" i="9"/>
  <c r="L459" i="9" s="1"/>
  <c r="H2584" i="14"/>
  <c r="H1449" i="14"/>
  <c r="L688" i="8"/>
  <c r="L695" i="8" s="1"/>
  <c r="L640" i="8"/>
  <c r="L648" i="8" s="1"/>
  <c r="L720" i="8"/>
  <c r="L728" i="8" s="1"/>
  <c r="H1428" i="14"/>
  <c r="L627" i="8"/>
  <c r="L633" i="8" s="1"/>
  <c r="H1033" i="14"/>
  <c r="M436" i="8"/>
  <c r="M442" i="8" s="1"/>
  <c r="H1026" i="14"/>
  <c r="M435" i="8"/>
  <c r="M441" i="8" s="1"/>
  <c r="H1400" i="14"/>
  <c r="L623" i="8"/>
  <c r="L629" i="8" s="1"/>
  <c r="M442" i="9"/>
  <c r="M328" i="9"/>
  <c r="M340" i="9" s="1"/>
  <c r="M437" i="8"/>
  <c r="M443" i="8" s="1"/>
  <c r="H1040" i="14"/>
  <c r="H1456" i="14"/>
  <c r="L641" i="8"/>
  <c r="L649" i="8" s="1"/>
  <c r="L721" i="8"/>
  <c r="L729" i="8" s="1"/>
  <c r="L689" i="8"/>
  <c r="L696" i="8" s="1"/>
  <c r="M332" i="9"/>
  <c r="M344" i="9" s="1"/>
  <c r="M446" i="9"/>
  <c r="L450" i="9"/>
  <c r="L456" i="9" s="1"/>
  <c r="H2563" i="14"/>
  <c r="L452" i="9"/>
  <c r="L458" i="9" s="1"/>
  <c r="H2577" i="14"/>
  <c r="H1096" i="14"/>
  <c r="M498" i="8"/>
  <c r="M506" i="8" s="1"/>
  <c r="M367" i="8"/>
  <c r="M373" i="8" s="1"/>
  <c r="M449" i="8"/>
  <c r="M457" i="8" s="1"/>
  <c r="M530" i="8"/>
  <c r="M537" i="8" s="1"/>
  <c r="H1435" i="14"/>
  <c r="L628" i="8"/>
  <c r="L634" i="8" s="1"/>
  <c r="M330" i="9"/>
  <c r="M342" i="9" s="1"/>
  <c r="M444" i="9"/>
  <c r="H2626" i="14" l="1"/>
  <c r="L469" i="9"/>
  <c r="L476" i="9" s="1"/>
  <c r="H1124" i="14"/>
  <c r="M371" i="8"/>
  <c r="M377" i="8" s="1"/>
  <c r="M502" i="8"/>
  <c r="M510" i="8" s="1"/>
  <c r="M534" i="8"/>
  <c r="M541" i="8" s="1"/>
  <c r="M453" i="8"/>
  <c r="M461" i="8" s="1"/>
  <c r="H2619" i="14"/>
  <c r="L468" i="9"/>
  <c r="L475" i="9" s="1"/>
  <c r="H1235" i="14"/>
  <c r="M516" i="8"/>
  <c r="H1283" i="14"/>
  <c r="M547" i="8"/>
  <c r="L465" i="9"/>
  <c r="L472" i="9" s="1"/>
  <c r="H2598" i="14"/>
  <c r="H1491" i="14"/>
  <c r="L657" i="8"/>
  <c r="H1581" i="14"/>
  <c r="L704" i="8"/>
  <c r="H1138" i="14"/>
  <c r="M466" i="8"/>
  <c r="H1089" i="14"/>
  <c r="M448" i="8"/>
  <c r="M456" i="8" s="1"/>
  <c r="M366" i="8"/>
  <c r="M372" i="8" s="1"/>
  <c r="M497" i="8"/>
  <c r="M505" i="8" s="1"/>
  <c r="M529" i="8"/>
  <c r="M536" i="8" s="1"/>
  <c r="H2376" i="14"/>
  <c r="M377" i="9"/>
  <c r="M383" i="9" s="1"/>
  <c r="H2397" i="14"/>
  <c r="M380" i="9"/>
  <c r="M386" i="9" s="1"/>
  <c r="M500" i="8"/>
  <c r="M508" i="8" s="1"/>
  <c r="M369" i="8"/>
  <c r="M375" i="8" s="1"/>
  <c r="H1110" i="14"/>
  <c r="M451" i="8"/>
  <c r="M459" i="8" s="1"/>
  <c r="M532" i="8"/>
  <c r="M539" i="8" s="1"/>
  <c r="M381" i="9"/>
  <c r="M387" i="9" s="1"/>
  <c r="H2404" i="14"/>
  <c r="H1145" i="14"/>
  <c r="M467" i="8"/>
  <c r="L738" i="8"/>
  <c r="H1636" i="14"/>
  <c r="L643" i="8"/>
  <c r="L651" i="8" s="1"/>
  <c r="L723" i="8"/>
  <c r="L731" i="8" s="1"/>
  <c r="H1470" i="14"/>
  <c r="L691" i="8"/>
  <c r="L698" i="8" s="1"/>
  <c r="H2411" i="14"/>
  <c r="M382" i="9"/>
  <c r="M388" i="9" s="1"/>
  <c r="H1442" i="14"/>
  <c r="L687" i="8"/>
  <c r="L694" i="8" s="1"/>
  <c r="L719" i="8"/>
  <c r="L727" i="8" s="1"/>
  <c r="L639" i="8"/>
  <c r="L647" i="8" s="1"/>
  <c r="H2390" i="14"/>
  <c r="M379" i="9"/>
  <c r="M385" i="9" s="1"/>
  <c r="H977" i="14"/>
  <c r="M588" i="8"/>
  <c r="M594" i="8" s="1"/>
  <c r="N356" i="8"/>
  <c r="M452" i="8"/>
  <c r="M460" i="8" s="1"/>
  <c r="M533" i="8"/>
  <c r="M540" i="8" s="1"/>
  <c r="H1117" i="14"/>
  <c r="M501" i="8"/>
  <c r="M509" i="8" s="1"/>
  <c r="M370" i="8"/>
  <c r="M376" i="8" s="1"/>
  <c r="H1588" i="14"/>
  <c r="L705" i="8"/>
  <c r="L658" i="8"/>
  <c r="H1498" i="14"/>
  <c r="H1276" i="14"/>
  <c r="M546" i="8"/>
  <c r="M587" i="8"/>
  <c r="M593" i="8" s="1"/>
  <c r="H970" i="14"/>
  <c r="N355" i="8"/>
  <c r="H1228" i="14"/>
  <c r="M515" i="8"/>
  <c r="H2612" i="14"/>
  <c r="L467" i="9"/>
  <c r="L474" i="9" s="1"/>
  <c r="H2383" i="14"/>
  <c r="M378" i="9"/>
  <c r="M384" i="9" s="1"/>
  <c r="L464" i="9"/>
  <c r="L471" i="9" s="1"/>
  <c r="H2591" i="14"/>
  <c r="H2605" i="14"/>
  <c r="L466" i="9"/>
  <c r="L473" i="9" s="1"/>
  <c r="L722" i="8"/>
  <c r="L730" i="8" s="1"/>
  <c r="L690" i="8"/>
  <c r="L697" i="8" s="1"/>
  <c r="L642" i="8"/>
  <c r="L650" i="8" s="1"/>
  <c r="H1463" i="14"/>
  <c r="H1477" i="14"/>
  <c r="L724" i="8"/>
  <c r="L732" i="8" s="1"/>
  <c r="L692" i="8"/>
  <c r="L699" i="8" s="1"/>
  <c r="L644" i="8"/>
  <c r="L652" i="8" s="1"/>
  <c r="H1629" i="14"/>
  <c r="L737" i="8"/>
  <c r="H2467" i="14" l="1"/>
  <c r="M312" i="9"/>
  <c r="M318" i="9" s="1"/>
  <c r="M393" i="9"/>
  <c r="H2460" i="14"/>
  <c r="M311" i="9"/>
  <c r="M317" i="9" s="1"/>
  <c r="M392" i="9"/>
  <c r="H1297" i="14"/>
  <c r="M549" i="8"/>
  <c r="H2633" i="14"/>
  <c r="L480" i="9"/>
  <c r="H2481" i="14"/>
  <c r="M395" i="9"/>
  <c r="M314" i="9"/>
  <c r="M320" i="9" s="1"/>
  <c r="H2640" i="14"/>
  <c r="L481" i="9"/>
  <c r="N358" i="8"/>
  <c r="M590" i="8"/>
  <c r="M596" i="8" s="1"/>
  <c r="H991" i="14"/>
  <c r="H1159" i="14"/>
  <c r="M469" i="8"/>
  <c r="N603" i="8"/>
  <c r="N385" i="8"/>
  <c r="N397" i="8" s="1"/>
  <c r="N384" i="8"/>
  <c r="N396" i="8" s="1"/>
  <c r="N602" i="8"/>
  <c r="H1595" i="14"/>
  <c r="L706" i="8"/>
  <c r="H1484" i="14"/>
  <c r="L656" i="8"/>
  <c r="H1290" i="14"/>
  <c r="M548" i="8"/>
  <c r="H1256" i="14"/>
  <c r="M519" i="8"/>
  <c r="H1602" i="14"/>
  <c r="L707" i="8"/>
  <c r="H1650" i="14"/>
  <c r="L740" i="8"/>
  <c r="H1249" i="14"/>
  <c r="M518" i="8"/>
  <c r="H2654" i="14"/>
  <c r="L483" i="9"/>
  <c r="H1519" i="14"/>
  <c r="L661" i="8"/>
  <c r="H1269" i="14"/>
  <c r="M545" i="8"/>
  <c r="H1609" i="14"/>
  <c r="L708" i="8"/>
  <c r="H1505" i="14"/>
  <c r="L659" i="8"/>
  <c r="H1304" i="14"/>
  <c r="M550" i="8"/>
  <c r="H1643" i="14"/>
  <c r="L739" i="8"/>
  <c r="H1152" i="14"/>
  <c r="M468" i="8"/>
  <c r="L703" i="8"/>
  <c r="H1574" i="14"/>
  <c r="H1657" i="14"/>
  <c r="L741" i="8"/>
  <c r="M609" i="8"/>
  <c r="M615" i="8" s="1"/>
  <c r="H1373" i="14"/>
  <c r="H1166" i="14"/>
  <c r="M470" i="8"/>
  <c r="H998" i="14"/>
  <c r="M591" i="8"/>
  <c r="M597" i="8" s="1"/>
  <c r="N359" i="8"/>
  <c r="H2647" i="14"/>
  <c r="L482" i="9"/>
  <c r="H984" i="14"/>
  <c r="M589" i="8"/>
  <c r="M595" i="8" s="1"/>
  <c r="N357" i="8"/>
  <c r="L660" i="8"/>
  <c r="H1512" i="14"/>
  <c r="H1221" i="14"/>
  <c r="M514" i="8"/>
  <c r="H1131" i="14"/>
  <c r="M465" i="8"/>
  <c r="H2668" i="14"/>
  <c r="L485" i="9"/>
  <c r="H963" i="14"/>
  <c r="M586" i="8"/>
  <c r="M592" i="8" s="1"/>
  <c r="N354" i="8"/>
  <c r="L484" i="9"/>
  <c r="H2661" i="14"/>
  <c r="M313" i="9"/>
  <c r="M319" i="9" s="1"/>
  <c r="M394" i="9"/>
  <c r="H2474" i="14"/>
  <c r="H1366" i="14"/>
  <c r="M608" i="8"/>
  <c r="M614" i="8" s="1"/>
  <c r="M396" i="9"/>
  <c r="M315" i="9"/>
  <c r="M321" i="9" s="1"/>
  <c r="H2488" i="14"/>
  <c r="L736" i="8"/>
  <c r="H1622" i="14"/>
  <c r="M517" i="8"/>
  <c r="H1242" i="14"/>
  <c r="H2495" i="14"/>
  <c r="M397" i="9"/>
  <c r="M316" i="9"/>
  <c r="M322" i="9" s="1"/>
  <c r="H1415" i="14" l="1"/>
  <c r="M625" i="8"/>
  <c r="M631" i="8" s="1"/>
  <c r="H2355" i="14"/>
  <c r="M430" i="9"/>
  <c r="M436" i="9" s="1"/>
  <c r="N302" i="9"/>
  <c r="H1013" i="14"/>
  <c r="N433" i="8"/>
  <c r="N439" i="8" s="1"/>
  <c r="H1380" i="14"/>
  <c r="M610" i="8"/>
  <c r="M616" i="8" s="1"/>
  <c r="H2362" i="14"/>
  <c r="M431" i="9"/>
  <c r="M437" i="9" s="1"/>
  <c r="N303" i="9"/>
  <c r="H1408" i="14"/>
  <c r="M624" i="8"/>
  <c r="M630" i="8" s="1"/>
  <c r="H2348" i="14"/>
  <c r="N301" i="9"/>
  <c r="M429" i="9"/>
  <c r="M435" i="9" s="1"/>
  <c r="N386" i="8"/>
  <c r="N398" i="8" s="1"/>
  <c r="N604" i="8"/>
  <c r="H2334" i="14"/>
  <c r="M427" i="9"/>
  <c r="M433" i="9" s="1"/>
  <c r="N299" i="9"/>
  <c r="M432" i="9"/>
  <c r="M438" i="9" s="1"/>
  <c r="N304" i="9"/>
  <c r="H2369" i="14"/>
  <c r="H1020" i="14"/>
  <c r="N434" i="8"/>
  <c r="N440" i="8" s="1"/>
  <c r="N601" i="8"/>
  <c r="N383" i="8"/>
  <c r="N395" i="8" s="1"/>
  <c r="H1394" i="14"/>
  <c r="M612" i="8"/>
  <c r="M618" i="8" s="1"/>
  <c r="H1387" i="14"/>
  <c r="M611" i="8"/>
  <c r="M617" i="8" s="1"/>
  <c r="M428" i="9"/>
  <c r="M434" i="9" s="1"/>
  <c r="N300" i="9"/>
  <c r="H2341" i="14"/>
  <c r="N387" i="8"/>
  <c r="N399" i="8" s="1"/>
  <c r="N605" i="8"/>
  <c r="N388" i="8"/>
  <c r="N400" i="8" s="1"/>
  <c r="N606" i="8"/>
  <c r="M607" i="8"/>
  <c r="M613" i="8" s="1"/>
  <c r="H1359" i="14"/>
  <c r="H2578" i="14" l="1"/>
  <c r="M452" i="9"/>
  <c r="M458" i="9" s="1"/>
  <c r="H2585" i="14"/>
  <c r="M453" i="9"/>
  <c r="M459" i="9" s="1"/>
  <c r="N332" i="9"/>
  <c r="N344" i="9" s="1"/>
  <c r="N446" i="9"/>
  <c r="N442" i="9"/>
  <c r="N328" i="9"/>
  <c r="N340" i="9" s="1"/>
  <c r="H1027" i="14"/>
  <c r="N435" i="8"/>
  <c r="N441" i="8" s="1"/>
  <c r="H1429" i="14"/>
  <c r="M627" i="8"/>
  <c r="M633" i="8" s="1"/>
  <c r="H2571" i="14"/>
  <c r="M451" i="9"/>
  <c r="M457" i="9" s="1"/>
  <c r="H1041" i="14"/>
  <c r="N437" i="8"/>
  <c r="N443" i="8" s="1"/>
  <c r="N333" i="9"/>
  <c r="N345" i="9" s="1"/>
  <c r="N447" i="9"/>
  <c r="H2557" i="14"/>
  <c r="M449" i="9"/>
  <c r="M455" i="9" s="1"/>
  <c r="H2564" i="14"/>
  <c r="M450" i="9"/>
  <c r="M456" i="9" s="1"/>
  <c r="N330" i="9"/>
  <c r="N342" i="9" s="1"/>
  <c r="N444" i="9"/>
  <c r="H1034" i="14"/>
  <c r="N436" i="8"/>
  <c r="N442" i="8" s="1"/>
  <c r="H2550" i="14"/>
  <c r="M448" i="9"/>
  <c r="M454" i="9" s="1"/>
  <c r="N530" i="8"/>
  <c r="N537" i="8" s="1"/>
  <c r="H1097" i="14"/>
  <c r="N498" i="8"/>
  <c r="N506" i="8" s="1"/>
  <c r="N367" i="8"/>
  <c r="N373" i="8" s="1"/>
  <c r="N449" i="8"/>
  <c r="N457" i="8" s="1"/>
  <c r="M628" i="8"/>
  <c r="M634" i="8" s="1"/>
  <c r="H1436" i="14"/>
  <c r="H1401" i="14"/>
  <c r="M623" i="8"/>
  <c r="M629" i="8" s="1"/>
  <c r="H1450" i="14"/>
  <c r="M688" i="8"/>
  <c r="M695" i="8" s="1"/>
  <c r="M640" i="8"/>
  <c r="M648" i="8" s="1"/>
  <c r="M720" i="8"/>
  <c r="M728" i="8" s="1"/>
  <c r="H1457" i="14"/>
  <c r="M689" i="8"/>
  <c r="M696" i="8" s="1"/>
  <c r="M641" i="8"/>
  <c r="M649" i="8" s="1"/>
  <c r="M721" i="8"/>
  <c r="M729" i="8" s="1"/>
  <c r="H1422" i="14"/>
  <c r="M626" i="8"/>
  <c r="M632" i="8" s="1"/>
  <c r="N443" i="9"/>
  <c r="N329" i="9"/>
  <c r="N341" i="9" s="1"/>
  <c r="N331" i="9"/>
  <c r="N343" i="9" s="1"/>
  <c r="N445" i="9"/>
  <c r="H1006" i="14"/>
  <c r="N432" i="8"/>
  <c r="N438" i="8" s="1"/>
  <c r="N368" i="8"/>
  <c r="N374" i="8" s="1"/>
  <c r="N450" i="8"/>
  <c r="N458" i="8" s="1"/>
  <c r="N531" i="8"/>
  <c r="N538" i="8" s="1"/>
  <c r="N499" i="8"/>
  <c r="N507" i="8" s="1"/>
  <c r="H1104" i="14"/>
  <c r="H1589" i="14" l="1"/>
  <c r="M705" i="8"/>
  <c r="M464" i="9"/>
  <c r="M471" i="9" s="1"/>
  <c r="H2592" i="14"/>
  <c r="H1492" i="14"/>
  <c r="M657" i="8"/>
  <c r="H978" i="14"/>
  <c r="N588" i="8"/>
  <c r="N594" i="8" s="1"/>
  <c r="O356" i="8"/>
  <c r="M467" i="9"/>
  <c r="M474" i="9" s="1"/>
  <c r="H2613" i="14"/>
  <c r="H1471" i="14"/>
  <c r="M643" i="8"/>
  <c r="M651" i="8" s="1"/>
  <c r="M691" i="8"/>
  <c r="M698" i="8" s="1"/>
  <c r="M723" i="8"/>
  <c r="M731" i="8" s="1"/>
  <c r="H1284" i="14"/>
  <c r="N547" i="8"/>
  <c r="H2391" i="14"/>
  <c r="N379" i="9"/>
  <c r="N385" i="9" s="1"/>
  <c r="M466" i="9"/>
  <c r="M473" i="9" s="1"/>
  <c r="H2606" i="14"/>
  <c r="H2384" i="14"/>
  <c r="N378" i="9"/>
  <c r="N384" i="9" s="1"/>
  <c r="H1139" i="14"/>
  <c r="N466" i="8"/>
  <c r="H1630" i="14"/>
  <c r="M737" i="8"/>
  <c r="H2405" i="14"/>
  <c r="N381" i="9"/>
  <c r="N387" i="9" s="1"/>
  <c r="M642" i="8"/>
  <c r="M650" i="8" s="1"/>
  <c r="H1464" i="14"/>
  <c r="M690" i="8"/>
  <c r="M697" i="8" s="1"/>
  <c r="M722" i="8"/>
  <c r="M730" i="8" s="1"/>
  <c r="H971" i="14"/>
  <c r="O355" i="8"/>
  <c r="N587" i="8"/>
  <c r="N593" i="8" s="1"/>
  <c r="N382" i="9"/>
  <c r="N388" i="9" s="1"/>
  <c r="H2412" i="14"/>
  <c r="M658" i="8"/>
  <c r="H1499" i="14"/>
  <c r="H1146" i="14"/>
  <c r="N467" i="8"/>
  <c r="N497" i="8"/>
  <c r="N505" i="8" s="1"/>
  <c r="N448" i="8"/>
  <c r="N456" i="8" s="1"/>
  <c r="N366" i="8"/>
  <c r="N372" i="8" s="1"/>
  <c r="H1090" i="14"/>
  <c r="N529" i="8"/>
  <c r="N536" i="8" s="1"/>
  <c r="H1443" i="14"/>
  <c r="M687" i="8"/>
  <c r="M694" i="8" s="1"/>
  <c r="M719" i="8"/>
  <c r="M727" i="8" s="1"/>
  <c r="M639" i="8"/>
  <c r="M647" i="8" s="1"/>
  <c r="H2599" i="14"/>
  <c r="M465" i="9"/>
  <c r="M472" i="9" s="1"/>
  <c r="H2627" i="14"/>
  <c r="M469" i="9"/>
  <c r="M476" i="9" s="1"/>
  <c r="M468" i="9"/>
  <c r="M475" i="9" s="1"/>
  <c r="H2620" i="14"/>
  <c r="N371" i="8"/>
  <c r="N377" i="8" s="1"/>
  <c r="N502" i="8"/>
  <c r="N510" i="8" s="1"/>
  <c r="H1125" i="14"/>
  <c r="N534" i="8"/>
  <c r="N541" i="8" s="1"/>
  <c r="N453" i="8"/>
  <c r="N461" i="8" s="1"/>
  <c r="N516" i="8"/>
  <c r="H1236" i="14"/>
  <c r="H1118" i="14"/>
  <c r="N370" i="8"/>
  <c r="N376" i="8" s="1"/>
  <c r="N452" i="8"/>
  <c r="N460" i="8" s="1"/>
  <c r="N501" i="8"/>
  <c r="N509" i="8" s="1"/>
  <c r="N533" i="8"/>
  <c r="N540" i="8" s="1"/>
  <c r="H1582" i="14"/>
  <c r="M704" i="8"/>
  <c r="H1111" i="14"/>
  <c r="N500" i="8"/>
  <c r="N508" i="8" s="1"/>
  <c r="N369" i="8"/>
  <c r="N375" i="8" s="1"/>
  <c r="N451" i="8"/>
  <c r="N459" i="8" s="1"/>
  <c r="N532" i="8"/>
  <c r="N539" i="8" s="1"/>
  <c r="H2377" i="14"/>
  <c r="N377" i="9"/>
  <c r="N383" i="9" s="1"/>
  <c r="H2398" i="14"/>
  <c r="N380" i="9"/>
  <c r="N386" i="9" s="1"/>
  <c r="M724" i="8"/>
  <c r="M732" i="8" s="1"/>
  <c r="M692" i="8"/>
  <c r="M699" i="8" s="1"/>
  <c r="H1478" i="14"/>
  <c r="M644" i="8"/>
  <c r="M652" i="8" s="1"/>
  <c r="H1229" i="14"/>
  <c r="N515" i="8"/>
  <c r="H1637" i="14"/>
  <c r="M738" i="8"/>
  <c r="H1277" i="14"/>
  <c r="N546" i="8"/>
  <c r="H2461" i="14" l="1"/>
  <c r="N311" i="9"/>
  <c r="N317" i="9" s="1"/>
  <c r="N392" i="9"/>
  <c r="H1305" i="14"/>
  <c r="N550" i="8"/>
  <c r="H1291" i="14"/>
  <c r="N548" i="8"/>
  <c r="H1132" i="14"/>
  <c r="N465" i="8"/>
  <c r="H1513" i="14"/>
  <c r="M660" i="8"/>
  <c r="H1298" i="14"/>
  <c r="N549" i="8"/>
  <c r="H2641" i="14"/>
  <c r="M481" i="9"/>
  <c r="O384" i="8"/>
  <c r="O396" i="8" s="1"/>
  <c r="O602" i="8"/>
  <c r="M708" i="8"/>
  <c r="H1610" i="14"/>
  <c r="H2648" i="14"/>
  <c r="M482" i="9"/>
  <c r="M741" i="8"/>
  <c r="H1658" i="14"/>
  <c r="H1485" i="14"/>
  <c r="M656" i="8"/>
  <c r="H1270" i="14"/>
  <c r="N545" i="8"/>
  <c r="H2662" i="14"/>
  <c r="M484" i="9"/>
  <c r="N518" i="8"/>
  <c r="H1250" i="14"/>
  <c r="H1520" i="14"/>
  <c r="M661" i="8"/>
  <c r="H1623" i="14"/>
  <c r="M736" i="8"/>
  <c r="H1644" i="14"/>
  <c r="M739" i="8"/>
  <c r="N394" i="9"/>
  <c r="N313" i="9"/>
  <c r="N319" i="9" s="1"/>
  <c r="H2475" i="14"/>
  <c r="M480" i="9"/>
  <c r="H2634" i="14"/>
  <c r="H964" i="14"/>
  <c r="N586" i="8"/>
  <c r="N592" i="8" s="1"/>
  <c r="O354" i="8"/>
  <c r="H1222" i="14"/>
  <c r="N514" i="8"/>
  <c r="H985" i="14"/>
  <c r="N589" i="8"/>
  <c r="N595" i="8" s="1"/>
  <c r="O357" i="8"/>
  <c r="N395" i="9"/>
  <c r="N314" i="9"/>
  <c r="N320" i="9" s="1"/>
  <c r="H2482" i="14"/>
  <c r="M703" i="8"/>
  <c r="H1575" i="14"/>
  <c r="H1596" i="14"/>
  <c r="M706" i="8"/>
  <c r="H2489" i="14"/>
  <c r="N396" i="9"/>
  <c r="N315" i="9"/>
  <c r="N321" i="9" s="1"/>
  <c r="H1257" i="14"/>
  <c r="N519" i="8"/>
  <c r="O359" i="8"/>
  <c r="N591" i="8"/>
  <c r="N597" i="8" s="1"/>
  <c r="H999" i="14"/>
  <c r="H1651" i="14"/>
  <c r="M740" i="8"/>
  <c r="H1153" i="14"/>
  <c r="N468" i="8"/>
  <c r="H1603" i="14"/>
  <c r="M707" i="8"/>
  <c r="H1243" i="14"/>
  <c r="N517" i="8"/>
  <c r="H2669" i="14"/>
  <c r="M485" i="9"/>
  <c r="H1374" i="14"/>
  <c r="N609" i="8"/>
  <c r="N615" i="8" s="1"/>
  <c r="H1160" i="14"/>
  <c r="N469" i="8"/>
  <c r="O358" i="8"/>
  <c r="N590" i="8"/>
  <c r="N596" i="8" s="1"/>
  <c r="H992" i="14"/>
  <c r="H2655" i="14"/>
  <c r="M483" i="9"/>
  <c r="O385" i="8"/>
  <c r="O397" i="8" s="1"/>
  <c r="O603" i="8"/>
  <c r="H2468" i="14"/>
  <c r="N312" i="9"/>
  <c r="N318" i="9" s="1"/>
  <c r="N393" i="9"/>
  <c r="N316" i="9"/>
  <c r="N322" i="9" s="1"/>
  <c r="N397" i="9"/>
  <c r="H2496" i="14"/>
  <c r="H1367" i="14"/>
  <c r="N608" i="8"/>
  <c r="N614" i="8" s="1"/>
  <c r="H1167" i="14"/>
  <c r="N470" i="8"/>
  <c r="H1506" i="14"/>
  <c r="M659" i="8"/>
  <c r="H2370" i="14" l="1"/>
  <c r="O304" i="9"/>
  <c r="N432" i="9"/>
  <c r="N438" i="9" s="1"/>
  <c r="H2342" i="14"/>
  <c r="N428" i="9"/>
  <c r="N434" i="9" s="1"/>
  <c r="O300" i="9"/>
  <c r="H1021" i="14"/>
  <c r="O434" i="8"/>
  <c r="O440" i="8" s="1"/>
  <c r="N429" i="9"/>
  <c r="N435" i="9" s="1"/>
  <c r="H2349" i="14"/>
  <c r="O301" i="9"/>
  <c r="O302" i="9"/>
  <c r="N430" i="9"/>
  <c r="N436" i="9" s="1"/>
  <c r="H2356" i="14"/>
  <c r="O386" i="8"/>
  <c r="O398" i="8" s="1"/>
  <c r="O604" i="8"/>
  <c r="H1360" i="14"/>
  <c r="N607" i="8"/>
  <c r="N613" i="8" s="1"/>
  <c r="H2363" i="14"/>
  <c r="O303" i="9"/>
  <c r="N431" i="9"/>
  <c r="N437" i="9" s="1"/>
  <c r="H1416" i="14"/>
  <c r="N625" i="8"/>
  <c r="N631" i="8" s="1"/>
  <c r="O605" i="8"/>
  <c r="O387" i="8"/>
  <c r="O399" i="8" s="1"/>
  <c r="H1395" i="14"/>
  <c r="N612" i="8"/>
  <c r="N618" i="8" s="1"/>
  <c r="H1014" i="14"/>
  <c r="O433" i="8"/>
  <c r="O439" i="8" s="1"/>
  <c r="H2335" i="14"/>
  <c r="N427" i="9"/>
  <c r="N433" i="9" s="1"/>
  <c r="O299" i="9"/>
  <c r="H1409" i="14"/>
  <c r="N624" i="8"/>
  <c r="N630" i="8" s="1"/>
  <c r="O601" i="8"/>
  <c r="O383" i="8"/>
  <c r="O395" i="8" s="1"/>
  <c r="H1388" i="14"/>
  <c r="N611" i="8"/>
  <c r="N617" i="8" s="1"/>
  <c r="H1381" i="14"/>
  <c r="N610" i="8"/>
  <c r="N616" i="8" s="1"/>
  <c r="O388" i="8"/>
  <c r="O400" i="8" s="1"/>
  <c r="O606" i="8"/>
  <c r="H1098" i="14" l="1"/>
  <c r="O367" i="8"/>
  <c r="O373" i="8" s="1"/>
  <c r="O449" i="8"/>
  <c r="O457" i="8" s="1"/>
  <c r="O498" i="8"/>
  <c r="O506" i="8" s="1"/>
  <c r="O530" i="8"/>
  <c r="O537" i="8" s="1"/>
  <c r="H1042" i="14"/>
  <c r="O437" i="8"/>
  <c r="O443" i="8" s="1"/>
  <c r="H1035" i="14"/>
  <c r="O436" i="8"/>
  <c r="O442" i="8" s="1"/>
  <c r="H2558" i="14"/>
  <c r="N449" i="9"/>
  <c r="N455" i="9" s="1"/>
  <c r="H1458" i="14"/>
  <c r="N641" i="8"/>
  <c r="N649" i="8" s="1"/>
  <c r="N721" i="8"/>
  <c r="N729" i="8" s="1"/>
  <c r="N689" i="8"/>
  <c r="N696" i="8" s="1"/>
  <c r="H1402" i="14"/>
  <c r="N623" i="8"/>
  <c r="N629" i="8" s="1"/>
  <c r="H1430" i="14"/>
  <c r="N627" i="8"/>
  <c r="N633" i="8" s="1"/>
  <c r="N453" i="9"/>
  <c r="N459" i="9" s="1"/>
  <c r="H2586" i="14"/>
  <c r="H1451" i="14"/>
  <c r="N720" i="8"/>
  <c r="N728" i="8" s="1"/>
  <c r="N688" i="8"/>
  <c r="N695" i="8" s="1"/>
  <c r="N640" i="8"/>
  <c r="N648" i="8" s="1"/>
  <c r="O444" i="9"/>
  <c r="O330" i="9"/>
  <c r="O342" i="9" s="1"/>
  <c r="H1105" i="14"/>
  <c r="O450" i="8"/>
  <c r="O458" i="8" s="1"/>
  <c r="O531" i="8"/>
  <c r="O538" i="8" s="1"/>
  <c r="O499" i="8"/>
  <c r="O507" i="8" s="1"/>
  <c r="O368" i="8"/>
  <c r="O374" i="8" s="1"/>
  <c r="H1423" i="14"/>
  <c r="N626" i="8"/>
  <c r="N632" i="8" s="1"/>
  <c r="N452" i="9"/>
  <c r="N458" i="9" s="1"/>
  <c r="H2579" i="14"/>
  <c r="O333" i="9"/>
  <c r="O345" i="9" s="1"/>
  <c r="O447" i="9"/>
  <c r="O328" i="9"/>
  <c r="O340" i="9" s="1"/>
  <c r="O442" i="9"/>
  <c r="H1028" i="14"/>
  <c r="O435" i="8"/>
  <c r="O441" i="8" s="1"/>
  <c r="N448" i="9"/>
  <c r="N454" i="9" s="1"/>
  <c r="H2551" i="14"/>
  <c r="H2572" i="14"/>
  <c r="N451" i="9"/>
  <c r="N457" i="9" s="1"/>
  <c r="O445" i="9"/>
  <c r="O331" i="9"/>
  <c r="O343" i="9" s="1"/>
  <c r="N628" i="8"/>
  <c r="N634" i="8" s="1"/>
  <c r="H1437" i="14"/>
  <c r="H2565" i="14"/>
  <c r="N450" i="9"/>
  <c r="N456" i="9" s="1"/>
  <c r="O329" i="9"/>
  <c r="O341" i="9" s="1"/>
  <c r="O443" i="9"/>
  <c r="H1007" i="14"/>
  <c r="O432" i="8"/>
  <c r="O438" i="8" s="1"/>
  <c r="O446" i="9"/>
  <c r="O332" i="9"/>
  <c r="O344" i="9" s="1"/>
  <c r="H2385" i="14" l="1"/>
  <c r="O378" i="9"/>
  <c r="O384" i="9" s="1"/>
  <c r="N466" i="9"/>
  <c r="N473" i="9" s="1"/>
  <c r="H2607" i="14"/>
  <c r="H2628" i="14"/>
  <c r="N469" i="9"/>
  <c r="N476" i="9" s="1"/>
  <c r="H1278" i="14"/>
  <c r="O546" i="8"/>
  <c r="H2593" i="14"/>
  <c r="N464" i="9"/>
  <c r="N471" i="9" s="1"/>
  <c r="H1091" i="14"/>
  <c r="O448" i="8"/>
  <c r="O456" i="8" s="1"/>
  <c r="O497" i="8"/>
  <c r="O505" i="8" s="1"/>
  <c r="O366" i="8"/>
  <c r="O372" i="8" s="1"/>
  <c r="O529" i="8"/>
  <c r="O536" i="8" s="1"/>
  <c r="H2378" i="14"/>
  <c r="O377" i="9"/>
  <c r="O383" i="9" s="1"/>
  <c r="H2413" i="14"/>
  <c r="O382" i="9"/>
  <c r="O388" i="9" s="1"/>
  <c r="H1230" i="14"/>
  <c r="O515" i="8"/>
  <c r="O547" i="8"/>
  <c r="H1285" i="14"/>
  <c r="H1147" i="14"/>
  <c r="O467" i="8"/>
  <c r="O379" i="9"/>
  <c r="O385" i="9" s="1"/>
  <c r="H2392" i="14"/>
  <c r="H1500" i="14"/>
  <c r="N658" i="8"/>
  <c r="H1493" i="14"/>
  <c r="N657" i="8"/>
  <c r="H2621" i="14"/>
  <c r="N468" i="9"/>
  <c r="N475" i="9" s="1"/>
  <c r="H1472" i="14"/>
  <c r="N643" i="8"/>
  <c r="N651" i="8" s="1"/>
  <c r="N723" i="8"/>
  <c r="N731" i="8" s="1"/>
  <c r="N691" i="8"/>
  <c r="N698" i="8" s="1"/>
  <c r="H1140" i="14"/>
  <c r="O466" i="8"/>
  <c r="H2399" i="14"/>
  <c r="O380" i="9"/>
  <c r="O386" i="9" s="1"/>
  <c r="P356" i="8"/>
  <c r="O588" i="8"/>
  <c r="O594" i="8" s="1"/>
  <c r="H979" i="14"/>
  <c r="H1237" i="14"/>
  <c r="O516" i="8"/>
  <c r="N687" i="8"/>
  <c r="N694" i="8" s="1"/>
  <c r="N639" i="8"/>
  <c r="N647" i="8" s="1"/>
  <c r="H1444" i="14"/>
  <c r="N719" i="8"/>
  <c r="N727" i="8" s="1"/>
  <c r="N467" i="9"/>
  <c r="N474" i="9" s="1"/>
  <c r="H2614" i="14"/>
  <c r="H1590" i="14"/>
  <c r="N705" i="8"/>
  <c r="N465" i="9"/>
  <c r="N472" i="9" s="1"/>
  <c r="H2600" i="14"/>
  <c r="H1631" i="14"/>
  <c r="N737" i="8"/>
  <c r="H972" i="14"/>
  <c r="P355" i="8"/>
  <c r="O587" i="8"/>
  <c r="O593" i="8" s="1"/>
  <c r="H1638" i="14"/>
  <c r="N738" i="8"/>
  <c r="O381" i="9"/>
  <c r="O387" i="9" s="1"/>
  <c r="H2406" i="14"/>
  <c r="H1112" i="14"/>
  <c r="O369" i="8"/>
  <c r="O375" i="8" s="1"/>
  <c r="O451" i="8"/>
  <c r="O459" i="8" s="1"/>
  <c r="O532" i="8"/>
  <c r="O539" i="8" s="1"/>
  <c r="O500" i="8"/>
  <c r="O508" i="8" s="1"/>
  <c r="H1583" i="14"/>
  <c r="N704" i="8"/>
  <c r="H1119" i="14"/>
  <c r="O501" i="8"/>
  <c r="O509" i="8" s="1"/>
  <c r="O533" i="8"/>
  <c r="O540" i="8" s="1"/>
  <c r="O452" i="8"/>
  <c r="O460" i="8" s="1"/>
  <c r="O370" i="8"/>
  <c r="O376" i="8" s="1"/>
  <c r="O502" i="8"/>
  <c r="O510" i="8" s="1"/>
  <c r="O453" i="8"/>
  <c r="O461" i="8" s="1"/>
  <c r="H1126" i="14"/>
  <c r="O371" i="8"/>
  <c r="O377" i="8" s="1"/>
  <c r="O534" i="8"/>
  <c r="O541" i="8" s="1"/>
  <c r="H1479" i="14"/>
  <c r="N692" i="8"/>
  <c r="N699" i="8" s="1"/>
  <c r="N644" i="8"/>
  <c r="N652" i="8" s="1"/>
  <c r="N724" i="8"/>
  <c r="N732" i="8" s="1"/>
  <c r="N722" i="8"/>
  <c r="N730" i="8" s="1"/>
  <c r="N690" i="8"/>
  <c r="N697" i="8" s="1"/>
  <c r="N642" i="8"/>
  <c r="N650" i="8" s="1"/>
  <c r="H1465" i="14"/>
  <c r="N659" i="8" l="1"/>
  <c r="H1507" i="14"/>
  <c r="H1244" i="14"/>
  <c r="O517" i="8"/>
  <c r="O392" i="9"/>
  <c r="H2462" i="14"/>
  <c r="O311" i="9"/>
  <c r="O317" i="9" s="1"/>
  <c r="H2663" i="14"/>
  <c r="N484" i="9"/>
  <c r="H965" i="14"/>
  <c r="P354" i="8"/>
  <c r="O586" i="8"/>
  <c r="O592" i="8" s="1"/>
  <c r="H1624" i="14"/>
  <c r="N736" i="8"/>
  <c r="O519" i="8"/>
  <c r="H1258" i="14"/>
  <c r="H2483" i="14"/>
  <c r="O395" i="9"/>
  <c r="O314" i="9"/>
  <c r="O320" i="9" s="1"/>
  <c r="H1251" i="14"/>
  <c r="O518" i="8"/>
  <c r="H1645" i="14"/>
  <c r="N739" i="8"/>
  <c r="H1154" i="14"/>
  <c r="O468" i="8"/>
  <c r="H1271" i="14"/>
  <c r="O545" i="8"/>
  <c r="H1133" i="14"/>
  <c r="O465" i="8"/>
  <c r="H1486" i="14"/>
  <c r="N656" i="8"/>
  <c r="N480" i="9"/>
  <c r="H2635" i="14"/>
  <c r="H1168" i="14"/>
  <c r="O470" i="8"/>
  <c r="O394" i="9"/>
  <c r="O313" i="9"/>
  <c r="O319" i="9" s="1"/>
  <c r="H2476" i="14"/>
  <c r="H1299" i="14"/>
  <c r="O549" i="8"/>
  <c r="H2642" i="14"/>
  <c r="N481" i="9"/>
  <c r="H1604" i="14"/>
  <c r="N707" i="8"/>
  <c r="H2649" i="14"/>
  <c r="N482" i="9"/>
  <c r="H2656" i="14"/>
  <c r="N483" i="9"/>
  <c r="N741" i="8"/>
  <c r="H1659" i="14"/>
  <c r="H1521" i="14"/>
  <c r="N661" i="8"/>
  <c r="N703" i="8"/>
  <c r="H1576" i="14"/>
  <c r="H1375" i="14"/>
  <c r="O609" i="8"/>
  <c r="O615" i="8" s="1"/>
  <c r="P603" i="8"/>
  <c r="P385" i="8"/>
  <c r="P397" i="8" s="1"/>
  <c r="P358" i="8"/>
  <c r="O590" i="8"/>
  <c r="O596" i="8" s="1"/>
  <c r="H993" i="14"/>
  <c r="H1652" i="14"/>
  <c r="N740" i="8"/>
  <c r="H2469" i="14"/>
  <c r="O312" i="9"/>
  <c r="O318" i="9" s="1"/>
  <c r="O393" i="9"/>
  <c r="N706" i="8"/>
  <c r="H1597" i="14"/>
  <c r="H1292" i="14"/>
  <c r="O548" i="8"/>
  <c r="H986" i="14"/>
  <c r="O589" i="8"/>
  <c r="O595" i="8" s="1"/>
  <c r="P357" i="8"/>
  <c r="H1223" i="14"/>
  <c r="O514" i="8"/>
  <c r="H1611" i="14"/>
  <c r="N708" i="8"/>
  <c r="H2490" i="14"/>
  <c r="O315" i="9"/>
  <c r="O321" i="9" s="1"/>
  <c r="O396" i="9"/>
  <c r="H1306" i="14"/>
  <c r="O550" i="8"/>
  <c r="H1000" i="14"/>
  <c r="O591" i="8"/>
  <c r="O597" i="8" s="1"/>
  <c r="P359" i="8"/>
  <c r="H1368" i="14"/>
  <c r="O608" i="8"/>
  <c r="O614" i="8" s="1"/>
  <c r="P384" i="8"/>
  <c r="P396" i="8" s="1"/>
  <c r="P602" i="8"/>
  <c r="H1161" i="14"/>
  <c r="O469" i="8"/>
  <c r="H2670" i="14"/>
  <c r="N485" i="9"/>
  <c r="H2497" i="14"/>
  <c r="O397" i="9"/>
  <c r="O316" i="9"/>
  <c r="O322" i="9" s="1"/>
  <c r="H1514" i="14"/>
  <c r="N660" i="8"/>
  <c r="H2357" i="14" l="1"/>
  <c r="O430" i="9"/>
  <c r="O436" i="9" s="1"/>
  <c r="P302" i="9"/>
  <c r="H1382" i="14"/>
  <c r="O610" i="8"/>
  <c r="O616" i="8" s="1"/>
  <c r="O429" i="9"/>
  <c r="O435" i="9" s="1"/>
  <c r="P301" i="9"/>
  <c r="H2350" i="14"/>
  <c r="H1015" i="14"/>
  <c r="P433" i="8"/>
  <c r="P439" i="8" s="1"/>
  <c r="H396" i="8"/>
  <c r="H433" i="8" s="1"/>
  <c r="P606" i="8"/>
  <c r="P388" i="8"/>
  <c r="P400" i="8" s="1"/>
  <c r="O612" i="8"/>
  <c r="O618" i="8" s="1"/>
  <c r="H1396" i="14"/>
  <c r="P601" i="8"/>
  <c r="P383" i="8"/>
  <c r="P395" i="8" s="1"/>
  <c r="H2364" i="14"/>
  <c r="O431" i="9"/>
  <c r="O437" i="9" s="1"/>
  <c r="P303" i="9"/>
  <c r="H1410" i="14"/>
  <c r="O624" i="8"/>
  <c r="O630" i="8" s="1"/>
  <c r="H1361" i="14"/>
  <c r="O607" i="8"/>
  <c r="O613" i="8" s="1"/>
  <c r="O427" i="9"/>
  <c r="O433" i="9" s="1"/>
  <c r="P299" i="9"/>
  <c r="H2336" i="14"/>
  <c r="P387" i="8"/>
  <c r="P399" i="8" s="1"/>
  <c r="P605" i="8"/>
  <c r="P304" i="9"/>
  <c r="O432" i="9"/>
  <c r="O438" i="9" s="1"/>
  <c r="H2371" i="14"/>
  <c r="H1022" i="14"/>
  <c r="P434" i="8"/>
  <c r="P440" i="8" s="1"/>
  <c r="H397" i="8"/>
  <c r="H434" i="8" s="1"/>
  <c r="H1417" i="14"/>
  <c r="O625" i="8"/>
  <c r="O631" i="8" s="1"/>
  <c r="H2343" i="14"/>
  <c r="O428" i="9"/>
  <c r="O434" i="9" s="1"/>
  <c r="P300" i="9"/>
  <c r="H1389" i="14"/>
  <c r="O611" i="8"/>
  <c r="O617" i="8" s="1"/>
  <c r="P386" i="8"/>
  <c r="P398" i="8" s="1"/>
  <c r="P604" i="8"/>
  <c r="H2559" i="14" l="1"/>
  <c r="O449" i="9"/>
  <c r="O455" i="9" s="1"/>
  <c r="H2587" i="14"/>
  <c r="O453" i="9"/>
  <c r="O459" i="9" s="1"/>
  <c r="H1424" i="14"/>
  <c r="O626" i="8"/>
  <c r="O632" i="8" s="1"/>
  <c r="P442" i="9"/>
  <c r="P328" i="9"/>
  <c r="P340" i="9" s="1"/>
  <c r="H1403" i="14"/>
  <c r="O623" i="8"/>
  <c r="O629" i="8" s="1"/>
  <c r="H1029" i="14"/>
  <c r="P435" i="8"/>
  <c r="P441" i="8" s="1"/>
  <c r="H398" i="8"/>
  <c r="H435" i="8" s="1"/>
  <c r="O640" i="8"/>
  <c r="O648" i="8" s="1"/>
  <c r="H1452" i="14"/>
  <c r="O688" i="8"/>
  <c r="O695" i="8" s="1"/>
  <c r="O720" i="8"/>
  <c r="O728" i="8" s="1"/>
  <c r="P445" i="9"/>
  <c r="P331" i="9"/>
  <c r="P343" i="9" s="1"/>
  <c r="H1459" i="14"/>
  <c r="O641" i="8"/>
  <c r="O649" i="8" s="1"/>
  <c r="O689" i="8"/>
  <c r="O696" i="8" s="1"/>
  <c r="O721" i="8"/>
  <c r="O729" i="8" s="1"/>
  <c r="P437" i="8"/>
  <c r="P443" i="8" s="1"/>
  <c r="H1043" i="14"/>
  <c r="H400" i="8"/>
  <c r="H437" i="8" s="1"/>
  <c r="H1036" i="14"/>
  <c r="P436" i="8"/>
  <c r="P442" i="8" s="1"/>
  <c r="H399" i="8"/>
  <c r="H436" i="8" s="1"/>
  <c r="P444" i="9"/>
  <c r="P330" i="9"/>
  <c r="P342" i="9" s="1"/>
  <c r="O451" i="9"/>
  <c r="O457" i="9" s="1"/>
  <c r="H2573" i="14"/>
  <c r="O452" i="9"/>
  <c r="O458" i="9" s="1"/>
  <c r="H2580" i="14"/>
  <c r="H1008" i="14"/>
  <c r="P432" i="8"/>
  <c r="P438" i="8" s="1"/>
  <c r="H395" i="8"/>
  <c r="H432" i="8" s="1"/>
  <c r="H1106" i="14"/>
  <c r="P450" i="8"/>
  <c r="P458" i="8" s="1"/>
  <c r="P531" i="8"/>
  <c r="P538" i="8" s="1"/>
  <c r="P499" i="8"/>
  <c r="P507" i="8" s="1"/>
  <c r="P368" i="8"/>
  <c r="P374" i="8" s="1"/>
  <c r="H440" i="8"/>
  <c r="O628" i="8"/>
  <c r="O634" i="8" s="1"/>
  <c r="H1438" i="14"/>
  <c r="P447" i="9"/>
  <c r="P333" i="9"/>
  <c r="P345" i="9" s="1"/>
  <c r="P449" i="8"/>
  <c r="P457" i="8" s="1"/>
  <c r="P498" i="8"/>
  <c r="P506" i="8" s="1"/>
  <c r="P530" i="8"/>
  <c r="P537" i="8" s="1"/>
  <c r="P367" i="8"/>
  <c r="P373" i="8" s="1"/>
  <c r="H1099" i="14"/>
  <c r="H439" i="8"/>
  <c r="H2552" i="14"/>
  <c r="O448" i="9"/>
  <c r="O454" i="9" s="1"/>
  <c r="O450" i="9"/>
  <c r="O456" i="9" s="1"/>
  <c r="H2566" i="14"/>
  <c r="H1431" i="14"/>
  <c r="O627" i="8"/>
  <c r="O633" i="8" s="1"/>
  <c r="P329" i="9"/>
  <c r="P341" i="9" s="1"/>
  <c r="P443" i="9"/>
  <c r="P332" i="9"/>
  <c r="P344" i="9" s="1"/>
  <c r="P446" i="9"/>
  <c r="H2608" i="14" l="1"/>
  <c r="O466" i="9"/>
  <c r="O473" i="9" s="1"/>
  <c r="H2594" i="14"/>
  <c r="O464" i="9"/>
  <c r="O471" i="9" s="1"/>
  <c r="H2622" i="14"/>
  <c r="O468" i="9"/>
  <c r="O475" i="9" s="1"/>
  <c r="O657" i="8"/>
  <c r="H1494" i="14"/>
  <c r="H1279" i="14"/>
  <c r="P546" i="8"/>
  <c r="F552" i="8" s="1"/>
  <c r="H537" i="8"/>
  <c r="H546" i="8" s="1"/>
  <c r="H2414" i="14"/>
  <c r="P382" i="9"/>
  <c r="P388" i="9" s="1"/>
  <c r="H345" i="9"/>
  <c r="H382" i="9" s="1"/>
  <c r="P452" i="8"/>
  <c r="P460" i="8" s="1"/>
  <c r="P533" i="8"/>
  <c r="P540" i="8" s="1"/>
  <c r="H1120" i="14"/>
  <c r="P370" i="8"/>
  <c r="P376" i="8" s="1"/>
  <c r="P501" i="8"/>
  <c r="P509" i="8" s="1"/>
  <c r="H442" i="8"/>
  <c r="H1092" i="14"/>
  <c r="P366" i="8"/>
  <c r="P372" i="8" s="1"/>
  <c r="P497" i="8"/>
  <c r="P505" i="8" s="1"/>
  <c r="P448" i="8"/>
  <c r="P456" i="8" s="1"/>
  <c r="P529" i="8"/>
  <c r="P536" i="8" s="1"/>
  <c r="H438" i="8"/>
  <c r="H1632" i="14"/>
  <c r="O737" i="8"/>
  <c r="H449" i="8"/>
  <c r="H530" i="8"/>
  <c r="H367" i="8"/>
  <c r="H498" i="8"/>
  <c r="H2615" i="14"/>
  <c r="O467" i="9"/>
  <c r="O474" i="9" s="1"/>
  <c r="H1231" i="14"/>
  <c r="P515" i="8"/>
  <c r="F521" i="8" s="1"/>
  <c r="H506" i="8"/>
  <c r="H515" i="8" s="1"/>
  <c r="H1141" i="14"/>
  <c r="P466" i="8"/>
  <c r="F472" i="8" s="1"/>
  <c r="H457" i="8"/>
  <c r="H466" i="8" s="1"/>
  <c r="H1445" i="14"/>
  <c r="O687" i="8"/>
  <c r="O694" i="8" s="1"/>
  <c r="O719" i="8"/>
  <c r="O727" i="8" s="1"/>
  <c r="O639" i="8"/>
  <c r="O647" i="8" s="1"/>
  <c r="H980" i="14"/>
  <c r="P588" i="8"/>
  <c r="P594" i="8" s="1"/>
  <c r="O738" i="8"/>
  <c r="H1639" i="14"/>
  <c r="H2629" i="14"/>
  <c r="O469" i="9"/>
  <c r="O476" i="9" s="1"/>
  <c r="H1584" i="14"/>
  <c r="O704" i="8"/>
  <c r="H1238" i="14"/>
  <c r="P516" i="8"/>
  <c r="F522" i="8" s="1"/>
  <c r="H507" i="8"/>
  <c r="H516" i="8" s="1"/>
  <c r="H1591" i="14"/>
  <c r="O705" i="8"/>
  <c r="H2393" i="14"/>
  <c r="P379" i="9"/>
  <c r="P385" i="9" s="1"/>
  <c r="H342" i="9"/>
  <c r="H379" i="9" s="1"/>
  <c r="P377" i="9"/>
  <c r="P383" i="9" s="1"/>
  <c r="H2379" i="14"/>
  <c r="H340" i="9"/>
  <c r="H377" i="9" s="1"/>
  <c r="P378" i="9"/>
  <c r="P384" i="9" s="1"/>
  <c r="H2386" i="14"/>
  <c r="H341" i="9"/>
  <c r="H378" i="9" s="1"/>
  <c r="H1286" i="14"/>
  <c r="P547" i="8"/>
  <c r="F553" i="8" s="1"/>
  <c r="H538" i="8"/>
  <c r="H547" i="8" s="1"/>
  <c r="H1501" i="14"/>
  <c r="O658" i="8"/>
  <c r="H973" i="14"/>
  <c r="P587" i="8"/>
  <c r="P593" i="8" s="1"/>
  <c r="H1113" i="14"/>
  <c r="P369" i="8"/>
  <c r="P375" i="8" s="1"/>
  <c r="P451" i="8"/>
  <c r="P459" i="8" s="1"/>
  <c r="P500" i="8"/>
  <c r="P508" i="8" s="1"/>
  <c r="P532" i="8"/>
  <c r="P539" i="8" s="1"/>
  <c r="H441" i="8"/>
  <c r="O692" i="8"/>
  <c r="O699" i="8" s="1"/>
  <c r="H1480" i="14"/>
  <c r="O644" i="8"/>
  <c r="O652" i="8" s="1"/>
  <c r="O724" i="8"/>
  <c r="O732" i="8" s="1"/>
  <c r="P381" i="9"/>
  <c r="P387" i="9" s="1"/>
  <c r="H2407" i="14"/>
  <c r="H344" i="9"/>
  <c r="H381" i="9" s="1"/>
  <c r="H499" i="8"/>
  <c r="H531" i="8"/>
  <c r="H450" i="8"/>
  <c r="H368" i="8"/>
  <c r="O723" i="8"/>
  <c r="O731" i="8" s="1"/>
  <c r="O643" i="8"/>
  <c r="O651" i="8" s="1"/>
  <c r="H1473" i="14"/>
  <c r="O691" i="8"/>
  <c r="O698" i="8" s="1"/>
  <c r="P467" i="8"/>
  <c r="F473" i="8" s="1"/>
  <c r="H1148" i="14"/>
  <c r="H458" i="8"/>
  <c r="H467" i="8" s="1"/>
  <c r="H2601" i="14"/>
  <c r="O465" i="9"/>
  <c r="O472" i="9" s="1"/>
  <c r="H1466" i="14"/>
  <c r="O690" i="8"/>
  <c r="O697" i="8" s="1"/>
  <c r="O642" i="8"/>
  <c r="O650" i="8" s="1"/>
  <c r="O722" i="8"/>
  <c r="O730" i="8" s="1"/>
  <c r="H1127" i="14"/>
  <c r="P371" i="8"/>
  <c r="P377" i="8" s="1"/>
  <c r="P502" i="8"/>
  <c r="P510" i="8" s="1"/>
  <c r="P453" i="8"/>
  <c r="P461" i="8" s="1"/>
  <c r="P534" i="8"/>
  <c r="P541" i="8" s="1"/>
  <c r="H443" i="8"/>
  <c r="P380" i="9"/>
  <c r="P386" i="9" s="1"/>
  <c r="H2400" i="14"/>
  <c r="H343" i="9"/>
  <c r="H380" i="9" s="1"/>
  <c r="H1522" i="14" l="1"/>
  <c r="O661" i="8"/>
  <c r="H1598" i="14"/>
  <c r="O706" i="8"/>
  <c r="H2643" i="14"/>
  <c r="O481" i="9"/>
  <c r="H2477" i="14"/>
  <c r="P313" i="9"/>
  <c r="P319" i="9" s="1"/>
  <c r="P394" i="9"/>
  <c r="F400" i="9" s="1"/>
  <c r="H385" i="9"/>
  <c r="P393" i="9"/>
  <c r="F399" i="9" s="1"/>
  <c r="P312" i="9"/>
  <c r="P318" i="9" s="1"/>
  <c r="H2470" i="14"/>
  <c r="H384" i="9"/>
  <c r="O739" i="8"/>
  <c r="H1646" i="14"/>
  <c r="H1508" i="14"/>
  <c r="O659" i="8"/>
  <c r="H994" i="14"/>
  <c r="P590" i="8"/>
  <c r="P596" i="8" s="1"/>
  <c r="H532" i="8"/>
  <c r="H500" i="8"/>
  <c r="H369" i="8"/>
  <c r="H451" i="8"/>
  <c r="P548" i="8"/>
  <c r="F554" i="8" s="1"/>
  <c r="H1293" i="14"/>
  <c r="H539" i="8"/>
  <c r="H548" i="8" s="1"/>
  <c r="H2498" i="14"/>
  <c r="P397" i="9"/>
  <c r="F403" i="9" s="1"/>
  <c r="P316" i="9"/>
  <c r="P322" i="9" s="1"/>
  <c r="H388" i="9"/>
  <c r="H1262" i="14"/>
  <c r="F568" i="8"/>
  <c r="P589" i="8"/>
  <c r="P595" i="8" s="1"/>
  <c r="H987" i="14"/>
  <c r="H1309" i="14"/>
  <c r="F561" i="8"/>
  <c r="O485" i="9"/>
  <c r="H2671" i="14"/>
  <c r="H502" i="8"/>
  <c r="H534" i="8"/>
  <c r="H453" i="8"/>
  <c r="H371" i="8"/>
  <c r="H529" i="8"/>
  <c r="H497" i="8"/>
  <c r="H366" i="8"/>
  <c r="H448" i="8"/>
  <c r="H1625" i="14"/>
  <c r="O736" i="8"/>
  <c r="H1612" i="14"/>
  <c r="O708" i="8"/>
  <c r="H2463" i="14"/>
  <c r="P392" i="9"/>
  <c r="F398" i="9" s="1"/>
  <c r="P311" i="9"/>
  <c r="P317" i="9" s="1"/>
  <c r="H383" i="9"/>
  <c r="H2657" i="14"/>
  <c r="O483" i="9"/>
  <c r="H1307" i="14"/>
  <c r="P550" i="8"/>
  <c r="F556" i="8" s="1"/>
  <c r="H541" i="8"/>
  <c r="H550" i="8" s="1"/>
  <c r="H1310" i="14"/>
  <c r="F562" i="8"/>
  <c r="H1376" i="14"/>
  <c r="P609" i="8"/>
  <c r="P615" i="8" s="1"/>
  <c r="H594" i="8"/>
  <c r="H609" i="8" s="1"/>
  <c r="P545" i="8"/>
  <c r="F551" i="8" s="1"/>
  <c r="H1272" i="14"/>
  <c r="H536" i="8"/>
  <c r="H545" i="8" s="1"/>
  <c r="H2636" i="14"/>
  <c r="O480" i="9"/>
  <c r="H533" i="8"/>
  <c r="H452" i="8"/>
  <c r="H370" i="8"/>
  <c r="H501" i="8"/>
  <c r="H1171" i="14"/>
  <c r="F481" i="8"/>
  <c r="H1300" i="14"/>
  <c r="P549" i="8"/>
  <c r="F555" i="8" s="1"/>
  <c r="H540" i="8"/>
  <c r="H549" i="8" s="1"/>
  <c r="F567" i="8"/>
  <c r="H1261" i="14"/>
  <c r="F482" i="8"/>
  <c r="H1172" i="14"/>
  <c r="H1369" i="14"/>
  <c r="P608" i="8"/>
  <c r="P614" i="8" s="1"/>
  <c r="H593" i="8"/>
  <c r="H608" i="8" s="1"/>
  <c r="H2664" i="14"/>
  <c r="O484" i="9"/>
  <c r="H1169" i="14"/>
  <c r="P470" i="8"/>
  <c r="F476" i="8" s="1"/>
  <c r="H461" i="8"/>
  <c r="H470" i="8" s="1"/>
  <c r="P465" i="8"/>
  <c r="F471" i="8" s="1"/>
  <c r="H1134" i="14"/>
  <c r="H456" i="8"/>
  <c r="H465" i="8" s="1"/>
  <c r="O703" i="8"/>
  <c r="H1577" i="14"/>
  <c r="H1252" i="14"/>
  <c r="P518" i="8"/>
  <c r="F524" i="8" s="1"/>
  <c r="H509" i="8"/>
  <c r="H518" i="8" s="1"/>
  <c r="H1245" i="14"/>
  <c r="P517" i="8"/>
  <c r="F523" i="8" s="1"/>
  <c r="H508" i="8"/>
  <c r="H517" i="8" s="1"/>
  <c r="O707" i="8"/>
  <c r="H1605" i="14"/>
  <c r="H1515" i="14"/>
  <c r="O660" i="8"/>
  <c r="H2484" i="14"/>
  <c r="P314" i="9"/>
  <c r="P320" i="9" s="1"/>
  <c r="P395" i="9"/>
  <c r="F401" i="9" s="1"/>
  <c r="H386" i="9"/>
  <c r="H1259" i="14"/>
  <c r="P519" i="8"/>
  <c r="F525" i="8" s="1"/>
  <c r="H510" i="8"/>
  <c r="H519" i="8" s="1"/>
  <c r="H2491" i="14"/>
  <c r="P396" i="9"/>
  <c r="F402" i="9" s="1"/>
  <c r="P315" i="9"/>
  <c r="P321" i="9" s="1"/>
  <c r="H387" i="9"/>
  <c r="H1224" i="14"/>
  <c r="P514" i="8"/>
  <c r="F520" i="8" s="1"/>
  <c r="H505" i="8"/>
  <c r="H514" i="8" s="1"/>
  <c r="H2650" i="14"/>
  <c r="O482" i="9"/>
  <c r="P469" i="8"/>
  <c r="F475" i="8" s="1"/>
  <c r="H1162" i="14"/>
  <c r="H460" i="8"/>
  <c r="H469" i="8" s="1"/>
  <c r="P468" i="8"/>
  <c r="F474" i="8" s="1"/>
  <c r="H1155" i="14"/>
  <c r="H459" i="8"/>
  <c r="H468" i="8" s="1"/>
  <c r="H1653" i="14"/>
  <c r="O740" i="8"/>
  <c r="H1001" i="14"/>
  <c r="P591" i="8"/>
  <c r="P597" i="8" s="1"/>
  <c r="H1660" i="14"/>
  <c r="O741" i="8"/>
  <c r="O656" i="8"/>
  <c r="H1487" i="14"/>
  <c r="H966" i="14"/>
  <c r="P586" i="8"/>
  <c r="P592" i="8" s="1"/>
  <c r="H1383" i="14" l="1"/>
  <c r="P610" i="8"/>
  <c r="P616" i="8" s="1"/>
  <c r="H595" i="8"/>
  <c r="H610" i="8" s="1"/>
  <c r="H2365" i="14"/>
  <c r="P431" i="9"/>
  <c r="P437" i="9" s="1"/>
  <c r="H2344" i="14"/>
  <c r="P428" i="9"/>
  <c r="P434" i="9" s="1"/>
  <c r="H2500" i="14"/>
  <c r="F408" i="9"/>
  <c r="H1170" i="14"/>
  <c r="F480" i="8"/>
  <c r="H2501" i="14"/>
  <c r="F409" i="9"/>
  <c r="F485" i="8"/>
  <c r="H1175" i="14"/>
  <c r="H2502" i="14"/>
  <c r="F410" i="9"/>
  <c r="O575" i="8"/>
  <c r="M575" i="8"/>
  <c r="P575" i="8"/>
  <c r="N575" i="8"/>
  <c r="L575" i="8"/>
  <c r="K575" i="8"/>
  <c r="J575" i="8"/>
  <c r="H1174" i="14"/>
  <c r="F484" i="8"/>
  <c r="H312" i="9"/>
  <c r="H393" i="9"/>
  <c r="F412" i="9"/>
  <c r="H2504" i="14"/>
  <c r="H2358" i="14"/>
  <c r="P430" i="9"/>
  <c r="P436" i="9" s="1"/>
  <c r="P489" i="8"/>
  <c r="O489" i="8"/>
  <c r="N489" i="8"/>
  <c r="K489" i="8"/>
  <c r="M489" i="8"/>
  <c r="J489" i="8"/>
  <c r="L489" i="8"/>
  <c r="N574" i="8"/>
  <c r="M574" i="8"/>
  <c r="L574" i="8"/>
  <c r="O574" i="8"/>
  <c r="K574" i="8"/>
  <c r="J574" i="8"/>
  <c r="P574" i="8"/>
  <c r="H1312" i="14"/>
  <c r="F564" i="8"/>
  <c r="H1362" i="14"/>
  <c r="P607" i="8"/>
  <c r="P613" i="8" s="1"/>
  <c r="H592" i="8"/>
  <c r="H607" i="8" s="1"/>
  <c r="H2499" i="14"/>
  <c r="F407" i="9"/>
  <c r="P624" i="8"/>
  <c r="P630" i="8" s="1"/>
  <c r="H1411" i="14"/>
  <c r="H614" i="8"/>
  <c r="H624" i="8" s="1"/>
  <c r="H1308" i="14"/>
  <c r="F560" i="8"/>
  <c r="H1311" i="14"/>
  <c r="F563" i="8"/>
  <c r="F483" i="8"/>
  <c r="H1173" i="14"/>
  <c r="H1313" i="14"/>
  <c r="F565" i="8"/>
  <c r="F570" i="8"/>
  <c r="H1264" i="14"/>
  <c r="H1260" i="14"/>
  <c r="F566" i="8"/>
  <c r="M488" i="8"/>
  <c r="L488" i="8"/>
  <c r="J488" i="8"/>
  <c r="K488" i="8"/>
  <c r="N488" i="8"/>
  <c r="P488" i="8"/>
  <c r="O488" i="8"/>
  <c r="H315" i="9"/>
  <c r="H396" i="9"/>
  <c r="H392" i="9"/>
  <c r="H311" i="9"/>
  <c r="F571" i="8"/>
  <c r="H1265" i="14"/>
  <c r="H2372" i="14"/>
  <c r="P432" i="9"/>
  <c r="P438" i="9" s="1"/>
  <c r="H1397" i="14"/>
  <c r="P612" i="8"/>
  <c r="P618" i="8" s="1"/>
  <c r="H597" i="8"/>
  <c r="H612" i="8" s="1"/>
  <c r="H395" i="9"/>
  <c r="H314" i="9"/>
  <c r="H1390" i="14"/>
  <c r="P611" i="8"/>
  <c r="P617" i="8" s="1"/>
  <c r="H596" i="8"/>
  <c r="H611" i="8" s="1"/>
  <c r="F569" i="8"/>
  <c r="H1263" i="14"/>
  <c r="H2337" i="14"/>
  <c r="P427" i="9"/>
  <c r="P433" i="9" s="1"/>
  <c r="H2503" i="14"/>
  <c r="F411" i="9"/>
  <c r="H394" i="9"/>
  <c r="H313" i="9"/>
  <c r="H316" i="9"/>
  <c r="H397" i="9"/>
  <c r="H2351" i="14"/>
  <c r="P429" i="9"/>
  <c r="P435" i="9" s="1"/>
  <c r="P625" i="8"/>
  <c r="P631" i="8" s="1"/>
  <c r="H1418" i="14"/>
  <c r="H615" i="8"/>
  <c r="H625" i="8" s="1"/>
  <c r="N783" i="8" l="1"/>
  <c r="H1187" i="14"/>
  <c r="M784" i="8"/>
  <c r="H1193" i="14"/>
  <c r="H1184" i="14"/>
  <c r="K783" i="8"/>
  <c r="H1194" i="14"/>
  <c r="N784" i="8"/>
  <c r="H1453" i="14"/>
  <c r="P720" i="8"/>
  <c r="P728" i="8" s="1"/>
  <c r="P688" i="8"/>
  <c r="P695" i="8" s="1"/>
  <c r="P640" i="8"/>
  <c r="P648" i="8" s="1"/>
  <c r="H630" i="8"/>
  <c r="L414" i="9"/>
  <c r="P414" i="9"/>
  <c r="M414" i="9"/>
  <c r="K414" i="9"/>
  <c r="J414" i="9"/>
  <c r="O414" i="9"/>
  <c r="N414" i="9"/>
  <c r="H1404" i="14"/>
  <c r="P623" i="8"/>
  <c r="P629" i="8" s="1"/>
  <c r="H613" i="8"/>
  <c r="H623" i="8" s="1"/>
  <c r="P628" i="8"/>
  <c r="P634" i="8" s="1"/>
  <c r="H1439" i="14"/>
  <c r="H618" i="8"/>
  <c r="H628" i="8" s="1"/>
  <c r="H1460" i="14"/>
  <c r="P689" i="8"/>
  <c r="P696" i="8" s="1"/>
  <c r="P721" i="8"/>
  <c r="P729" i="8" s="1"/>
  <c r="P641" i="8"/>
  <c r="P649" i="8" s="1"/>
  <c r="H631" i="8"/>
  <c r="P450" i="9"/>
  <c r="P456" i="9" s="1"/>
  <c r="H2567" i="14"/>
  <c r="H435" i="9"/>
  <c r="H450" i="9" s="1"/>
  <c r="H2588" i="14"/>
  <c r="P453" i="9"/>
  <c r="P459" i="9" s="1"/>
  <c r="H438" i="9"/>
  <c r="H453" i="9" s="1"/>
  <c r="L577" i="8"/>
  <c r="P577" i="8"/>
  <c r="K577" i="8"/>
  <c r="J577" i="8"/>
  <c r="O577" i="8"/>
  <c r="N577" i="8"/>
  <c r="M577" i="8"/>
  <c r="H1183" i="14"/>
  <c r="J783" i="8"/>
  <c r="H488" i="8"/>
  <c r="H783" i="8" s="1"/>
  <c r="O784" i="8"/>
  <c r="H1195" i="14"/>
  <c r="H1432" i="14"/>
  <c r="P627" i="8"/>
  <c r="P633" i="8" s="1"/>
  <c r="H617" i="8"/>
  <c r="H627" i="8" s="1"/>
  <c r="H1196" i="14"/>
  <c r="P784" i="8"/>
  <c r="P419" i="9"/>
  <c r="M419" i="9"/>
  <c r="L419" i="9"/>
  <c r="N419" i="9"/>
  <c r="K419" i="9"/>
  <c r="J419" i="9"/>
  <c r="O419" i="9"/>
  <c r="H1321" i="14"/>
  <c r="H574" i="8"/>
  <c r="H849" i="8" s="1"/>
  <c r="J849" i="8"/>
  <c r="L490" i="8"/>
  <c r="J490" i="8"/>
  <c r="P490" i="8"/>
  <c r="O490" i="8"/>
  <c r="N490" i="8"/>
  <c r="M490" i="8"/>
  <c r="K490" i="8"/>
  <c r="K849" i="8"/>
  <c r="H1322" i="14"/>
  <c r="J850" i="8"/>
  <c r="H1328" i="14"/>
  <c r="H575" i="8"/>
  <c r="H850" i="8" s="1"/>
  <c r="H2560" i="14"/>
  <c r="P449" i="9"/>
  <c r="P455" i="9" s="1"/>
  <c r="H434" i="9"/>
  <c r="H449" i="9" s="1"/>
  <c r="H1326" i="14"/>
  <c r="O849" i="8"/>
  <c r="P418" i="9"/>
  <c r="O418" i="9"/>
  <c r="M418" i="9"/>
  <c r="L418" i="9"/>
  <c r="K418" i="9"/>
  <c r="N418" i="9"/>
  <c r="J418" i="9"/>
  <c r="L576" i="8"/>
  <c r="N576" i="8"/>
  <c r="M576" i="8"/>
  <c r="K576" i="8"/>
  <c r="J576" i="8"/>
  <c r="P576" i="8"/>
  <c r="O576" i="8"/>
  <c r="H1323" i="14"/>
  <c r="L849" i="8"/>
  <c r="L850" i="8"/>
  <c r="H1330" i="14"/>
  <c r="H2581" i="14"/>
  <c r="P452" i="9"/>
  <c r="P458" i="9" s="1"/>
  <c r="H437" i="9"/>
  <c r="H452" i="9" s="1"/>
  <c r="J417" i="9"/>
  <c r="O417" i="9"/>
  <c r="L417" i="9"/>
  <c r="N417" i="9"/>
  <c r="K417" i="9"/>
  <c r="M417" i="9"/>
  <c r="P417" i="9"/>
  <c r="N578" i="8"/>
  <c r="L578" i="8"/>
  <c r="P578" i="8"/>
  <c r="M578" i="8"/>
  <c r="O578" i="8"/>
  <c r="K578" i="8"/>
  <c r="J578" i="8"/>
  <c r="H1327" i="14"/>
  <c r="P849" i="8"/>
  <c r="H1324" i="14"/>
  <c r="M849" i="8"/>
  <c r="H1332" i="14"/>
  <c r="N850" i="8"/>
  <c r="H1185" i="14"/>
  <c r="L783" i="8"/>
  <c r="M783" i="8"/>
  <c r="H1186" i="14"/>
  <c r="H2574" i="14"/>
  <c r="P451" i="9"/>
  <c r="P457" i="9" s="1"/>
  <c r="H436" i="9"/>
  <c r="H451" i="9" s="1"/>
  <c r="P491" i="8"/>
  <c r="O491" i="8"/>
  <c r="L491" i="8"/>
  <c r="N491" i="8"/>
  <c r="M491" i="8"/>
  <c r="K491" i="8"/>
  <c r="J491" i="8"/>
  <c r="K850" i="8"/>
  <c r="H1329" i="14"/>
  <c r="H1325" i="14"/>
  <c r="N849" i="8"/>
  <c r="H1334" i="14"/>
  <c r="P850" i="8"/>
  <c r="H2553" i="14"/>
  <c r="P448" i="9"/>
  <c r="P454" i="9" s="1"/>
  <c r="H433" i="9"/>
  <c r="H448" i="9" s="1"/>
  <c r="O783" i="8"/>
  <c r="H1188" i="14"/>
  <c r="H1192" i="14"/>
  <c r="L784" i="8"/>
  <c r="M850" i="8"/>
  <c r="H1331" i="14"/>
  <c r="H1425" i="14"/>
  <c r="P626" i="8"/>
  <c r="P632" i="8" s="1"/>
  <c r="H616" i="8"/>
  <c r="H626" i="8" s="1"/>
  <c r="H1191" i="14"/>
  <c r="K784" i="8"/>
  <c r="P492" i="8"/>
  <c r="O492" i="8"/>
  <c r="N492" i="8"/>
  <c r="M492" i="8"/>
  <c r="J492" i="8"/>
  <c r="L492" i="8"/>
  <c r="K492" i="8"/>
  <c r="M416" i="9"/>
  <c r="L416" i="9"/>
  <c r="N416" i="9"/>
  <c r="K416" i="9"/>
  <c r="J416" i="9"/>
  <c r="P416" i="9"/>
  <c r="O416" i="9"/>
  <c r="N487" i="8"/>
  <c r="L487" i="8"/>
  <c r="J487" i="8"/>
  <c r="O487" i="8"/>
  <c r="M487" i="8"/>
  <c r="K487" i="8"/>
  <c r="P487" i="8"/>
  <c r="J415" i="9"/>
  <c r="P415" i="9"/>
  <c r="K415" i="9"/>
  <c r="O415" i="9"/>
  <c r="N415" i="9"/>
  <c r="M415" i="9"/>
  <c r="L415" i="9"/>
  <c r="H1189" i="14"/>
  <c r="P783" i="8"/>
  <c r="N573" i="8"/>
  <c r="L573" i="8"/>
  <c r="K573" i="8"/>
  <c r="J573" i="8"/>
  <c r="P573" i="8"/>
  <c r="O573" i="8"/>
  <c r="M573" i="8"/>
  <c r="H1190" i="14"/>
  <c r="H489" i="8"/>
  <c r="H784" i="8" s="1"/>
  <c r="J784" i="8"/>
  <c r="H1333" i="14"/>
  <c r="O850" i="8"/>
  <c r="H1176" i="14" l="1"/>
  <c r="J782" i="8"/>
  <c r="H487" i="8"/>
  <c r="H782" i="8" s="1"/>
  <c r="H1446" i="14"/>
  <c r="P639" i="8"/>
  <c r="P647" i="8" s="1"/>
  <c r="P719" i="8"/>
  <c r="P727" i="8" s="1"/>
  <c r="P687" i="8"/>
  <c r="P694" i="8" s="1"/>
  <c r="H629" i="8"/>
  <c r="H2616" i="14"/>
  <c r="P467" i="9"/>
  <c r="P474" i="9" s="1"/>
  <c r="H457" i="9"/>
  <c r="H467" i="9" s="1"/>
  <c r="H1180" i="14"/>
  <c r="N782" i="8"/>
  <c r="H1320" i="14"/>
  <c r="P848" i="8"/>
  <c r="O525" i="9"/>
  <c r="H2545" i="14"/>
  <c r="H416" i="9"/>
  <c r="H522" i="9" s="1"/>
  <c r="H2519" i="14"/>
  <c r="J522" i="9"/>
  <c r="H419" i="9"/>
  <c r="H525" i="9" s="1"/>
  <c r="J525" i="9"/>
  <c r="H2540" i="14"/>
  <c r="H2520" i="14"/>
  <c r="K522" i="9"/>
  <c r="H1344" i="14"/>
  <c r="L852" i="8"/>
  <c r="P465" i="9"/>
  <c r="P472" i="9" s="1"/>
  <c r="H2602" i="14"/>
  <c r="H455" i="9"/>
  <c r="H465" i="9" s="1"/>
  <c r="N848" i="8"/>
  <c r="H1318" i="14"/>
  <c r="L525" i="9"/>
  <c r="H2542" i="14"/>
  <c r="H1212" i="14"/>
  <c r="K787" i="8"/>
  <c r="H2515" i="14"/>
  <c r="M521" i="9"/>
  <c r="H2609" i="14"/>
  <c r="P466" i="9"/>
  <c r="P473" i="9" s="1"/>
  <c r="H456" i="9"/>
  <c r="H466" i="9" s="1"/>
  <c r="H2516" i="14"/>
  <c r="N521" i="9"/>
  <c r="H2517" i="14"/>
  <c r="O521" i="9"/>
  <c r="H1502" i="14"/>
  <c r="P658" i="8"/>
  <c r="F664" i="8" s="1"/>
  <c r="H649" i="8"/>
  <c r="H658" i="8" s="1"/>
  <c r="H2513" i="14"/>
  <c r="K521" i="9"/>
  <c r="H1216" i="14"/>
  <c r="O787" i="8"/>
  <c r="H1204" i="14"/>
  <c r="J786" i="8"/>
  <c r="H491" i="8"/>
  <c r="H786" i="8" s="1"/>
  <c r="H1336" i="14"/>
  <c r="K851" i="8"/>
  <c r="K785" i="8"/>
  <c r="H1198" i="14"/>
  <c r="H2518" i="14"/>
  <c r="P521" i="9"/>
  <c r="H1217" i="14"/>
  <c r="P787" i="8"/>
  <c r="H1205" i="14"/>
  <c r="K786" i="8"/>
  <c r="H1352" i="14"/>
  <c r="M853" i="8"/>
  <c r="H1338" i="14"/>
  <c r="M851" i="8"/>
  <c r="H2512" i="14"/>
  <c r="H415" i="9"/>
  <c r="H521" i="9" s="1"/>
  <c r="J521" i="9"/>
  <c r="H1207" i="14"/>
  <c r="M786" i="8"/>
  <c r="H1355" i="14"/>
  <c r="P853" i="8"/>
  <c r="H1339" i="14"/>
  <c r="N851" i="8"/>
  <c r="H1201" i="14"/>
  <c r="N785" i="8"/>
  <c r="H2527" i="14"/>
  <c r="K523" i="9"/>
  <c r="H2536" i="14"/>
  <c r="M524" i="9"/>
  <c r="J852" i="8"/>
  <c r="H577" i="8"/>
  <c r="H852" i="8" s="1"/>
  <c r="H1342" i="14"/>
  <c r="J523" i="9"/>
  <c r="H2526" i="14"/>
  <c r="H417" i="9"/>
  <c r="H523" i="9" s="1"/>
  <c r="H2541" i="14"/>
  <c r="K525" i="9"/>
  <c r="H1340" i="14"/>
  <c r="O851" i="8"/>
  <c r="H1350" i="14"/>
  <c r="K853" i="8"/>
  <c r="P782" i="8"/>
  <c r="H1182" i="14"/>
  <c r="H1208" i="14"/>
  <c r="N786" i="8"/>
  <c r="H1351" i="14"/>
  <c r="L853" i="8"/>
  <c r="H1337" i="14"/>
  <c r="L851" i="8"/>
  <c r="H1202" i="14"/>
  <c r="O785" i="8"/>
  <c r="H2535" i="14"/>
  <c r="L524" i="9"/>
  <c r="L782" i="8"/>
  <c r="H1178" i="14"/>
  <c r="H2509" i="14"/>
  <c r="N520" i="9"/>
  <c r="O848" i="8"/>
  <c r="H1319" i="14"/>
  <c r="H2524" i="14"/>
  <c r="O522" i="9"/>
  <c r="H2510" i="14"/>
  <c r="O520" i="9"/>
  <c r="H2623" i="14"/>
  <c r="P468" i="9"/>
  <c r="P475" i="9" s="1"/>
  <c r="H458" i="9"/>
  <c r="H468" i="9" s="1"/>
  <c r="H2511" i="14"/>
  <c r="P520" i="9"/>
  <c r="P737" i="8"/>
  <c r="F743" i="8" s="1"/>
  <c r="H1633" i="14"/>
  <c r="H728" i="8"/>
  <c r="H737" i="8" s="1"/>
  <c r="H1341" i="14"/>
  <c r="P851" i="8"/>
  <c r="H1354" i="14"/>
  <c r="O853" i="8"/>
  <c r="H1177" i="14"/>
  <c r="K782" i="8"/>
  <c r="H1206" i="14"/>
  <c r="L786" i="8"/>
  <c r="H1353" i="14"/>
  <c r="N853" i="8"/>
  <c r="H2533" i="14"/>
  <c r="H418" i="9"/>
  <c r="H524" i="9" s="1"/>
  <c r="J524" i="9"/>
  <c r="H1203" i="14"/>
  <c r="P785" i="8"/>
  <c r="H1345" i="14"/>
  <c r="M852" i="8"/>
  <c r="H2530" i="14"/>
  <c r="N523" i="9"/>
  <c r="H1346" i="14"/>
  <c r="N852" i="8"/>
  <c r="H1317" i="14"/>
  <c r="M848" i="8"/>
  <c r="H2528" i="14"/>
  <c r="L523" i="9"/>
  <c r="H1347" i="14"/>
  <c r="O852" i="8"/>
  <c r="H2539" i="14"/>
  <c r="P524" i="9"/>
  <c r="H1343" i="14"/>
  <c r="K852" i="8"/>
  <c r="J848" i="8"/>
  <c r="H573" i="8"/>
  <c r="H848" i="8" s="1"/>
  <c r="H1314" i="14"/>
  <c r="P852" i="8"/>
  <c r="H1348" i="14"/>
  <c r="H1315" i="14"/>
  <c r="K848" i="8"/>
  <c r="H2508" i="14"/>
  <c r="M520" i="9"/>
  <c r="H2521" i="14"/>
  <c r="L522" i="9"/>
  <c r="H2507" i="14"/>
  <c r="L520" i="9"/>
  <c r="H2522" i="14"/>
  <c r="M522" i="9"/>
  <c r="H720" i="8"/>
  <c r="H688" i="8"/>
  <c r="H640" i="8"/>
  <c r="P657" i="8"/>
  <c r="F663" i="8" s="1"/>
  <c r="H1495" i="14"/>
  <c r="H648" i="8"/>
  <c r="H657" i="8" s="1"/>
  <c r="H2514" i="14"/>
  <c r="L521" i="9"/>
  <c r="H1213" i="14"/>
  <c r="L787" i="8"/>
  <c r="H1585" i="14"/>
  <c r="P704" i="8"/>
  <c r="F710" i="8" s="1"/>
  <c r="H695" i="8"/>
  <c r="H704" i="8" s="1"/>
  <c r="H1211" i="14"/>
  <c r="J787" i="8"/>
  <c r="H492" i="8"/>
  <c r="H787" i="8" s="1"/>
  <c r="H1214" i="14"/>
  <c r="M787" i="8"/>
  <c r="H721" i="8"/>
  <c r="H641" i="8"/>
  <c r="H689" i="8"/>
  <c r="H1200" i="14"/>
  <c r="M785" i="8"/>
  <c r="H1179" i="14"/>
  <c r="M782" i="8"/>
  <c r="H1467" i="14"/>
  <c r="P690" i="8"/>
  <c r="P697" i="8" s="1"/>
  <c r="P642" i="8"/>
  <c r="P650" i="8" s="1"/>
  <c r="P722" i="8"/>
  <c r="P730" i="8" s="1"/>
  <c r="H632" i="8"/>
  <c r="H1209" i="14"/>
  <c r="O786" i="8"/>
  <c r="P523" i="9"/>
  <c r="H2532" i="14"/>
  <c r="H2537" i="14"/>
  <c r="N524" i="9"/>
  <c r="H1197" i="14"/>
  <c r="J785" i="8"/>
  <c r="H490" i="8"/>
  <c r="H785" i="8" s="1"/>
  <c r="H1481" i="14"/>
  <c r="P724" i="8"/>
  <c r="P732" i="8" s="1"/>
  <c r="P644" i="8"/>
  <c r="P652" i="8" s="1"/>
  <c r="P692" i="8"/>
  <c r="P699" i="8" s="1"/>
  <c r="H634" i="8"/>
  <c r="H2538" i="14"/>
  <c r="O524" i="9"/>
  <c r="H2531" i="14"/>
  <c r="O523" i="9"/>
  <c r="H2525" i="14"/>
  <c r="P522" i="9"/>
  <c r="H2505" i="14"/>
  <c r="J520" i="9"/>
  <c r="H414" i="9"/>
  <c r="H520" i="9" s="1"/>
  <c r="H2506" i="14"/>
  <c r="K520" i="9"/>
  <c r="L848" i="8"/>
  <c r="H1316" i="14"/>
  <c r="H2523" i="14"/>
  <c r="N522" i="9"/>
  <c r="P464" i="9"/>
  <c r="P471" i="9" s="1"/>
  <c r="H2595" i="14"/>
  <c r="H454" i="9"/>
  <c r="H464" i="9" s="1"/>
  <c r="N525" i="9"/>
  <c r="H2544" i="14"/>
  <c r="H2630" i="14"/>
  <c r="P469" i="9"/>
  <c r="P476" i="9" s="1"/>
  <c r="H459" i="9"/>
  <c r="H469" i="9" s="1"/>
  <c r="H2543" i="14"/>
  <c r="M525" i="9"/>
  <c r="P525" i="9"/>
  <c r="H2546" i="14"/>
  <c r="H1349" i="14"/>
  <c r="J853" i="8"/>
  <c r="H578" i="8"/>
  <c r="H853" i="8" s="1"/>
  <c r="H1215" i="14"/>
  <c r="N787" i="8"/>
  <c r="H1335" i="14"/>
  <c r="H576" i="8"/>
  <c r="H851" i="8" s="1"/>
  <c r="J851" i="8"/>
  <c r="P723" i="8"/>
  <c r="P731" i="8" s="1"/>
  <c r="P643" i="8"/>
  <c r="P651" i="8" s="1"/>
  <c r="H1474" i="14"/>
  <c r="P691" i="8"/>
  <c r="P698" i="8" s="1"/>
  <c r="H633" i="8"/>
  <c r="P738" i="8"/>
  <c r="F744" i="8" s="1"/>
  <c r="H1640" i="14"/>
  <c r="H729" i="8"/>
  <c r="H738" i="8" s="1"/>
  <c r="H1592" i="14"/>
  <c r="P705" i="8"/>
  <c r="F711" i="8" s="1"/>
  <c r="H696" i="8"/>
  <c r="H705" i="8" s="1"/>
  <c r="H1181" i="14"/>
  <c r="O782" i="8"/>
  <c r="H1210" i="14"/>
  <c r="P786" i="8"/>
  <c r="M523" i="9"/>
  <c r="H2529" i="14"/>
  <c r="H2534" i="14"/>
  <c r="K524" i="9"/>
  <c r="L785" i="8"/>
  <c r="H1199" i="14"/>
  <c r="H1664" i="14" l="1"/>
  <c r="F759" i="8"/>
  <c r="H723" i="8"/>
  <c r="H643" i="8"/>
  <c r="H691" i="8"/>
  <c r="H2658" i="14"/>
  <c r="P483" i="9"/>
  <c r="F489" i="9" s="1"/>
  <c r="H474" i="9"/>
  <c r="H483" i="9" s="1"/>
  <c r="H1616" i="14"/>
  <c r="F753" i="8"/>
  <c r="H1615" i="14"/>
  <c r="F752" i="8"/>
  <c r="H2644" i="14"/>
  <c r="P481" i="9"/>
  <c r="F487" i="9" s="1"/>
  <c r="H472" i="9"/>
  <c r="H481" i="9" s="1"/>
  <c r="P703" i="8"/>
  <c r="F709" i="8" s="1"/>
  <c r="H1578" i="14"/>
  <c r="H694" i="8"/>
  <c r="H703" i="8" s="1"/>
  <c r="H1488" i="14"/>
  <c r="P656" i="8"/>
  <c r="F662" i="8" s="1"/>
  <c r="H647" i="8"/>
  <c r="H656" i="8" s="1"/>
  <c r="H1509" i="14"/>
  <c r="P659" i="8"/>
  <c r="F665" i="8" s="1"/>
  <c r="H650" i="8"/>
  <c r="H659" i="8" s="1"/>
  <c r="H1654" i="14"/>
  <c r="P740" i="8"/>
  <c r="F746" i="8" s="1"/>
  <c r="H731" i="8"/>
  <c r="H740" i="8" s="1"/>
  <c r="H724" i="8"/>
  <c r="H692" i="8"/>
  <c r="H644" i="8"/>
  <c r="H690" i="8"/>
  <c r="H642" i="8"/>
  <c r="H722" i="8"/>
  <c r="H1647" i="14"/>
  <c r="P739" i="8"/>
  <c r="F745" i="8" s="1"/>
  <c r="H730" i="8"/>
  <c r="H739" i="8" s="1"/>
  <c r="H687" i="8"/>
  <c r="H639" i="8"/>
  <c r="H719" i="8"/>
  <c r="H1613" i="14"/>
  <c r="P708" i="8"/>
  <c r="F714" i="8" s="1"/>
  <c r="H699" i="8"/>
  <c r="H708" i="8" s="1"/>
  <c r="H1525" i="14"/>
  <c r="F672" i="8"/>
  <c r="P707" i="8"/>
  <c r="F713" i="8" s="1"/>
  <c r="H1606" i="14"/>
  <c r="H698" i="8"/>
  <c r="H707" i="8" s="1"/>
  <c r="H2672" i="14"/>
  <c r="P485" i="9"/>
  <c r="F491" i="9" s="1"/>
  <c r="H476" i="9"/>
  <c r="H485" i="9" s="1"/>
  <c r="F758" i="8"/>
  <c r="H1663" i="14"/>
  <c r="H2637" i="14"/>
  <c r="P480" i="9"/>
  <c r="F486" i="9" s="1"/>
  <c r="H471" i="9"/>
  <c r="H480" i="9" s="1"/>
  <c r="H1523" i="14"/>
  <c r="P661" i="8"/>
  <c r="F667" i="8" s="1"/>
  <c r="H652" i="8"/>
  <c r="H661" i="8" s="1"/>
  <c r="H1516" i="14"/>
  <c r="P660" i="8"/>
  <c r="F666" i="8" s="1"/>
  <c r="H651" i="8"/>
  <c r="H660" i="8" s="1"/>
  <c r="H1526" i="14"/>
  <c r="F673" i="8"/>
  <c r="H1599" i="14"/>
  <c r="P706" i="8"/>
  <c r="F712" i="8" s="1"/>
  <c r="H697" i="8"/>
  <c r="H706" i="8" s="1"/>
  <c r="H1626" i="14"/>
  <c r="P736" i="8"/>
  <c r="F742" i="8" s="1"/>
  <c r="H727" i="8"/>
  <c r="H736" i="8" s="1"/>
  <c r="H1661" i="14"/>
  <c r="P741" i="8"/>
  <c r="F747" i="8" s="1"/>
  <c r="H732" i="8"/>
  <c r="H741" i="8" s="1"/>
  <c r="P484" i="9"/>
  <c r="F490" i="9" s="1"/>
  <c r="H2665" i="14"/>
  <c r="H475" i="9"/>
  <c r="H484" i="9" s="1"/>
  <c r="P482" i="9"/>
  <c r="F488" i="9" s="1"/>
  <c r="H2651" i="14"/>
  <c r="H473" i="9"/>
  <c r="H482" i="9" s="1"/>
  <c r="F496" i="9" l="1"/>
  <c r="H2674" i="14"/>
  <c r="H2677" i="14"/>
  <c r="F499" i="9"/>
  <c r="F755" i="8"/>
  <c r="H1618" i="14"/>
  <c r="H1662" i="14"/>
  <c r="F757" i="8"/>
  <c r="H1617" i="14"/>
  <c r="F754" i="8"/>
  <c r="O766" i="8"/>
  <c r="N766" i="8"/>
  <c r="M766" i="8"/>
  <c r="P766" i="8"/>
  <c r="L766" i="8"/>
  <c r="K766" i="8"/>
  <c r="J766" i="8"/>
  <c r="M679" i="8"/>
  <c r="K679" i="8"/>
  <c r="P679" i="8"/>
  <c r="O679" i="8"/>
  <c r="N679" i="8"/>
  <c r="J679" i="8"/>
  <c r="L679" i="8"/>
  <c r="H1666" i="14"/>
  <c r="F761" i="8"/>
  <c r="H1524" i="14"/>
  <c r="F671" i="8"/>
  <c r="H1619" i="14"/>
  <c r="F756" i="8"/>
  <c r="H1665" i="14"/>
  <c r="F760" i="8"/>
  <c r="M680" i="8"/>
  <c r="L680" i="8"/>
  <c r="K680" i="8"/>
  <c r="P680" i="8"/>
  <c r="O680" i="8"/>
  <c r="N680" i="8"/>
  <c r="J680" i="8"/>
  <c r="H1528" i="14"/>
  <c r="F675" i="8"/>
  <c r="J765" i="8"/>
  <c r="K765" i="8"/>
  <c r="N765" i="8"/>
  <c r="L765" i="8"/>
  <c r="P765" i="8"/>
  <c r="O765" i="8"/>
  <c r="M765" i="8"/>
  <c r="H2675" i="14"/>
  <c r="F497" i="9"/>
  <c r="H2678" i="14"/>
  <c r="F500" i="9"/>
  <c r="H1527" i="14"/>
  <c r="F674" i="8"/>
  <c r="F751" i="8"/>
  <c r="H1614" i="14"/>
  <c r="H2676" i="14"/>
  <c r="F498" i="9"/>
  <c r="H1667" i="14"/>
  <c r="F762" i="8"/>
  <c r="F676" i="8"/>
  <c r="H1529" i="14"/>
  <c r="H2673" i="14"/>
  <c r="F495" i="9"/>
  <c r="H1680" i="14" l="1"/>
  <c r="O855" i="8"/>
  <c r="O861" i="8" s="1"/>
  <c r="P855" i="8"/>
  <c r="P861" i="8" s="1"/>
  <c r="H1681" i="14"/>
  <c r="H1677" i="14"/>
  <c r="L855" i="8"/>
  <c r="L861" i="8" s="1"/>
  <c r="H1683" i="14"/>
  <c r="K856" i="8"/>
  <c r="K862" i="8" s="1"/>
  <c r="H1688" i="14"/>
  <c r="P856" i="8"/>
  <c r="P862" i="8" s="1"/>
  <c r="P769" i="8"/>
  <c r="O769" i="8"/>
  <c r="N769" i="8"/>
  <c r="L769" i="8"/>
  <c r="K769" i="8"/>
  <c r="J769" i="8"/>
  <c r="M769" i="8"/>
  <c r="H1678" i="14"/>
  <c r="M855" i="8"/>
  <c r="M861" i="8" s="1"/>
  <c r="H1679" i="14"/>
  <c r="N855" i="8"/>
  <c r="N861" i="8" s="1"/>
  <c r="H1541" i="14"/>
  <c r="N789" i="8"/>
  <c r="N795" i="8" s="1"/>
  <c r="H1545" i="14"/>
  <c r="K790" i="8"/>
  <c r="K796" i="8" s="1"/>
  <c r="H1547" i="14"/>
  <c r="M790" i="8"/>
  <c r="M796" i="8" s="1"/>
  <c r="H1685" i="14"/>
  <c r="M856" i="8"/>
  <c r="M862" i="8" s="1"/>
  <c r="H1687" i="14"/>
  <c r="O856" i="8"/>
  <c r="O862" i="8" s="1"/>
  <c r="L506" i="9"/>
  <c r="K506" i="9"/>
  <c r="M506" i="9"/>
  <c r="J506" i="9"/>
  <c r="O506" i="9"/>
  <c r="P506" i="9"/>
  <c r="N506" i="9"/>
  <c r="H1542" i="14"/>
  <c r="O789" i="8"/>
  <c r="O795" i="8" s="1"/>
  <c r="L502" i="9"/>
  <c r="K502" i="9"/>
  <c r="P502" i="9"/>
  <c r="O502" i="9"/>
  <c r="N502" i="9"/>
  <c r="M502" i="9"/>
  <c r="J502" i="9"/>
  <c r="K678" i="8"/>
  <c r="J678" i="8"/>
  <c r="O678" i="8"/>
  <c r="M678" i="8"/>
  <c r="P678" i="8"/>
  <c r="N678" i="8"/>
  <c r="L678" i="8"/>
  <c r="N683" i="8"/>
  <c r="M683" i="8"/>
  <c r="L683" i="8"/>
  <c r="K683" i="8"/>
  <c r="P683" i="8"/>
  <c r="O683" i="8"/>
  <c r="J683" i="8"/>
  <c r="H1676" i="14"/>
  <c r="K855" i="8"/>
  <c r="K861" i="8" s="1"/>
  <c r="K682" i="8"/>
  <c r="J682" i="8"/>
  <c r="O682" i="8"/>
  <c r="N682" i="8"/>
  <c r="M682" i="8"/>
  <c r="L682" i="8"/>
  <c r="P682" i="8"/>
  <c r="H1548" i="14"/>
  <c r="N790" i="8"/>
  <c r="N796" i="8" s="1"/>
  <c r="H1543" i="14"/>
  <c r="P789" i="8"/>
  <c r="P795" i="8" s="1"/>
  <c r="H1675" i="14"/>
  <c r="H765" i="8"/>
  <c r="H855" i="8" s="1"/>
  <c r="J855" i="8"/>
  <c r="J861" i="8" s="1"/>
  <c r="O768" i="8"/>
  <c r="K768" i="8"/>
  <c r="N768" i="8"/>
  <c r="M768" i="8"/>
  <c r="L768" i="8"/>
  <c r="P768" i="8"/>
  <c r="J768" i="8"/>
  <c r="H1537" i="14"/>
  <c r="H679" i="8"/>
  <c r="H789" i="8" s="1"/>
  <c r="J789" i="8"/>
  <c r="J795" i="8" s="1"/>
  <c r="L764" i="8"/>
  <c r="J764" i="8"/>
  <c r="N764" i="8"/>
  <c r="O764" i="8"/>
  <c r="P764" i="8"/>
  <c r="M764" i="8"/>
  <c r="K764" i="8"/>
  <c r="H1549" i="14"/>
  <c r="O790" i="8"/>
  <c r="O796" i="8" s="1"/>
  <c r="K789" i="8"/>
  <c r="K795" i="8" s="1"/>
  <c r="H1538" i="14"/>
  <c r="H1682" i="14"/>
  <c r="J856" i="8"/>
  <c r="J862" i="8" s="1"/>
  <c r="H766" i="8"/>
  <c r="H856" i="8" s="1"/>
  <c r="H1546" i="14"/>
  <c r="L790" i="8"/>
  <c r="L796" i="8" s="1"/>
  <c r="M507" i="9"/>
  <c r="P507" i="9"/>
  <c r="K507" i="9"/>
  <c r="J507" i="9"/>
  <c r="O507" i="9"/>
  <c r="N507" i="9"/>
  <c r="L507" i="9"/>
  <c r="H1684" i="14"/>
  <c r="L856" i="8"/>
  <c r="L862" i="8" s="1"/>
  <c r="H1686" i="14"/>
  <c r="N856" i="8"/>
  <c r="N862" i="8" s="1"/>
  <c r="N504" i="9"/>
  <c r="P504" i="9"/>
  <c r="J504" i="9"/>
  <c r="O504" i="9"/>
  <c r="M504" i="9"/>
  <c r="K504" i="9"/>
  <c r="L504" i="9"/>
  <c r="P767" i="8"/>
  <c r="K767" i="8"/>
  <c r="O767" i="8"/>
  <c r="N767" i="8"/>
  <c r="M767" i="8"/>
  <c r="J767" i="8"/>
  <c r="L767" i="8"/>
  <c r="L505" i="9"/>
  <c r="K505" i="9"/>
  <c r="P505" i="9"/>
  <c r="O505" i="9"/>
  <c r="N505" i="9"/>
  <c r="M505" i="9"/>
  <c r="J505" i="9"/>
  <c r="H1539" i="14"/>
  <c r="L789" i="8"/>
  <c r="L795" i="8" s="1"/>
  <c r="H1544" i="14"/>
  <c r="J790" i="8"/>
  <c r="J796" i="8" s="1"/>
  <c r="H680" i="8"/>
  <c r="H790" i="8" s="1"/>
  <c r="P681" i="8"/>
  <c r="L681" i="8"/>
  <c r="K681" i="8"/>
  <c r="J681" i="8"/>
  <c r="N681" i="8"/>
  <c r="M681" i="8"/>
  <c r="O681" i="8"/>
  <c r="H1550" i="14"/>
  <c r="P790" i="8"/>
  <c r="P796" i="8" s="1"/>
  <c r="H1540" i="14"/>
  <c r="M789" i="8"/>
  <c r="M795" i="8" s="1"/>
  <c r="N503" i="9"/>
  <c r="P503" i="9"/>
  <c r="O503" i="9"/>
  <c r="M503" i="9"/>
  <c r="K503" i="9"/>
  <c r="J503" i="9"/>
  <c r="L503" i="9"/>
  <c r="H2714" i="14" l="1"/>
  <c r="J531" i="9"/>
  <c r="J537" i="9" s="1"/>
  <c r="H507" i="9"/>
  <c r="H531" i="9" s="1"/>
  <c r="H1558" i="14"/>
  <c r="J792" i="8"/>
  <c r="J798" i="8" s="1"/>
  <c r="H682" i="8"/>
  <c r="H792" i="8" s="1"/>
  <c r="H1696" i="14"/>
  <c r="J858" i="8"/>
  <c r="J864" i="8" s="1"/>
  <c r="H768" i="8"/>
  <c r="H858" i="8" s="1"/>
  <c r="H2711" i="14"/>
  <c r="N530" i="9"/>
  <c r="N536" i="9" s="1"/>
  <c r="H1695" i="14"/>
  <c r="P857" i="8"/>
  <c r="P863" i="8" s="1"/>
  <c r="H1571" i="14"/>
  <c r="P793" i="8"/>
  <c r="P799" i="8" s="1"/>
  <c r="H2695" i="14"/>
  <c r="L528" i="9"/>
  <c r="L534" i="9" s="1"/>
  <c r="H1697" i="14"/>
  <c r="K858" i="8"/>
  <c r="K864" i="8" s="1"/>
  <c r="O530" i="9"/>
  <c r="O536" i="9" s="1"/>
  <c r="H2712" i="14"/>
  <c r="H1705" i="14"/>
  <c r="L859" i="8"/>
  <c r="L865" i="8" s="1"/>
  <c r="N859" i="8"/>
  <c r="N865" i="8" s="1"/>
  <c r="H1707" i="14"/>
  <c r="M528" i="9"/>
  <c r="M534" i="9" s="1"/>
  <c r="H2696" i="14"/>
  <c r="M530" i="9"/>
  <c r="M536" i="9" s="1"/>
  <c r="H2710" i="14"/>
  <c r="H1709" i="14"/>
  <c r="P859" i="8"/>
  <c r="P865" i="8" s="1"/>
  <c r="H1723" i="14"/>
  <c r="P542" i="9"/>
  <c r="P832" i="8"/>
  <c r="P821" i="8"/>
  <c r="P810" i="8"/>
  <c r="P801" i="8"/>
  <c r="H1671" i="14"/>
  <c r="M854" i="8"/>
  <c r="M860" i="8" s="1"/>
  <c r="H1674" i="14"/>
  <c r="P854" i="8"/>
  <c r="P860" i="8" s="1"/>
  <c r="H2689" i="14"/>
  <c r="M527" i="9"/>
  <c r="M533" i="9" s="1"/>
  <c r="H2703" i="14"/>
  <c r="M529" i="9"/>
  <c r="M535" i="9" s="1"/>
  <c r="H1789" i="14"/>
  <c r="L571" i="9"/>
  <c r="L586" i="9"/>
  <c r="H1673" i="14"/>
  <c r="O854" i="8"/>
  <c r="O860" i="8" s="1"/>
  <c r="H678" i="8"/>
  <c r="H788" i="8" s="1"/>
  <c r="H1530" i="14"/>
  <c r="J788" i="8"/>
  <c r="J794" i="8" s="1"/>
  <c r="H1727" i="14"/>
  <c r="M802" i="8"/>
  <c r="M811" i="8"/>
  <c r="M822" i="8"/>
  <c r="M833" i="8"/>
  <c r="M543" i="9"/>
  <c r="H1691" i="14"/>
  <c r="L857" i="8"/>
  <c r="L863" i="8" s="1"/>
  <c r="K531" i="9"/>
  <c r="K537" i="9" s="1"/>
  <c r="H2715" i="14"/>
  <c r="H2720" i="14"/>
  <c r="P531" i="9"/>
  <c r="P537" i="9" s="1"/>
  <c r="H2681" i="14"/>
  <c r="L526" i="9"/>
  <c r="L532" i="9" s="1"/>
  <c r="H1554" i="14"/>
  <c r="M791" i="8"/>
  <c r="M797" i="8" s="1"/>
  <c r="H1706" i="14"/>
  <c r="M859" i="8"/>
  <c r="M865" i="8" s="1"/>
  <c r="H1704" i="14"/>
  <c r="K859" i="8"/>
  <c r="K865" i="8" s="1"/>
  <c r="H1787" i="14"/>
  <c r="J571" i="9"/>
  <c r="J586" i="9"/>
  <c r="H862" i="8"/>
  <c r="H1701" i="14"/>
  <c r="O858" i="8"/>
  <c r="O864" i="8" s="1"/>
  <c r="H1569" i="14"/>
  <c r="N793" i="8"/>
  <c r="N799" i="8" s="1"/>
  <c r="H1669" i="14"/>
  <c r="K854" i="8"/>
  <c r="K860" i="8" s="1"/>
  <c r="H1535" i="14"/>
  <c r="O788" i="8"/>
  <c r="O794" i="8" s="1"/>
  <c r="O527" i="9"/>
  <c r="O533" i="9" s="1"/>
  <c r="H2691" i="14"/>
  <c r="H2704" i="14"/>
  <c r="N529" i="9"/>
  <c r="N535" i="9" s="1"/>
  <c r="H1672" i="14"/>
  <c r="N854" i="8"/>
  <c r="N860" i="8" s="1"/>
  <c r="P792" i="8"/>
  <c r="P798" i="8" s="1"/>
  <c r="H1564" i="14"/>
  <c r="H1531" i="14"/>
  <c r="K788" i="8"/>
  <c r="K794" i="8" s="1"/>
  <c r="H2702" i="14"/>
  <c r="L529" i="9"/>
  <c r="L535" i="9" s="1"/>
  <c r="H1784" i="14"/>
  <c r="N585" i="9"/>
  <c r="N570" i="9"/>
  <c r="H2717" i="14"/>
  <c r="M531" i="9"/>
  <c r="M537" i="9" s="1"/>
  <c r="H1702" i="14"/>
  <c r="P858" i="8"/>
  <c r="P864" i="8" s="1"/>
  <c r="H1698" i="14"/>
  <c r="L858" i="8"/>
  <c r="L864" i="8" s="1"/>
  <c r="H1570" i="14"/>
  <c r="O793" i="8"/>
  <c r="O799" i="8" s="1"/>
  <c r="H1566" i="14"/>
  <c r="K793" i="8"/>
  <c r="K799" i="8" s="1"/>
  <c r="H1567" i="14"/>
  <c r="L793" i="8"/>
  <c r="L799" i="8" s="1"/>
  <c r="M793" i="8"/>
  <c r="M799" i="8" s="1"/>
  <c r="H1568" i="14"/>
  <c r="H2698" i="14"/>
  <c r="O528" i="9"/>
  <c r="O534" i="9" s="1"/>
  <c r="H1532" i="14"/>
  <c r="L788" i="8"/>
  <c r="L794" i="8" s="1"/>
  <c r="N788" i="8"/>
  <c r="N794" i="8" s="1"/>
  <c r="H1534" i="14"/>
  <c r="L527" i="9"/>
  <c r="L533" i="9" s="1"/>
  <c r="H2688" i="14"/>
  <c r="H1536" i="14"/>
  <c r="P788" i="8"/>
  <c r="P794" i="8" s="1"/>
  <c r="H503" i="9"/>
  <c r="H527" i="9" s="1"/>
  <c r="H2686" i="14"/>
  <c r="J527" i="9"/>
  <c r="J533" i="9" s="1"/>
  <c r="N811" i="8"/>
  <c r="N802" i="8"/>
  <c r="H1728" i="14"/>
  <c r="N822" i="8"/>
  <c r="N543" i="9"/>
  <c r="O550" i="9" s="1"/>
  <c r="N833" i="8"/>
  <c r="P527" i="9"/>
  <c r="P533" i="9" s="1"/>
  <c r="H2692" i="14"/>
  <c r="O529" i="9"/>
  <c r="O535" i="9" s="1"/>
  <c r="H2705" i="14"/>
  <c r="L531" i="9"/>
  <c r="L537" i="9" s="1"/>
  <c r="H2716" i="14"/>
  <c r="H1668" i="14"/>
  <c r="H764" i="8"/>
  <c r="H854" i="8" s="1"/>
  <c r="J854" i="8"/>
  <c r="J860" i="8" s="1"/>
  <c r="H1560" i="14"/>
  <c r="L792" i="8"/>
  <c r="L798" i="8" s="1"/>
  <c r="H2679" i="14"/>
  <c r="H502" i="9"/>
  <c r="H526" i="9" s="1"/>
  <c r="J526" i="9"/>
  <c r="J532" i="9" s="1"/>
  <c r="K543" i="9"/>
  <c r="K802" i="8"/>
  <c r="K822" i="8"/>
  <c r="H1725" i="14"/>
  <c r="K811" i="8"/>
  <c r="K833" i="8"/>
  <c r="P585" i="9"/>
  <c r="P570" i="9"/>
  <c r="H1786" i="14"/>
  <c r="H2684" i="14"/>
  <c r="O526" i="9"/>
  <c r="O532" i="9" s="1"/>
  <c r="H1559" i="14"/>
  <c r="K792" i="8"/>
  <c r="K798" i="8" s="1"/>
  <c r="H1556" i="14"/>
  <c r="O791" i="8"/>
  <c r="O797" i="8" s="1"/>
  <c r="H1692" i="14"/>
  <c r="M857" i="8"/>
  <c r="M863" i="8" s="1"/>
  <c r="H1783" i="14"/>
  <c r="M585" i="9"/>
  <c r="M570" i="9"/>
  <c r="L543" i="9"/>
  <c r="H1726" i="14"/>
  <c r="L822" i="8"/>
  <c r="L802" i="8"/>
  <c r="L811" i="8"/>
  <c r="L833" i="8"/>
  <c r="H1551" i="14"/>
  <c r="H681" i="8"/>
  <c r="H791" i="8" s="1"/>
  <c r="J791" i="8"/>
  <c r="J797" i="8" s="1"/>
  <c r="H1690" i="14"/>
  <c r="K857" i="8"/>
  <c r="K863" i="8" s="1"/>
  <c r="H1703" i="14"/>
  <c r="H769" i="8"/>
  <c r="H859" i="8" s="1"/>
  <c r="J859" i="8"/>
  <c r="J865" i="8" s="1"/>
  <c r="H1552" i="14"/>
  <c r="K791" i="8"/>
  <c r="K797" i="8" s="1"/>
  <c r="H1700" i="14"/>
  <c r="N858" i="8"/>
  <c r="N864" i="8" s="1"/>
  <c r="H2713" i="14"/>
  <c r="P530" i="9"/>
  <c r="P536" i="9" s="1"/>
  <c r="H1557" i="14"/>
  <c r="P791" i="8"/>
  <c r="P797" i="8" s="1"/>
  <c r="K528" i="9"/>
  <c r="K534" i="9" s="1"/>
  <c r="H2694" i="14"/>
  <c r="H2707" i="14"/>
  <c r="H506" i="9"/>
  <c r="H530" i="9" s="1"/>
  <c r="J530" i="9"/>
  <c r="J536" i="9" s="1"/>
  <c r="J585" i="9"/>
  <c r="H861" i="8"/>
  <c r="H1780" i="14"/>
  <c r="J570" i="9"/>
  <c r="H1724" i="14"/>
  <c r="J822" i="8"/>
  <c r="H796" i="8"/>
  <c r="J802" i="8"/>
  <c r="J811" i="8"/>
  <c r="J543" i="9"/>
  <c r="J833" i="8"/>
  <c r="J528" i="9"/>
  <c r="J534" i="9" s="1"/>
  <c r="H2693" i="14"/>
  <c r="H504" i="9"/>
  <c r="H528" i="9" s="1"/>
  <c r="H2709" i="14"/>
  <c r="L530" i="9"/>
  <c r="L536" i="9" s="1"/>
  <c r="P528" i="9"/>
  <c r="P534" i="9" s="1"/>
  <c r="H2699" i="14"/>
  <c r="N528" i="9"/>
  <c r="N534" i="9" s="1"/>
  <c r="H2697" i="14"/>
  <c r="K586" i="9"/>
  <c r="H1788" i="14"/>
  <c r="K571" i="9"/>
  <c r="H1533" i="14"/>
  <c r="M788" i="8"/>
  <c r="M794" i="8" s="1"/>
  <c r="H2690" i="14"/>
  <c r="N527" i="9"/>
  <c r="N533" i="9" s="1"/>
  <c r="H2706" i="14"/>
  <c r="P529" i="9"/>
  <c r="P535" i="9" s="1"/>
  <c r="H2718" i="14"/>
  <c r="N531" i="9"/>
  <c r="N537" i="9" s="1"/>
  <c r="H1670" i="14"/>
  <c r="L854" i="8"/>
  <c r="L860" i="8" s="1"/>
  <c r="H1561" i="14"/>
  <c r="M792" i="8"/>
  <c r="M798" i="8" s="1"/>
  <c r="H2682" i="14"/>
  <c r="M526" i="9"/>
  <c r="M532" i="9" s="1"/>
  <c r="O585" i="9"/>
  <c r="O570" i="9"/>
  <c r="H1785" i="14"/>
  <c r="H1563" i="14"/>
  <c r="O792" i="8"/>
  <c r="O798" i="8" s="1"/>
  <c r="H1730" i="14"/>
  <c r="P802" i="8"/>
  <c r="P833" i="8"/>
  <c r="P543" i="9"/>
  <c r="P811" i="8"/>
  <c r="P822" i="8"/>
  <c r="H2685" i="14"/>
  <c r="P526" i="9"/>
  <c r="P532" i="9" s="1"/>
  <c r="H1689" i="14"/>
  <c r="H767" i="8"/>
  <c r="H857" i="8" s="1"/>
  <c r="J857" i="8"/>
  <c r="J863" i="8" s="1"/>
  <c r="H2680" i="14"/>
  <c r="K526" i="9"/>
  <c r="K532" i="9" s="1"/>
  <c r="K585" i="9"/>
  <c r="K570" i="9"/>
  <c r="H1781" i="14"/>
  <c r="N857" i="8"/>
  <c r="N863" i="8" s="1"/>
  <c r="H1693" i="14"/>
  <c r="O542" i="9"/>
  <c r="O832" i="8"/>
  <c r="O821" i="8"/>
  <c r="H1722" i="14"/>
  <c r="O810" i="8"/>
  <c r="O801" i="8"/>
  <c r="H1555" i="14"/>
  <c r="N791" i="8"/>
  <c r="N797" i="8" s="1"/>
  <c r="O857" i="8"/>
  <c r="O863" i="8" s="1"/>
  <c r="H1694" i="14"/>
  <c r="H1565" i="14"/>
  <c r="J793" i="8"/>
  <c r="J799" i="8" s="1"/>
  <c r="H683" i="8"/>
  <c r="H793" i="8" s="1"/>
  <c r="H1699" i="14"/>
  <c r="M858" i="8"/>
  <c r="M864" i="8" s="1"/>
  <c r="H1553" i="14"/>
  <c r="L791" i="8"/>
  <c r="L797" i="8" s="1"/>
  <c r="O859" i="8"/>
  <c r="O865" i="8" s="1"/>
  <c r="H1708" i="14"/>
  <c r="K810" i="8"/>
  <c r="K832" i="8"/>
  <c r="K542" i="9"/>
  <c r="K821" i="8"/>
  <c r="K801" i="8"/>
  <c r="H1718" i="14"/>
  <c r="H2708" i="14"/>
  <c r="K530" i="9"/>
  <c r="K536" i="9" s="1"/>
  <c r="O802" i="8"/>
  <c r="O811" i="8"/>
  <c r="O543" i="9"/>
  <c r="H1729" i="14"/>
  <c r="O822" i="8"/>
  <c r="O833" i="8"/>
  <c r="H1793" i="14"/>
  <c r="P571" i="9"/>
  <c r="P586" i="9"/>
  <c r="O586" i="9"/>
  <c r="O571" i="9"/>
  <c r="H1792" i="14"/>
  <c r="L821" i="8"/>
  <c r="L542" i="9"/>
  <c r="L810" i="8"/>
  <c r="L801" i="8"/>
  <c r="L832" i="8"/>
  <c r="H1719" i="14"/>
  <c r="H1791" i="14"/>
  <c r="N571" i="9"/>
  <c r="N586" i="9"/>
  <c r="M571" i="9"/>
  <c r="M586" i="9"/>
  <c r="H1790" i="14"/>
  <c r="K527" i="9"/>
  <c r="K533" i="9" s="1"/>
  <c r="H2687" i="14"/>
  <c r="J529" i="9"/>
  <c r="J535" i="9" s="1"/>
  <c r="H2700" i="14"/>
  <c r="H505" i="9"/>
  <c r="H529" i="9" s="1"/>
  <c r="H1782" i="14"/>
  <c r="L570" i="9"/>
  <c r="L585" i="9"/>
  <c r="H1720" i="14"/>
  <c r="M542" i="9"/>
  <c r="M832" i="8"/>
  <c r="M810" i="8"/>
  <c r="M821" i="8"/>
  <c r="M801" i="8"/>
  <c r="H2701" i="14"/>
  <c r="K529" i="9"/>
  <c r="K535" i="9" s="1"/>
  <c r="H2719" i="14"/>
  <c r="O531" i="9"/>
  <c r="O537" i="9" s="1"/>
  <c r="H1717" i="14"/>
  <c r="J810" i="8"/>
  <c r="J542" i="9"/>
  <c r="J821" i="8"/>
  <c r="J801" i="8"/>
  <c r="H795" i="8"/>
  <c r="J832" i="8"/>
  <c r="H1562" i="14"/>
  <c r="N792" i="8"/>
  <c r="N798" i="8" s="1"/>
  <c r="H2683" i="14"/>
  <c r="N526" i="9"/>
  <c r="N532" i="9" s="1"/>
  <c r="N810" i="8"/>
  <c r="N542" i="9"/>
  <c r="O549" i="9" s="1"/>
  <c r="N832" i="8"/>
  <c r="N821" i="8"/>
  <c r="H1721" i="14"/>
  <c r="N801" i="8"/>
  <c r="H2757" i="14" l="1"/>
  <c r="K562" i="9"/>
  <c r="H2735" i="14"/>
  <c r="J559" i="9"/>
  <c r="J577" i="9" s="1"/>
  <c r="H534" i="9"/>
  <c r="H559" i="9" s="1"/>
  <c r="H2755" i="14"/>
  <c r="P561" i="9"/>
  <c r="H1742" i="14"/>
  <c r="N824" i="8"/>
  <c r="N804" i="8"/>
  <c r="N835" i="8"/>
  <c r="N813" i="8"/>
  <c r="N545" i="9"/>
  <c r="O552" i="9" s="1"/>
  <c r="H1749" i="14"/>
  <c r="N546" i="9"/>
  <c r="O553" i="9" s="1"/>
  <c r="N814" i="8"/>
  <c r="N836" i="8"/>
  <c r="N805" i="8"/>
  <c r="N825" i="8"/>
  <c r="N562" i="9"/>
  <c r="H2760" i="14"/>
  <c r="H1805" i="14"/>
  <c r="N573" i="9"/>
  <c r="N588" i="9"/>
  <c r="L813" i="8"/>
  <c r="L545" i="9"/>
  <c r="H1740" i="14"/>
  <c r="L824" i="8"/>
  <c r="L835" i="8"/>
  <c r="L804" i="8"/>
  <c r="H571" i="9"/>
  <c r="H586" i="9"/>
  <c r="H1714" i="14"/>
  <c r="N541" i="9"/>
  <c r="O548" i="9" s="1"/>
  <c r="N809" i="8"/>
  <c r="N815" i="8" s="1"/>
  <c r="N816" i="8" s="1"/>
  <c r="N17" i="10" s="1"/>
  <c r="N831" i="8"/>
  <c r="N800" i="8"/>
  <c r="N820" i="8"/>
  <c r="H2744" i="14"/>
  <c r="L560" i="9"/>
  <c r="N561" i="9"/>
  <c r="H2753" i="14"/>
  <c r="H1735" i="14"/>
  <c r="N834" i="8"/>
  <c r="N812" i="8"/>
  <c r="N823" i="8"/>
  <c r="N826" i="8" s="1"/>
  <c r="N827" i="8" s="1"/>
  <c r="N18" i="10" s="1"/>
  <c r="N544" i="9"/>
  <c r="O551" i="9" s="1"/>
  <c r="N803" i="8"/>
  <c r="H1713" i="14"/>
  <c r="M820" i="8"/>
  <c r="M541" i="9"/>
  <c r="M809" i="8"/>
  <c r="M815" i="8" s="1"/>
  <c r="M816" i="8" s="1"/>
  <c r="M17" i="10" s="1"/>
  <c r="M831" i="8"/>
  <c r="M800" i="8"/>
  <c r="L541" i="9"/>
  <c r="L800" i="8"/>
  <c r="H1712" i="14"/>
  <c r="L809" i="8"/>
  <c r="L815" i="8" s="1"/>
  <c r="L816" i="8" s="1"/>
  <c r="L17" i="10" s="1"/>
  <c r="L831" i="8"/>
  <c r="L820" i="8"/>
  <c r="J831" i="8"/>
  <c r="H1710" i="14"/>
  <c r="J800" i="8"/>
  <c r="J541" i="9"/>
  <c r="H794" i="8"/>
  <c r="J809" i="8"/>
  <c r="J815" i="8" s="1"/>
  <c r="J816" i="8" s="1"/>
  <c r="J17" i="10" s="1"/>
  <c r="J820" i="8"/>
  <c r="O12" i="10"/>
  <c r="H2726" i="14"/>
  <c r="O557" i="9"/>
  <c r="H2758" i="14"/>
  <c r="L562" i="9"/>
  <c r="K800" i="8"/>
  <c r="K541" i="9"/>
  <c r="K809" i="8"/>
  <c r="K815" i="8" s="1"/>
  <c r="K816" i="8" s="1"/>
  <c r="K17" i="10" s="1"/>
  <c r="K820" i="8"/>
  <c r="K831" i="8"/>
  <c r="H1711" i="14"/>
  <c r="P574" i="9"/>
  <c r="H1814" i="14"/>
  <c r="P589" i="9"/>
  <c r="H2750" i="14"/>
  <c r="K561" i="9"/>
  <c r="O11" i="10"/>
  <c r="H1795" i="14"/>
  <c r="K587" i="9"/>
  <c r="K572" i="9"/>
  <c r="O559" i="9"/>
  <c r="H2740" i="14"/>
  <c r="K574" i="9"/>
  <c r="K589" i="9"/>
  <c r="H1809" i="14"/>
  <c r="H1801" i="14"/>
  <c r="J573" i="9"/>
  <c r="J588" i="9"/>
  <c r="H864" i="8"/>
  <c r="H2741" i="14"/>
  <c r="P559" i="9"/>
  <c r="P577" i="9" s="1"/>
  <c r="K546" i="9"/>
  <c r="H1746" i="14"/>
  <c r="K805" i="8"/>
  <c r="K825" i="8"/>
  <c r="K814" i="8"/>
  <c r="K836" i="8"/>
  <c r="H2723" i="14"/>
  <c r="L557" i="9"/>
  <c r="H1812" i="14"/>
  <c r="N589" i="9"/>
  <c r="N574" i="9"/>
  <c r="H1774" i="14"/>
  <c r="K569" i="9"/>
  <c r="K584" i="9"/>
  <c r="H1807" i="14"/>
  <c r="P588" i="9"/>
  <c r="P573" i="9"/>
  <c r="J572" i="9"/>
  <c r="H1794" i="14"/>
  <c r="J587" i="9"/>
  <c r="H863" i="8"/>
  <c r="J574" i="9"/>
  <c r="J589" i="9"/>
  <c r="H865" i="8"/>
  <c r="H1808" i="14"/>
  <c r="M12" i="10"/>
  <c r="H585" i="9"/>
  <c r="H570" i="9"/>
  <c r="H1811" i="14"/>
  <c r="M574" i="9"/>
  <c r="M589" i="9"/>
  <c r="N559" i="9"/>
  <c r="N577" i="9" s="1"/>
  <c r="H2739" i="14"/>
  <c r="N587" i="9"/>
  <c r="H1798" i="14"/>
  <c r="N572" i="9"/>
  <c r="H2751" i="14"/>
  <c r="L561" i="9"/>
  <c r="H2745" i="14"/>
  <c r="M560" i="9"/>
  <c r="L574" i="9"/>
  <c r="L589" i="9"/>
  <c r="H1810" i="14"/>
  <c r="H2725" i="14"/>
  <c r="N557" i="9"/>
  <c r="H2722" i="14"/>
  <c r="K557" i="9"/>
  <c r="K575" i="9" s="1"/>
  <c r="L559" i="9"/>
  <c r="L577" i="9" s="1"/>
  <c r="H2737" i="14"/>
  <c r="P809" i="8"/>
  <c r="P815" i="8" s="1"/>
  <c r="P816" i="8" s="1"/>
  <c r="P17" i="10" s="1"/>
  <c r="P831" i="8"/>
  <c r="P541" i="9"/>
  <c r="P800" i="8"/>
  <c r="H1716" i="14"/>
  <c r="P820" i="8"/>
  <c r="H1806" i="14"/>
  <c r="O588" i="9"/>
  <c r="O573" i="9"/>
  <c r="H2727" i="14"/>
  <c r="P557" i="9"/>
  <c r="H1800" i="14"/>
  <c r="P587" i="9"/>
  <c r="P572" i="9"/>
  <c r="H833" i="8"/>
  <c r="H822" i="8"/>
  <c r="H543" i="9"/>
  <c r="H811" i="8"/>
  <c r="O569" i="9"/>
  <c r="H1778" i="14"/>
  <c r="O584" i="9"/>
  <c r="H1738" i="14"/>
  <c r="J545" i="9"/>
  <c r="J804" i="8"/>
  <c r="H798" i="8"/>
  <c r="J835" i="8"/>
  <c r="J824" i="8"/>
  <c r="J813" i="8"/>
  <c r="N11" i="10"/>
  <c r="H2724" i="14"/>
  <c r="M557" i="9"/>
  <c r="L12" i="10"/>
  <c r="K12" i="10"/>
  <c r="N12" i="10"/>
  <c r="O546" i="9"/>
  <c r="H1750" i="14"/>
  <c r="O805" i="8"/>
  <c r="O814" i="8"/>
  <c r="O836" i="8"/>
  <c r="O825" i="8"/>
  <c r="H2733" i="14"/>
  <c r="O558" i="9"/>
  <c r="P562" i="9"/>
  <c r="H2762" i="14"/>
  <c r="H2756" i="14"/>
  <c r="H537" i="9"/>
  <c r="H562" i="9" s="1"/>
  <c r="J562" i="9"/>
  <c r="H1779" i="14"/>
  <c r="P584" i="9"/>
  <c r="P569" i="9"/>
  <c r="M588" i="9"/>
  <c r="H1804" i="14"/>
  <c r="M573" i="9"/>
  <c r="H1796" i="14"/>
  <c r="L587" i="9"/>
  <c r="L572" i="9"/>
  <c r="J836" i="8"/>
  <c r="J814" i="8"/>
  <c r="J805" i="8"/>
  <c r="J546" i="9"/>
  <c r="J825" i="8"/>
  <c r="H1745" i="14"/>
  <c r="H799" i="8"/>
  <c r="H1797" i="14"/>
  <c r="M587" i="9"/>
  <c r="M572" i="9"/>
  <c r="P11" i="10"/>
  <c r="H535" i="9"/>
  <c r="H560" i="9" s="1"/>
  <c r="H2742" i="14"/>
  <c r="J560" i="9"/>
  <c r="J12" i="10"/>
  <c r="H802" i="8"/>
  <c r="H1736" i="14"/>
  <c r="O544" i="9"/>
  <c r="O812" i="8"/>
  <c r="O823" i="8"/>
  <c r="O826" i="8" s="1"/>
  <c r="O827" i="8" s="1"/>
  <c r="O18" i="10" s="1"/>
  <c r="O834" i="8"/>
  <c r="O803" i="8"/>
  <c r="H860" i="8"/>
  <c r="J569" i="9"/>
  <c r="J584" i="9"/>
  <c r="H1773" i="14"/>
  <c r="H801" i="8"/>
  <c r="J11" i="10"/>
  <c r="H2732" i="14"/>
  <c r="N558" i="9"/>
  <c r="N576" i="9" s="1"/>
  <c r="H2729" i="14"/>
  <c r="K558" i="9"/>
  <c r="K576" i="9" s="1"/>
  <c r="H1739" i="14"/>
  <c r="K545" i="9"/>
  <c r="K824" i="8"/>
  <c r="K804" i="8"/>
  <c r="K835" i="8"/>
  <c r="K813" i="8"/>
  <c r="H2747" i="14"/>
  <c r="O560" i="9"/>
  <c r="P804" i="8"/>
  <c r="P835" i="8"/>
  <c r="P824" i="8"/>
  <c r="H1744" i="14"/>
  <c r="P545" i="9"/>
  <c r="P813" i="8"/>
  <c r="H2743" i="14"/>
  <c r="K560" i="9"/>
  <c r="M812" i="8"/>
  <c r="M823" i="8"/>
  <c r="M826" i="8" s="1"/>
  <c r="M827" i="8" s="1"/>
  <c r="M18" i="10" s="1"/>
  <c r="M544" i="9"/>
  <c r="M803" i="8"/>
  <c r="M834" i="8"/>
  <c r="H1734" i="14"/>
  <c r="H2746" i="14"/>
  <c r="N560" i="9"/>
  <c r="H2775" i="14"/>
  <c r="O564" i="9"/>
  <c r="H549" i="9"/>
  <c r="H564" i="9" s="1"/>
  <c r="O589" i="9"/>
  <c r="O574" i="9"/>
  <c r="H1813" i="14"/>
  <c r="H2736" i="14"/>
  <c r="K559" i="9"/>
  <c r="K577" i="9" s="1"/>
  <c r="O820" i="8"/>
  <c r="O831" i="8"/>
  <c r="O809" i="8"/>
  <c r="O815" i="8" s="1"/>
  <c r="O816" i="8" s="1"/>
  <c r="O17" i="10" s="1"/>
  <c r="O541" i="9"/>
  <c r="H1715" i="14"/>
  <c r="O800" i="8"/>
  <c r="H2731" i="14"/>
  <c r="M558" i="9"/>
  <c r="M576" i="9" s="1"/>
  <c r="H1802" i="14"/>
  <c r="K588" i="9"/>
  <c r="K573" i="9"/>
  <c r="H1775" i="14"/>
  <c r="L584" i="9"/>
  <c r="L569" i="9"/>
  <c r="H1776" i="14"/>
  <c r="M569" i="9"/>
  <c r="M584" i="9"/>
  <c r="M562" i="9"/>
  <c r="H2759" i="14"/>
  <c r="P836" i="8"/>
  <c r="P546" i="9"/>
  <c r="H1751" i="14"/>
  <c r="P814" i="8"/>
  <c r="P825" i="8"/>
  <c r="P805" i="8"/>
  <c r="H2748" i="14"/>
  <c r="P560" i="9"/>
  <c r="H1732" i="14"/>
  <c r="K812" i="8"/>
  <c r="K823" i="8"/>
  <c r="K826" i="8" s="1"/>
  <c r="K827" i="8" s="1"/>
  <c r="K18" i="10" s="1"/>
  <c r="K834" i="8"/>
  <c r="K544" i="9"/>
  <c r="K803" i="8"/>
  <c r="H821" i="8"/>
  <c r="H542" i="9"/>
  <c r="H832" i="8"/>
  <c r="H810" i="8"/>
  <c r="H2730" i="14"/>
  <c r="L558" i="9"/>
  <c r="L576" i="9" s="1"/>
  <c r="O572" i="9"/>
  <c r="H1799" i="14"/>
  <c r="O587" i="9"/>
  <c r="H2761" i="14"/>
  <c r="O562" i="9"/>
  <c r="P12" i="10"/>
  <c r="H1731" i="14"/>
  <c r="J823" i="8"/>
  <c r="J826" i="8" s="1"/>
  <c r="J827" i="8" s="1"/>
  <c r="J18" i="10" s="1"/>
  <c r="J803" i="8"/>
  <c r="J812" i="8"/>
  <c r="J544" i="9"/>
  <c r="J834" i="8"/>
  <c r="H797" i="8"/>
  <c r="H2752" i="14"/>
  <c r="M561" i="9"/>
  <c r="K11" i="10"/>
  <c r="H1743" i="14"/>
  <c r="O824" i="8"/>
  <c r="O835" i="8"/>
  <c r="O804" i="8"/>
  <c r="O545" i="9"/>
  <c r="O813" i="8"/>
  <c r="H2734" i="14"/>
  <c r="P558" i="9"/>
  <c r="P576" i="9" s="1"/>
  <c r="H1748" i="14"/>
  <c r="M805" i="8"/>
  <c r="M546" i="9"/>
  <c r="M814" i="8"/>
  <c r="M836" i="8"/>
  <c r="M825" i="8"/>
  <c r="H1777" i="14"/>
  <c r="N584" i="9"/>
  <c r="N569" i="9"/>
  <c r="J561" i="9"/>
  <c r="H2749" i="14"/>
  <c r="H536" i="9"/>
  <c r="H561" i="9" s="1"/>
  <c r="L546" i="9"/>
  <c r="L836" i="8"/>
  <c r="L814" i="8"/>
  <c r="H1747" i="14"/>
  <c r="L825" i="8"/>
  <c r="L805" i="8"/>
  <c r="H2738" i="14"/>
  <c r="M559" i="9"/>
  <c r="M577" i="9" s="1"/>
  <c r="M11" i="10"/>
  <c r="H2782" i="14"/>
  <c r="O565" i="9"/>
  <c r="H550" i="9"/>
  <c r="H565" i="9" s="1"/>
  <c r="L11" i="10"/>
  <c r="H1733" i="14"/>
  <c r="L544" i="9"/>
  <c r="L803" i="8"/>
  <c r="L834" i="8"/>
  <c r="L812" i="8"/>
  <c r="L823" i="8"/>
  <c r="L826" i="8" s="1"/>
  <c r="L827" i="8" s="1"/>
  <c r="L18" i="10" s="1"/>
  <c r="M824" i="8"/>
  <c r="H1741" i="14"/>
  <c r="M835" i="8"/>
  <c r="M813" i="8"/>
  <c r="M545" i="9"/>
  <c r="M804" i="8"/>
  <c r="H1737" i="14"/>
  <c r="P544" i="9"/>
  <c r="P823" i="8"/>
  <c r="P826" i="8" s="1"/>
  <c r="P827" i="8" s="1"/>
  <c r="P18" i="10" s="1"/>
  <c r="P834" i="8"/>
  <c r="P803" i="8"/>
  <c r="P812" i="8"/>
  <c r="J557" i="9"/>
  <c r="H2721" i="14"/>
  <c r="H532" i="9"/>
  <c r="H557" i="9" s="1"/>
  <c r="H2728" i="14"/>
  <c r="J558" i="9"/>
  <c r="J576" i="9" s="1"/>
  <c r="H533" i="9"/>
  <c r="H558" i="9" s="1"/>
  <c r="H1803" i="14"/>
  <c r="L588" i="9"/>
  <c r="L573" i="9"/>
  <c r="O561" i="9"/>
  <c r="H2754" i="14"/>
  <c r="O837" i="8" l="1"/>
  <c r="O838" i="8" s="1"/>
  <c r="O19" i="10" s="1"/>
  <c r="K578" i="9"/>
  <c r="H2827" i="14" s="1"/>
  <c r="K837" i="8"/>
  <c r="K838" i="8" s="1"/>
  <c r="K19" i="10" s="1"/>
  <c r="J580" i="9"/>
  <c r="J595" i="9" s="1"/>
  <c r="J601" i="9" s="1"/>
  <c r="J579" i="9"/>
  <c r="H2833" i="14" s="1"/>
  <c r="P578" i="9"/>
  <c r="P593" i="9" s="1"/>
  <c r="P599" i="9" s="1"/>
  <c r="N578" i="9"/>
  <c r="H2830" i="14" s="1"/>
  <c r="L837" i="8"/>
  <c r="L838" i="8" s="1"/>
  <c r="L19" i="10" s="1"/>
  <c r="P580" i="9"/>
  <c r="P595" i="9" s="1"/>
  <c r="P601" i="9" s="1"/>
  <c r="M575" i="9"/>
  <c r="H2808" i="14" s="1"/>
  <c r="O576" i="9"/>
  <c r="O591" i="9" s="1"/>
  <c r="O597" i="9" s="1"/>
  <c r="J575" i="9"/>
  <c r="L580" i="9"/>
  <c r="L595" i="9" s="1"/>
  <c r="L601" i="9" s="1"/>
  <c r="H1763" i="14"/>
  <c r="N659" i="9"/>
  <c r="H1760" i="14"/>
  <c r="K659" i="9"/>
  <c r="M659" i="9"/>
  <c r="H1762" i="14"/>
  <c r="H1759" i="14"/>
  <c r="H826" i="8"/>
  <c r="J659" i="9"/>
  <c r="N647" i="9"/>
  <c r="H1756" i="14"/>
  <c r="O563" i="9"/>
  <c r="O575" i="9" s="1"/>
  <c r="H2768" i="14"/>
  <c r="H548" i="9"/>
  <c r="H563" i="9" s="1"/>
  <c r="K10" i="10"/>
  <c r="J578" i="9"/>
  <c r="M10" i="10"/>
  <c r="K590" i="9"/>
  <c r="K596" i="9" s="1"/>
  <c r="H2806" i="14"/>
  <c r="J14" i="10"/>
  <c r="H804" i="8"/>
  <c r="K14" i="10"/>
  <c r="P10" i="10"/>
  <c r="N15" i="10"/>
  <c r="H544" i="9"/>
  <c r="H823" i="8"/>
  <c r="H812" i="8"/>
  <c r="H834" i="8"/>
  <c r="H1754" i="14"/>
  <c r="L647" i="9"/>
  <c r="H2803" i="14"/>
  <c r="O568" i="9"/>
  <c r="O580" i="9" s="1"/>
  <c r="H553" i="9"/>
  <c r="H568" i="9" s="1"/>
  <c r="L592" i="9"/>
  <c r="L598" i="9" s="1"/>
  <c r="H2821" i="14"/>
  <c r="H1755" i="14"/>
  <c r="M647" i="9"/>
  <c r="N837" i="8"/>
  <c r="N838" i="8" s="1"/>
  <c r="N19" i="10" s="1"/>
  <c r="K13" i="10"/>
  <c r="K647" i="9"/>
  <c r="H1753" i="14"/>
  <c r="P13" i="10"/>
  <c r="P591" i="9"/>
  <c r="P597" i="9" s="1"/>
  <c r="H2818" i="14"/>
  <c r="O577" i="9"/>
  <c r="H577" i="9" s="1"/>
  <c r="H592" i="9" s="1"/>
  <c r="P15" i="10"/>
  <c r="H11" i="10"/>
  <c r="O566" i="9"/>
  <c r="O578" i="9" s="1"/>
  <c r="H2789" i="14"/>
  <c r="H551" i="9"/>
  <c r="H566" i="9" s="1"/>
  <c r="H1761" i="14"/>
  <c r="L659" i="9"/>
  <c r="M578" i="9"/>
  <c r="P837" i="8"/>
  <c r="P838" i="8" s="1"/>
  <c r="P19" i="10" s="1"/>
  <c r="H584" i="9"/>
  <c r="H569" i="9"/>
  <c r="P575" i="9"/>
  <c r="H1752" i="14"/>
  <c r="H815" i="8"/>
  <c r="J647" i="9"/>
  <c r="J592" i="9"/>
  <c r="J598" i="9" s="1"/>
  <c r="H2819" i="14"/>
  <c r="P14" i="10"/>
  <c r="L579" i="9"/>
  <c r="K15" i="10"/>
  <c r="K579" i="9"/>
  <c r="H541" i="9"/>
  <c r="H809" i="8"/>
  <c r="H831" i="8"/>
  <c r="H820" i="8"/>
  <c r="H1757" i="14"/>
  <c r="O647" i="9"/>
  <c r="H825" i="8"/>
  <c r="H814" i="8"/>
  <c r="H546" i="9"/>
  <c r="H836" i="8"/>
  <c r="M580" i="9"/>
  <c r="O13" i="10"/>
  <c r="H1764" i="14"/>
  <c r="O659" i="9"/>
  <c r="O15" i="10"/>
  <c r="H1758" i="14"/>
  <c r="P647" i="9"/>
  <c r="H2813" i="14"/>
  <c r="K591" i="9"/>
  <c r="K597" i="9" s="1"/>
  <c r="J13" i="10"/>
  <c r="H803" i="8"/>
  <c r="H2816" i="14"/>
  <c r="N591" i="9"/>
  <c r="N597" i="9" s="1"/>
  <c r="O10" i="10"/>
  <c r="M14" i="10"/>
  <c r="N13" i="10"/>
  <c r="L15" i="10"/>
  <c r="O671" i="9"/>
  <c r="H2814" i="14"/>
  <c r="L591" i="9"/>
  <c r="L597" i="9" s="1"/>
  <c r="H587" i="9"/>
  <c r="H572" i="9"/>
  <c r="J10" i="10"/>
  <c r="H800" i="8"/>
  <c r="N579" i="9"/>
  <c r="N10" i="10"/>
  <c r="H12" i="10"/>
  <c r="H588" i="9"/>
  <c r="H573" i="9"/>
  <c r="H2823" i="14"/>
  <c r="N592" i="9"/>
  <c r="N598" i="9" s="1"/>
  <c r="L10" i="10"/>
  <c r="M13" i="10"/>
  <c r="H2815" i="14"/>
  <c r="M591" i="9"/>
  <c r="M597" i="9" s="1"/>
  <c r="P659" i="9"/>
  <c r="H1765" i="14"/>
  <c r="O567" i="9"/>
  <c r="O579" i="9" s="1"/>
  <c r="H2796" i="14"/>
  <c r="H552" i="9"/>
  <c r="H567" i="9" s="1"/>
  <c r="M15" i="10"/>
  <c r="N575" i="9"/>
  <c r="L14" i="10"/>
  <c r="L575" i="9"/>
  <c r="H574" i="9"/>
  <c r="H589" i="9"/>
  <c r="P579" i="9"/>
  <c r="H2812" i="14"/>
  <c r="J591" i="9"/>
  <c r="J597" i="9" s="1"/>
  <c r="J15" i="10"/>
  <c r="H805" i="8"/>
  <c r="J837" i="8"/>
  <c r="J838" i="8" s="1"/>
  <c r="J19" i="10" s="1"/>
  <c r="L578" i="9"/>
  <c r="K580" i="9"/>
  <c r="N14" i="10"/>
  <c r="M592" i="9"/>
  <c r="M598" i="9" s="1"/>
  <c r="H2822" i="14"/>
  <c r="M837" i="8"/>
  <c r="M838" i="8" s="1"/>
  <c r="M19" i="10" s="1"/>
  <c r="O14" i="10"/>
  <c r="K592" i="9"/>
  <c r="K598" i="9" s="1"/>
  <c r="H2820" i="14"/>
  <c r="L13" i="10"/>
  <c r="M579" i="9"/>
  <c r="H545" i="9"/>
  <c r="H835" i="8"/>
  <c r="H824" i="8"/>
  <c r="H813" i="8"/>
  <c r="H2825" i="14"/>
  <c r="P592" i="9"/>
  <c r="P598" i="9" s="1"/>
  <c r="N580" i="9"/>
  <c r="J594" i="9" l="1"/>
  <c r="J600" i="9" s="1"/>
  <c r="H2832" i="14"/>
  <c r="H1771" i="14"/>
  <c r="K671" i="9"/>
  <c r="H1767" i="14"/>
  <c r="K593" i="9"/>
  <c r="K599" i="9" s="1"/>
  <c r="K605" i="9" s="1"/>
  <c r="K25" i="10" s="1"/>
  <c r="L671" i="9"/>
  <c r="H2840" i="14"/>
  <c r="M590" i="9"/>
  <c r="M596" i="9" s="1"/>
  <c r="M622" i="9" s="1"/>
  <c r="H576" i="9"/>
  <c r="H591" i="9" s="1"/>
  <c r="H2817" i="14"/>
  <c r="H2846" i="14"/>
  <c r="J590" i="9"/>
  <c r="J596" i="9" s="1"/>
  <c r="J611" i="9" s="1"/>
  <c r="N593" i="9"/>
  <c r="N599" i="9" s="1"/>
  <c r="H2872" i="14" s="1"/>
  <c r="H2842" i="14"/>
  <c r="H2805" i="14"/>
  <c r="H1768" i="14"/>
  <c r="H647" i="9"/>
  <c r="H659" i="9"/>
  <c r="P616" i="9"/>
  <c r="P638" i="9"/>
  <c r="P627" i="9"/>
  <c r="P607" i="9"/>
  <c r="P27" i="10" s="1"/>
  <c r="H2888" i="14"/>
  <c r="H2831" i="14"/>
  <c r="O593" i="9"/>
  <c r="O599" i="9" s="1"/>
  <c r="H2845" i="14"/>
  <c r="O595" i="9"/>
  <c r="O601" i="9" s="1"/>
  <c r="L638" i="9"/>
  <c r="H2884" i="14"/>
  <c r="L607" i="9"/>
  <c r="L27" i="10" s="1"/>
  <c r="L627" i="9"/>
  <c r="L616" i="9"/>
  <c r="H2810" i="14"/>
  <c r="O590" i="9"/>
  <c r="O596" i="9" s="1"/>
  <c r="P625" i="9"/>
  <c r="H2874" i="14"/>
  <c r="P614" i="9"/>
  <c r="P636" i="9"/>
  <c r="P605" i="9"/>
  <c r="P25" i="10" s="1"/>
  <c r="H2875" i="14"/>
  <c r="J606" i="9"/>
  <c r="J626" i="9"/>
  <c r="J637" i="9"/>
  <c r="J615" i="9"/>
  <c r="H580" i="9"/>
  <c r="H595" i="9" s="1"/>
  <c r="K624" i="9"/>
  <c r="K613" i="9"/>
  <c r="H2862" i="14"/>
  <c r="K635" i="9"/>
  <c r="K604" i="9"/>
  <c r="K24" i="10" s="1"/>
  <c r="N590" i="9"/>
  <c r="N596" i="9" s="1"/>
  <c r="H2809" i="14"/>
  <c r="H1770" i="14"/>
  <c r="N671" i="9"/>
  <c r="H2855" i="14"/>
  <c r="K634" i="9"/>
  <c r="K603" i="9"/>
  <c r="K23" i="10" s="1"/>
  <c r="K623" i="9"/>
  <c r="K612" i="9"/>
  <c r="H2848" i="14"/>
  <c r="K622" i="9"/>
  <c r="K602" i="9"/>
  <c r="K22" i="10" s="1"/>
  <c r="K611" i="9"/>
  <c r="K633" i="9"/>
  <c r="H2882" i="14"/>
  <c r="J616" i="9"/>
  <c r="J607" i="9"/>
  <c r="J638" i="9"/>
  <c r="J627" i="9"/>
  <c r="H2824" i="14"/>
  <c r="O592" i="9"/>
  <c r="O598" i="9" s="1"/>
  <c r="H598" i="9" s="1"/>
  <c r="H1769" i="14"/>
  <c r="M671" i="9"/>
  <c r="H2863" i="14"/>
  <c r="L604" i="9"/>
  <c r="L24" i="10" s="1"/>
  <c r="L635" i="9"/>
  <c r="L624" i="9"/>
  <c r="L613" i="9"/>
  <c r="H575" i="9"/>
  <c r="H590" i="9" s="1"/>
  <c r="H2839" i="14"/>
  <c r="P594" i="9"/>
  <c r="P600" i="9" s="1"/>
  <c r="H2844" i="14"/>
  <c r="N595" i="9"/>
  <c r="N601" i="9" s="1"/>
  <c r="H2857" i="14"/>
  <c r="M603" i="9"/>
  <c r="M23" i="10" s="1"/>
  <c r="M623" i="9"/>
  <c r="M634" i="9"/>
  <c r="M612" i="9"/>
  <c r="H2811" i="14"/>
  <c r="P590" i="9"/>
  <c r="P596" i="9" s="1"/>
  <c r="H14" i="10"/>
  <c r="H13" i="10"/>
  <c r="H2838" i="14"/>
  <c r="O594" i="9"/>
  <c r="O600" i="9" s="1"/>
  <c r="H579" i="9"/>
  <c r="H594" i="9" s="1"/>
  <c r="K594" i="9"/>
  <c r="K600" i="9" s="1"/>
  <c r="H2834" i="14"/>
  <c r="L590" i="9"/>
  <c r="L596" i="9" s="1"/>
  <c r="H2807" i="14"/>
  <c r="H2829" i="14"/>
  <c r="M593" i="9"/>
  <c r="M599" i="9" s="1"/>
  <c r="H2837" i="14"/>
  <c r="N594" i="9"/>
  <c r="N600" i="9" s="1"/>
  <c r="H2843" i="14"/>
  <c r="M595" i="9"/>
  <c r="M601" i="9" s="1"/>
  <c r="L634" i="9"/>
  <c r="L623" i="9"/>
  <c r="H2856" i="14"/>
  <c r="L603" i="9"/>
  <c r="L23" i="10" s="1"/>
  <c r="L612" i="9"/>
  <c r="M613" i="9"/>
  <c r="M635" i="9"/>
  <c r="M624" i="9"/>
  <c r="M604" i="9"/>
  <c r="M24" i="10" s="1"/>
  <c r="H2864" i="14"/>
  <c r="P634" i="9"/>
  <c r="P612" i="9"/>
  <c r="P623" i="9"/>
  <c r="H2860" i="14"/>
  <c r="P603" i="9"/>
  <c r="P23" i="10" s="1"/>
  <c r="P671" i="9"/>
  <c r="H1772" i="14"/>
  <c r="O623" i="9"/>
  <c r="O634" i="9"/>
  <c r="O612" i="9"/>
  <c r="H2859" i="14"/>
  <c r="O603" i="9"/>
  <c r="O23" i="10" s="1"/>
  <c r="H2836" i="14"/>
  <c r="M594" i="9"/>
  <c r="M600" i="9" s="1"/>
  <c r="H2828" i="14"/>
  <c r="L593" i="9"/>
  <c r="L599" i="9" s="1"/>
  <c r="H2835" i="14"/>
  <c r="L594" i="9"/>
  <c r="L600" i="9" s="1"/>
  <c r="H2861" i="14"/>
  <c r="J613" i="9"/>
  <c r="J635" i="9"/>
  <c r="J604" i="9"/>
  <c r="J624" i="9"/>
  <c r="H597" i="9"/>
  <c r="J603" i="9"/>
  <c r="J623" i="9"/>
  <c r="J634" i="9"/>
  <c r="H2854" i="14"/>
  <c r="J612" i="9"/>
  <c r="H2867" i="14"/>
  <c r="P635" i="9"/>
  <c r="P604" i="9"/>
  <c r="P24" i="10" s="1"/>
  <c r="P624" i="9"/>
  <c r="P613" i="9"/>
  <c r="H2841" i="14"/>
  <c r="K595" i="9"/>
  <c r="K601" i="9" s="1"/>
  <c r="H10" i="10"/>
  <c r="H837" i="8"/>
  <c r="J671" i="9"/>
  <c r="H1766" i="14"/>
  <c r="N613" i="9"/>
  <c r="N604" i="9"/>
  <c r="N24" i="10" s="1"/>
  <c r="N635" i="9"/>
  <c r="N624" i="9"/>
  <c r="H2865" i="14"/>
  <c r="H2826" i="14"/>
  <c r="J593" i="9"/>
  <c r="J599" i="9" s="1"/>
  <c r="H578" i="9"/>
  <c r="H593" i="9" s="1"/>
  <c r="H15" i="10"/>
  <c r="H2858" i="14"/>
  <c r="N603" i="9"/>
  <c r="N23" i="10" s="1"/>
  <c r="N634" i="9"/>
  <c r="N612" i="9"/>
  <c r="N623" i="9"/>
  <c r="K636" i="9" l="1"/>
  <c r="K625" i="9"/>
  <c r="K614" i="9"/>
  <c r="H2869" i="14"/>
  <c r="M633" i="9"/>
  <c r="H2850" i="14"/>
  <c r="M602" i="9"/>
  <c r="M22" i="10" s="1"/>
  <c r="J622" i="9"/>
  <c r="J633" i="9"/>
  <c r="M611" i="9"/>
  <c r="M617" i="9" s="1"/>
  <c r="J602" i="9"/>
  <c r="J22" i="10" s="1"/>
  <c r="H2847" i="14"/>
  <c r="N614" i="9"/>
  <c r="N605" i="9"/>
  <c r="N25" i="10" s="1"/>
  <c r="N636" i="9"/>
  <c r="N625" i="9"/>
  <c r="N628" i="9" s="1"/>
  <c r="H601" i="9"/>
  <c r="H638" i="9" s="1"/>
  <c r="K617" i="9"/>
  <c r="K618" i="9" s="1"/>
  <c r="K29" i="10" s="1"/>
  <c r="H600" i="9"/>
  <c r="H626" i="9" s="1"/>
  <c r="H671" i="9"/>
  <c r="H2851" i="14"/>
  <c r="N633" i="9"/>
  <c r="N611" i="9"/>
  <c r="N617" i="9" s="1"/>
  <c r="N622" i="9"/>
  <c r="N602" i="9"/>
  <c r="N22" i="10" s="1"/>
  <c r="K628" i="9"/>
  <c r="H2885" i="14"/>
  <c r="M607" i="9"/>
  <c r="M27" i="10" s="1"/>
  <c r="M638" i="9"/>
  <c r="M627" i="9"/>
  <c r="M616" i="9"/>
  <c r="P611" i="9"/>
  <c r="P617" i="9" s="1"/>
  <c r="H2853" i="14"/>
  <c r="P622" i="9"/>
  <c r="P602" i="9"/>
  <c r="P22" i="10" s="1"/>
  <c r="P633" i="9"/>
  <c r="H2887" i="14"/>
  <c r="O607" i="9"/>
  <c r="O27" i="10" s="1"/>
  <c r="O616" i="9"/>
  <c r="O638" i="9"/>
  <c r="O627" i="9"/>
  <c r="J617" i="9"/>
  <c r="H613" i="9"/>
  <c r="H635" i="9"/>
  <c r="H624" i="9"/>
  <c r="H2879" i="14"/>
  <c r="N626" i="9"/>
  <c r="N637" i="9"/>
  <c r="N615" i="9"/>
  <c r="N606" i="9"/>
  <c r="N26" i="10" s="1"/>
  <c r="J26" i="10"/>
  <c r="O636" i="9"/>
  <c r="O625" i="9"/>
  <c r="H2873" i="14"/>
  <c r="O614" i="9"/>
  <c r="O605" i="9"/>
  <c r="O25" i="10" s="1"/>
  <c r="M615" i="9"/>
  <c r="M626" i="9"/>
  <c r="H2878" i="14"/>
  <c r="M637" i="9"/>
  <c r="M606" i="9"/>
  <c r="M26" i="10" s="1"/>
  <c r="K637" i="9"/>
  <c r="K606" i="9"/>
  <c r="K26" i="10" s="1"/>
  <c r="K615" i="9"/>
  <c r="K626" i="9"/>
  <c r="H2876" i="14"/>
  <c r="J605" i="9"/>
  <c r="H2868" i="14"/>
  <c r="J614" i="9"/>
  <c r="H599" i="9"/>
  <c r="J625" i="9"/>
  <c r="J628" i="9" s="1"/>
  <c r="J636" i="9"/>
  <c r="H2883" i="14"/>
  <c r="K607" i="9"/>
  <c r="K27" i="10" s="1"/>
  <c r="K638" i="9"/>
  <c r="K616" i="9"/>
  <c r="K627" i="9"/>
  <c r="H2871" i="14"/>
  <c r="M625" i="9"/>
  <c r="M628" i="9" s="1"/>
  <c r="M614" i="9"/>
  <c r="M636" i="9"/>
  <c r="M605" i="9"/>
  <c r="M25" i="10" s="1"/>
  <c r="P615" i="9"/>
  <c r="P637" i="9"/>
  <c r="P639" i="9" s="1"/>
  <c r="H2881" i="14"/>
  <c r="P606" i="9"/>
  <c r="P26" i="10" s="1"/>
  <c r="P626" i="9"/>
  <c r="J27" i="10"/>
  <c r="O624" i="9"/>
  <c r="O613" i="9"/>
  <c r="H2866" i="14"/>
  <c r="O635" i="9"/>
  <c r="O604" i="9"/>
  <c r="O24" i="10" s="1"/>
  <c r="J23" i="10"/>
  <c r="H603" i="9"/>
  <c r="H23" i="10" s="1"/>
  <c r="O602" i="9"/>
  <c r="O22" i="10" s="1"/>
  <c r="O633" i="9"/>
  <c r="O611" i="9"/>
  <c r="O617" i="9" s="1"/>
  <c r="H2852" i="14"/>
  <c r="O622" i="9"/>
  <c r="J24" i="10"/>
  <c r="P628" i="9"/>
  <c r="L615" i="9"/>
  <c r="L637" i="9"/>
  <c r="L639" i="9" s="1"/>
  <c r="H2877" i="14"/>
  <c r="L626" i="9"/>
  <c r="L606" i="9"/>
  <c r="L26" i="10" s="1"/>
  <c r="N627" i="9"/>
  <c r="N607" i="9"/>
  <c r="N27" i="10" s="1"/>
  <c r="N616" i="9"/>
  <c r="N638" i="9"/>
  <c r="H2886" i="14"/>
  <c r="O637" i="9"/>
  <c r="O606" i="9"/>
  <c r="O26" i="10" s="1"/>
  <c r="H2880" i="14"/>
  <c r="O615" i="9"/>
  <c r="O626" i="9"/>
  <c r="H623" i="9"/>
  <c r="H612" i="9"/>
  <c r="H634" i="9"/>
  <c r="H596" i="9"/>
  <c r="J639" i="9"/>
  <c r="L614" i="9"/>
  <c r="L625" i="9"/>
  <c r="L628" i="9" s="1"/>
  <c r="H2870" i="14"/>
  <c r="L636" i="9"/>
  <c r="L605" i="9"/>
  <c r="L25" i="10" s="1"/>
  <c r="L611" i="9"/>
  <c r="L617" i="9" s="1"/>
  <c r="L622" i="9"/>
  <c r="L602" i="9"/>
  <c r="L22" i="10" s="1"/>
  <c r="L633" i="9"/>
  <c r="H2849" i="14"/>
  <c r="H2890" i="14" l="1"/>
  <c r="H615" i="9"/>
  <c r="K648" i="9"/>
  <c r="K650" i="9" s="1"/>
  <c r="H637" i="9"/>
  <c r="O639" i="9"/>
  <c r="H2908" i="14" s="1"/>
  <c r="H616" i="9"/>
  <c r="H627" i="9"/>
  <c r="O628" i="9"/>
  <c r="H2901" i="14" s="1"/>
  <c r="M639" i="9"/>
  <c r="M640" i="9" s="1"/>
  <c r="M31" i="10" s="1"/>
  <c r="N639" i="9"/>
  <c r="N672" i="9" s="1"/>
  <c r="N674" i="9" s="1"/>
  <c r="L660" i="9"/>
  <c r="L662" i="9" s="1"/>
  <c r="H2898" i="14"/>
  <c r="L629" i="9"/>
  <c r="L30" i="10" s="1"/>
  <c r="H2899" i="14"/>
  <c r="M629" i="9"/>
  <c r="M30" i="10" s="1"/>
  <c r="M660" i="9"/>
  <c r="M662" i="9" s="1"/>
  <c r="J672" i="9"/>
  <c r="J674" i="9" s="1"/>
  <c r="H2903" i="14"/>
  <c r="J640" i="9"/>
  <c r="H2911" i="14"/>
  <c r="K654" i="9"/>
  <c r="H607" i="9"/>
  <c r="H27" i="10" s="1"/>
  <c r="J629" i="9"/>
  <c r="H2896" i="14"/>
  <c r="J660" i="9"/>
  <c r="J662" i="9" s="1"/>
  <c r="H606" i="9"/>
  <c r="H26" i="10" s="1"/>
  <c r="H2905" i="14"/>
  <c r="L640" i="9"/>
  <c r="L31" i="10" s="1"/>
  <c r="L672" i="9"/>
  <c r="L674" i="9" s="1"/>
  <c r="P629" i="9"/>
  <c r="P30" i="10" s="1"/>
  <c r="P660" i="9"/>
  <c r="P662" i="9" s="1"/>
  <c r="H2902" i="14"/>
  <c r="H602" i="9"/>
  <c r="H22" i="10" s="1"/>
  <c r="H2895" i="14"/>
  <c r="P648" i="9"/>
  <c r="P650" i="9" s="1"/>
  <c r="P618" i="9"/>
  <c r="P29" i="10" s="1"/>
  <c r="M618" i="9"/>
  <c r="M29" i="10" s="1"/>
  <c r="M648" i="9"/>
  <c r="M650" i="9" s="1"/>
  <c r="H2892" i="14"/>
  <c r="H622" i="9"/>
  <c r="H633" i="9"/>
  <c r="H611" i="9"/>
  <c r="H604" i="9"/>
  <c r="H24" i="10" s="1"/>
  <c r="H2894" i="14"/>
  <c r="O618" i="9"/>
  <c r="O29" i="10" s="1"/>
  <c r="O648" i="9"/>
  <c r="O650" i="9" s="1"/>
  <c r="J25" i="10"/>
  <c r="H605" i="9"/>
  <c r="H25" i="10" s="1"/>
  <c r="N629" i="9"/>
  <c r="N30" i="10" s="1"/>
  <c r="N660" i="9"/>
  <c r="N662" i="9" s="1"/>
  <c r="H2900" i="14"/>
  <c r="H2889" i="14"/>
  <c r="H617" i="9"/>
  <c r="H648" i="9" s="1"/>
  <c r="J618" i="9"/>
  <c r="J648" i="9"/>
  <c r="J650" i="9" s="1"/>
  <c r="H636" i="9"/>
  <c r="H625" i="9"/>
  <c r="H614" i="9"/>
  <c r="H2897" i="14"/>
  <c r="K629" i="9"/>
  <c r="K30" i="10" s="1"/>
  <c r="K660" i="9"/>
  <c r="K662" i="9" s="1"/>
  <c r="H2893" i="14"/>
  <c r="N648" i="9"/>
  <c r="N650" i="9" s="1"/>
  <c r="N618" i="9"/>
  <c r="N29" i="10" s="1"/>
  <c r="K639" i="9"/>
  <c r="P640" i="9"/>
  <c r="P31" i="10" s="1"/>
  <c r="H2909" i="14"/>
  <c r="P672" i="9"/>
  <c r="P674" i="9" s="1"/>
  <c r="H2891" i="14"/>
  <c r="L648" i="9"/>
  <c r="L650" i="9" s="1"/>
  <c r="L618" i="9"/>
  <c r="L29" i="10" s="1"/>
  <c r="O640" i="9" l="1"/>
  <c r="O31" i="10" s="1"/>
  <c r="H628" i="9"/>
  <c r="H660" i="9" s="1"/>
  <c r="O660" i="9"/>
  <c r="O662" i="9" s="1"/>
  <c r="O666" i="9" s="1"/>
  <c r="H639" i="9"/>
  <c r="H672" i="9" s="1"/>
  <c r="O672" i="9"/>
  <c r="O674" i="9" s="1"/>
  <c r="O678" i="9" s="1"/>
  <c r="O629" i="9"/>
  <c r="O30" i="10" s="1"/>
  <c r="H2907" i="14"/>
  <c r="N640" i="9"/>
  <c r="N31" i="10" s="1"/>
  <c r="M672" i="9"/>
  <c r="M674" i="9" s="1"/>
  <c r="H2929" i="14" s="1"/>
  <c r="H2906" i="14"/>
  <c r="H2910" i="14"/>
  <c r="J654" i="9"/>
  <c r="H650" i="9"/>
  <c r="H654" i="9" s="1"/>
  <c r="J29" i="10"/>
  <c r="H618" i="9"/>
  <c r="H29" i="10" s="1"/>
  <c r="P678" i="9"/>
  <c r="H2932" i="14"/>
  <c r="H2915" i="14"/>
  <c r="O654" i="9"/>
  <c r="M654" i="9"/>
  <c r="H2913" i="14"/>
  <c r="H2928" i="14"/>
  <c r="L678" i="9"/>
  <c r="J666" i="9"/>
  <c r="H662" i="9"/>
  <c r="H666" i="9" s="1"/>
  <c r="H2918" i="14"/>
  <c r="J30" i="10"/>
  <c r="H2912" i="14"/>
  <c r="L654" i="9"/>
  <c r="N666" i="9"/>
  <c r="H2922" i="14"/>
  <c r="H2904" i="14"/>
  <c r="K640" i="9"/>
  <c r="K31" i="10" s="1"/>
  <c r="K672" i="9"/>
  <c r="K674" i="9" s="1"/>
  <c r="H2919" i="14"/>
  <c r="K666" i="9"/>
  <c r="J31" i="10"/>
  <c r="H2924" i="14"/>
  <c r="P666" i="9"/>
  <c r="H2930" i="14"/>
  <c r="N678" i="9"/>
  <c r="H2916" i="14"/>
  <c r="P654" i="9"/>
  <c r="H2926" i="14"/>
  <c r="J678" i="9"/>
  <c r="M666" i="9"/>
  <c r="H2921" i="14"/>
  <c r="N654" i="9"/>
  <c r="H2914" i="14"/>
  <c r="H2920" i="14"/>
  <c r="L666" i="9"/>
  <c r="H629" i="9" l="1"/>
  <c r="H30" i="10" s="1"/>
  <c r="H2923" i="14"/>
  <c r="M678" i="9"/>
  <c r="H640" i="9"/>
  <c r="H31" i="10" s="1"/>
  <c r="H2931" i="14"/>
  <c r="F667" i="9"/>
  <c r="F655" i="9"/>
  <c r="F34" i="10" s="1"/>
  <c r="H2927" i="14"/>
  <c r="K678" i="9"/>
  <c r="H674" i="9"/>
  <c r="H678" i="9" s="1"/>
  <c r="F679" i="9" l="1"/>
  <c r="H2917" i="14"/>
  <c r="F35" i="10"/>
  <c r="H2925" i="14"/>
  <c r="F36" i="10" l="1"/>
  <c r="H2933" i="14"/>
</calcChain>
</file>

<file path=xl/sharedStrings.xml><?xml version="1.0" encoding="utf-8"?>
<sst xmlns="http://schemas.openxmlformats.org/spreadsheetml/2006/main" count="26378" uniqueCount="918">
  <si>
    <t>Delayed Delivery Cashflow Mechanism Model</t>
  </si>
  <si>
    <t>Version number:</t>
  </si>
  <si>
    <t>File name:</t>
  </si>
  <si>
    <t>Date:</t>
  </si>
  <si>
    <t>For enquiries please contact:</t>
  </si>
  <si>
    <t>PR24@ofwat.gov.uk</t>
  </si>
  <si>
    <t>Inputs &amp; outputs log</t>
  </si>
  <si>
    <t>#</t>
  </si>
  <si>
    <t>Worksheet</t>
  </si>
  <si>
    <t>Input</t>
  </si>
  <si>
    <t>Description</t>
  </si>
  <si>
    <t>Source</t>
  </si>
  <si>
    <t>Units</t>
  </si>
  <si>
    <t>Years the Year 2 adjustment to be applied in</t>
  </si>
  <si>
    <t>Ofwat prepopulated</t>
  </si>
  <si>
    <t>Years the Year 3 adjustment to be applied in</t>
  </si>
  <si>
    <t>The proportion of the adjustment calculated in year 2 to be applied in year 2</t>
  </si>
  <si>
    <t>The adjustment factor to convert from actual outturn nominal prices to real 2022-23 FYA CPIH prices</t>
  </si>
  <si>
    <t>Calculated from ONS data</t>
  </si>
  <si>
    <t>Years to be discounted for the time value of money adjustment</t>
  </si>
  <si>
    <t>Company specific real wholesale allowed return on capital</t>
  </si>
  <si>
    <t>Output</t>
  </si>
  <si>
    <t>Dependent model</t>
  </si>
  <si>
    <t>Revenue adjustments feeder model</t>
  </si>
  <si>
    <t>END</t>
  </si>
  <si>
    <t>Change log</t>
  </si>
  <si>
    <t>Below are details of changes to the model from the previously published version (May 2025). The changes fix issues that have been identified and implement improvements for clarity and ease of use.</t>
  </si>
  <si>
    <t>Reference</t>
  </si>
  <si>
    <t>Sheet(s) in current model</t>
  </si>
  <si>
    <t>Description of change(s) made</t>
  </si>
  <si>
    <t>Model link(s)</t>
  </si>
  <si>
    <t>Addition of change log</t>
  </si>
  <si>
    <t>Addition of inputs &amp; outputs worksheet</t>
  </si>
  <si>
    <t>A weighted PAYG rate has been calculated for both the year 2 and year 3 adjustments take into account the cumulative values to be adjusted up to years 2 and 3.</t>
  </si>
  <si>
    <t>A switch to turn on/off controls applicable has been added to prevent the mechanism calculating adjustments for non relevant controls.</t>
  </si>
  <si>
    <t>A flag has been added to the calculation of " total year 3 adjustment to return on RCV" to prevent adjustments from 2031 being including in the totals.</t>
  </si>
  <si>
    <t>The time value of money adjustment applied to the revenue adjustments have been removed. Instead this is added to the revenue to be reversed out at the end of period.</t>
  </si>
  <si>
    <t xml:space="preserve">A revenue adjustment to be reversed calculation and output has been added to the model to calculate the appropriate adjustment required at the end of period to ensure that the DDCM mechanism is a timing adjustment only companies are not penalised overall. </t>
  </si>
  <si>
    <t>The input for actual enhancement expenditure has been amended to be a nominal input with a subsequent calculation to convert to real.</t>
  </si>
  <si>
    <t>Year 2</t>
  </si>
  <si>
    <t>RCV run off and return calculations have been amended to remain in real terms throughout the model removing the need to inflate/deflate from real to nominal and back again.</t>
  </si>
  <si>
    <t>Cell / Row / Column colour</t>
  </si>
  <si>
    <t>Font</t>
  </si>
  <si>
    <t>Fill</t>
  </si>
  <si>
    <t>Font colour</t>
  </si>
  <si>
    <t>Ofwat second blue text (no shade)</t>
  </si>
  <si>
    <t>Imported from another sheet/section</t>
  </si>
  <si>
    <t>Calibri 10 pt – Ofwat second blue 100%</t>
  </si>
  <si>
    <t>n/a</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</si>
  <si>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</si>
  <si>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</si>
  <si>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</si>
  <si>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</si>
  <si>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</si>
  <si>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</si>
  <si>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</si>
  <si>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</si>
  <si>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</si>
  <si>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</si>
  <si>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</si>
  <si>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</si>
  <si>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</si>
  <si>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</si>
  <si>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</si>
  <si>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</si>
  <si>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Inputs</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</si>
  <si>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</si>
  <si>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</si>
  <si>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</si>
  <si>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</si>
  <si>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</si>
  <si>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</si>
  <si>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</si>
  <si>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</si>
  <si>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</si>
  <si>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</si>
  <si>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</si>
  <si>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</si>
  <si>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</si>
  <si>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</si>
  <si>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</si>
  <si>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</si>
  <si>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</si>
  <si>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</si>
  <si>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</si>
  <si>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</si>
  <si>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</si>
  <si>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</si>
  <si>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</si>
  <si>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</si>
  <si>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</si>
  <si>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</si>
  <si>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</si>
  <si>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</si>
  <si>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</si>
  <si>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</si>
  <si>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</si>
  <si>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</si>
  <si>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</si>
  <si>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</si>
  <si>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</si>
  <si>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</si>
  <si>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</si>
  <si>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</si>
  <si>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</si>
  <si>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</si>
  <si>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</si>
  <si>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</si>
  <si>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</si>
  <si>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</si>
  <si>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</si>
  <si>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</si>
  <si>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</si>
  <si>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</si>
  <si>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</si>
  <si>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</si>
  <si>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</si>
  <si>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</si>
  <si>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</si>
  <si>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</si>
  <si>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Outputs</t>
  </si>
  <si>
    <t>Ofwat green 66%</t>
  </si>
  <si>
    <t>(R = 152, G = 197, B = 97)</t>
  </si>
  <si>
    <t>REPORTS</t>
  </si>
  <si>
    <t>Sheet</t>
  </si>
  <si>
    <t>Section</t>
  </si>
  <si>
    <t>Sub-section</t>
  </si>
  <si>
    <t>Model period ending</t>
  </si>
  <si>
    <t>Error chks</t>
  </si>
  <si>
    <t>Timeline label</t>
  </si>
  <si>
    <t>Track chgs</t>
  </si>
  <si>
    <t>Contract year</t>
  </si>
  <si>
    <t>Model column counter</t>
  </si>
  <si>
    <t>Constant</t>
  </si>
  <si>
    <t>Unit</t>
  </si>
  <si>
    <t>Total</t>
  </si>
  <si>
    <t>Time</t>
  </si>
  <si>
    <t>Model start date</t>
  </si>
  <si>
    <t>date</t>
  </si>
  <si>
    <t>Financial year end month</t>
  </si>
  <si>
    <t>number</t>
  </si>
  <si>
    <t>Forecast period start</t>
  </si>
  <si>
    <t>Months per period (Primary)</t>
  </si>
  <si>
    <t>Months</t>
  </si>
  <si>
    <t>Forecast Period</t>
  </si>
  <si>
    <t>Years</t>
  </si>
  <si>
    <t xml:space="preserve">Control in use (WR) </t>
  </si>
  <si>
    <t>0=no, 1=yes</t>
  </si>
  <si>
    <t xml:space="preserve">Control in use (WN) </t>
  </si>
  <si>
    <t xml:space="preserve">Control in use (WWN) </t>
  </si>
  <si>
    <t xml:space="preserve">Control in use (BR) </t>
  </si>
  <si>
    <t xml:space="preserve">Control in use (ADDN1) </t>
  </si>
  <si>
    <t xml:space="preserve">Control in use (ADDN2) </t>
  </si>
  <si>
    <t>Totex</t>
  </si>
  <si>
    <t xml:space="preserve">Enhancement allowance - real (WR) </t>
  </si>
  <si>
    <t>£m</t>
  </si>
  <si>
    <t xml:space="preserve">Enhancement allowance - real (WN) </t>
  </si>
  <si>
    <t xml:space="preserve">Enhancement allowance - real (WWN) </t>
  </si>
  <si>
    <t xml:space="preserve">Enhancement allowance - real (BR) </t>
  </si>
  <si>
    <t xml:space="preserve">Enhancement allowance - real (ADDN1) </t>
  </si>
  <si>
    <t xml:space="preserve">Enhancement allowance - real (ADDN2) </t>
  </si>
  <si>
    <t xml:space="preserve">Actual enhancement spend - nominal (WR) </t>
  </si>
  <si>
    <t xml:space="preserve">Actual enhancement spend - nominal (WN) </t>
  </si>
  <si>
    <t xml:space="preserve">Actual enhancement spend - nominal (WWN) </t>
  </si>
  <si>
    <t xml:space="preserve">Actual enhancement spend - nominal (BR) </t>
  </si>
  <si>
    <t xml:space="preserve">Actual enhancement spend - nominal (ADDN1) </t>
  </si>
  <si>
    <t xml:space="preserve">Actual enhancement spend - nominal (ADDN2) </t>
  </si>
  <si>
    <t xml:space="preserve">Enhancement opex rate (WR) </t>
  </si>
  <si>
    <t>%</t>
  </si>
  <si>
    <t xml:space="preserve">Enhancement opex rate (WN) </t>
  </si>
  <si>
    <t xml:space="preserve">Enhancement opex rate (WWN) </t>
  </si>
  <si>
    <t xml:space="preserve">Enhancement opex rate (BR) </t>
  </si>
  <si>
    <t xml:space="preserve">Enhancement opex rate (ADDN1) </t>
  </si>
  <si>
    <t xml:space="preserve">Enhancement opex rate (ADDN2) </t>
  </si>
  <si>
    <t xml:space="preserve">Run off rate (WR) </t>
  </si>
  <si>
    <t xml:space="preserve">Run off rate (WN) </t>
  </si>
  <si>
    <t xml:space="preserve">Run off rate (WWN) </t>
  </si>
  <si>
    <t xml:space="preserve">Run off rate (BR) </t>
  </si>
  <si>
    <t xml:space="preserve">Run off rate (ADDN1) </t>
  </si>
  <si>
    <t xml:space="preserve">Run off rate (ADDN2) </t>
  </si>
  <si>
    <t>Recovery mechanism</t>
  </si>
  <si>
    <t>Trigger threshold</t>
  </si>
  <si>
    <t>Clawback rate %</t>
  </si>
  <si>
    <t>Year 2 payback period flag</t>
  </si>
  <si>
    <t>Flag</t>
  </si>
  <si>
    <t>Year 3 payback period flag</t>
  </si>
  <si>
    <t>Percentage of year 2 adjustment in 2028-29</t>
  </si>
  <si>
    <t>Indexation</t>
  </si>
  <si>
    <t>CPIH FYA 2022-23 adjustment</t>
  </si>
  <si>
    <t>Factor</t>
  </si>
  <si>
    <t>Other inputs</t>
  </si>
  <si>
    <t>Financing cost index</t>
  </si>
  <si>
    <t>WACC - real</t>
  </si>
  <si>
    <t>Model Constants</t>
  </si>
  <si>
    <t>Proportion of non-PAYG Totex that is subject to depreciation in year of addition to RCV</t>
  </si>
  <si>
    <t>HEADERS</t>
  </si>
  <si>
    <t>Model period end</t>
  </si>
  <si>
    <t>Period number</t>
  </si>
  <si>
    <t>Counter</t>
  </si>
  <si>
    <t>Forecast Period Flag</t>
  </si>
  <si>
    <t>Model period start</t>
  </si>
  <si>
    <t>Forecast Period end date</t>
  </si>
  <si>
    <t>PERIOD FLAGS</t>
  </si>
  <si>
    <t>First Forecast Period Flag</t>
  </si>
  <si>
    <t>Year 2 period flag</t>
  </si>
  <si>
    <t>Year 3 period flag</t>
  </si>
  <si>
    <t>Year 4 period flag</t>
  </si>
  <si>
    <t>Year 5 period flag</t>
  </si>
  <si>
    <t>CUMULATIVE PERIOD FLAGS</t>
  </si>
  <si>
    <t>Cumulative year 2 flag</t>
  </si>
  <si>
    <t>Cumulative year 3 flag</t>
  </si>
  <si>
    <t>CALCULATION OF CLAWBACK</t>
  </si>
  <si>
    <t>Actual enhancement spend - real</t>
  </si>
  <si>
    <t xml:space="preserve">Actual enhancement spend - real (WR) </t>
  </si>
  <si>
    <t xml:space="preserve">Actual enhancement spend - real (WN) </t>
  </si>
  <si>
    <t xml:space="preserve">Actual enhancement spend - real (WWN) </t>
  </si>
  <si>
    <t xml:space="preserve">Actual enhancement spend - real (BR) </t>
  </si>
  <si>
    <t xml:space="preserve">Actual enhancement spend - real (ADDN1) </t>
  </si>
  <si>
    <t xml:space="preserve">Actual enhancement spend - real (ADDN2) </t>
  </si>
  <si>
    <t>Year 2 total modelled underspend - real</t>
  </si>
  <si>
    <t xml:space="preserve">Year 2 total modelled underspend - real (WR) </t>
  </si>
  <si>
    <t xml:space="preserve">Year 2 total modelled underspend - real (WN) </t>
  </si>
  <si>
    <t xml:space="preserve">Year 2 total modelled underspend - real (WWN) </t>
  </si>
  <si>
    <t xml:space="preserve">Year 2 total modelled underspend - real (BR) </t>
  </si>
  <si>
    <t xml:space="preserve">Year 2 total modelled underspend - real (ADDN1) </t>
  </si>
  <si>
    <t xml:space="preserve">Year 2 total modelled underspend - real (ADDN2) </t>
  </si>
  <si>
    <t>Year 2 cumulative - Total modelled underspend - real</t>
  </si>
  <si>
    <t xml:space="preserve">Year 2 cumulative - Total modelled underspend - real (WR) </t>
  </si>
  <si>
    <t xml:space="preserve">Year 2 cumulative - Total modelled underspend - real (WN) </t>
  </si>
  <si>
    <t xml:space="preserve">Year 2 cumulative - Total modelled underspend - real (WWN) </t>
  </si>
  <si>
    <t xml:space="preserve">Year 2 cumulative - Total modelled underspend - real (BR) </t>
  </si>
  <si>
    <t xml:space="preserve">Year 2 cumulative - Total modelled underspend - real (ADDN1) </t>
  </si>
  <si>
    <t xml:space="preserve">Year 2 cumulative - Total modelled underspend - real (ADDN2) </t>
  </si>
  <si>
    <t>Year 2 cumulative - Enhancement allowance - real</t>
  </si>
  <si>
    <t xml:space="preserve">Year 2 cumulative - Enhancement allowance - real (WR) </t>
  </si>
  <si>
    <t xml:space="preserve">Year 2 cumulative - Enhancement allowance - real (WN) </t>
  </si>
  <si>
    <t xml:space="preserve">Year 2 cumulative - Enhancement allowance - real (WWN) </t>
  </si>
  <si>
    <t xml:space="preserve">Year 2 cumulative - Enhancement allowance - real (BR) </t>
  </si>
  <si>
    <t xml:space="preserve">Year 2 cumulative - Enhancement allowance - real (ADDN1) </t>
  </si>
  <si>
    <t xml:space="preserve">Year 2 cumulative - Enhancement allowance - real (ADDN2) </t>
  </si>
  <si>
    <t>Year 2 total modelled underspend %</t>
  </si>
  <si>
    <t xml:space="preserve">Year 2 total modelled underspend % (WR) </t>
  </si>
  <si>
    <t xml:space="preserve">Year 2 total modelled underspend % (WN) </t>
  </si>
  <si>
    <t xml:space="preserve">Year 2 total modelled underspend % (WWN) </t>
  </si>
  <si>
    <t xml:space="preserve">Year 2 total modelled underspend % (BR) </t>
  </si>
  <si>
    <t xml:space="preserve">Year 2 total modelled underspend % (ADDN1) </t>
  </si>
  <si>
    <t xml:space="preserve">Year 2 total modelled underspend % (ADDN2) </t>
  </si>
  <si>
    <t>Expenditure subject to clawback year 2 - real</t>
  </si>
  <si>
    <t xml:space="preserve">Expenditure subject to clawback year 2 - real (WR) </t>
  </si>
  <si>
    <t xml:space="preserve">Expenditure subject to clawback year 2 - real (WN) </t>
  </si>
  <si>
    <t xml:space="preserve">Expenditure subject to clawback year 2 - real (WWN) </t>
  </si>
  <si>
    <t xml:space="preserve">Expenditure subject to clawback year 2 - real (BR) </t>
  </si>
  <si>
    <t xml:space="preserve">Expenditure subject to clawback year 2 - real (ADDN1) </t>
  </si>
  <si>
    <t xml:space="preserve">Expenditure subject to clawback year 2 - real (ADDN2) </t>
  </si>
  <si>
    <t>Expenditure adjustment clawback year 2 - real</t>
  </si>
  <si>
    <t xml:space="preserve">Expenditure adjustment clawback year 2 - real (WR) </t>
  </si>
  <si>
    <t xml:space="preserve">Expenditure adjustment clawback year 2 - real (WN) </t>
  </si>
  <si>
    <t xml:space="preserve">Expenditure adjustment clawback year 2 - real (WWN) </t>
  </si>
  <si>
    <t xml:space="preserve">Expenditure adjustment clawback year 2 - real (BR) </t>
  </si>
  <si>
    <t xml:space="preserve">Expenditure adjustment clawback year 2 - real (ADDN1) </t>
  </si>
  <si>
    <t xml:space="preserve">Expenditure adjustment clawback year 2 - real (ADDN2) </t>
  </si>
  <si>
    <t>Total expenditure adjustment clawback year 2 - real</t>
  </si>
  <si>
    <t xml:space="preserve">Total expenditure adjustment clawback year 2 - real (WR) </t>
  </si>
  <si>
    <t xml:space="preserve">Total expenditure adjustment clawback year 2 - real (WN) </t>
  </si>
  <si>
    <t xml:space="preserve">Total expenditure adjustment clawback year 2 - real (WWN) </t>
  </si>
  <si>
    <t xml:space="preserve">Total expenditure adjustment clawback year 2 - real (BR) </t>
  </si>
  <si>
    <t xml:space="preserve">Total expenditure adjustment clawback year 2 - real (ADDN1) </t>
  </si>
  <si>
    <t xml:space="preserve">Total expenditure adjustment clawback year 2 - real (ADDN2) </t>
  </si>
  <si>
    <t>Expenditure adjustment clawback year 2 in spend year - real</t>
  </si>
  <si>
    <t xml:space="preserve">Expenditure adjustment clawback year 2 in spend year - real (WR) </t>
  </si>
  <si>
    <t xml:space="preserve">Expenditure adjustment clawback year 2 in spend year - real (WN) </t>
  </si>
  <si>
    <t xml:space="preserve">Expenditure adjustment clawback year 2 in spend year - real (WWN) </t>
  </si>
  <si>
    <t xml:space="preserve">Expenditure adjustment clawback year 2 in spend year - real (BR) </t>
  </si>
  <si>
    <t xml:space="preserve">Expenditure adjustment clawback year 2 in spend year - real (ADDN1) </t>
  </si>
  <si>
    <t xml:space="preserve">Expenditure adjustment clawback year 2 in spend year - real (ADDN2) </t>
  </si>
  <si>
    <t>CALCULATION OF REVENUE ADJUSTMENT</t>
  </si>
  <si>
    <t>PAYG</t>
  </si>
  <si>
    <t>Weighting for enhancement PAYG rate - year 2</t>
  </si>
  <si>
    <t xml:space="preserve">Weighting for enhancement PAYG rate - year 2 (WR) </t>
  </si>
  <si>
    <t xml:space="preserve">Weighting for enhancement PAYG rate - year 2 (WN) </t>
  </si>
  <si>
    <t xml:space="preserve">Weighting for enhancement PAYG rate - year 2 (WWN) </t>
  </si>
  <si>
    <t xml:space="preserve">Weighting for enhancement PAYG rate - year 2 (BR) </t>
  </si>
  <si>
    <t xml:space="preserve">Weighting for enhancement PAYG rate - year 2 (ADDN1) </t>
  </si>
  <si>
    <t xml:space="preserve">Weighting for enhancement PAYG rate - year 2 (ADDN2) </t>
  </si>
  <si>
    <t>Year 2 weighted enhancement clawback PAYG rate</t>
  </si>
  <si>
    <t xml:space="preserve">Year 2 weighted enhancement clawback PAYG rate (WR) </t>
  </si>
  <si>
    <t xml:space="preserve">Year 2 weighted enhancement clawback PAYG rate (WN) </t>
  </si>
  <si>
    <t xml:space="preserve">Year 2 weighted enhancement clawback PAYG rate (WWN) </t>
  </si>
  <si>
    <t xml:space="preserve">Year 2 weighted enhancement clawback PAYG rate (BR) </t>
  </si>
  <si>
    <t xml:space="preserve">Year 2 weighted enhancement clawback PAYG rate (ADDN1) </t>
  </si>
  <si>
    <t xml:space="preserve">Year 2 weighted enhancement clawback PAYG rate (ADDN2) </t>
  </si>
  <si>
    <t>Year 2 PAYG linked adjustment clawback - real</t>
  </si>
  <si>
    <t xml:space="preserve">Year 2 PAYG linked adjustment clawback - real (WR) </t>
  </si>
  <si>
    <t xml:space="preserve">Year 2 PAYG linked adjustment clawback - real (WN) </t>
  </si>
  <si>
    <t xml:space="preserve">Year 2 PAYG linked adjustment clawback - real (WWN) </t>
  </si>
  <si>
    <t xml:space="preserve">Year 2 PAYG linked adjustment clawback - real (BR) </t>
  </si>
  <si>
    <t xml:space="preserve">Year 2 PAYG linked adjustment clawback - real (ADDN1) </t>
  </si>
  <si>
    <t xml:space="preserve">Year 2 PAYG linked adjustment clawback - real (ADDN2) </t>
  </si>
  <si>
    <t>Total year 2 PAYG linked adjustment clawback - real</t>
  </si>
  <si>
    <t xml:space="preserve">Total year 2 PAYG linked adjustment clawback - real (WR) </t>
  </si>
  <si>
    <t xml:space="preserve">Total year 2 PAYG linked adjustment clawback - real (WN) </t>
  </si>
  <si>
    <t xml:space="preserve">Total year 2 PAYG linked adjustment clawback - real (WWN) </t>
  </si>
  <si>
    <t xml:space="preserve">Total year 2 PAYG linked adjustment clawback - real (BR) </t>
  </si>
  <si>
    <t xml:space="preserve">Total year 2 PAYG linked adjustment clawback - real (ADDN1) </t>
  </si>
  <si>
    <t xml:space="preserve">Total year 2 PAYG linked adjustment clawback - real (ADDN2) </t>
  </si>
  <si>
    <t>Year 2 PAYG linked adjustment clawback by year - real</t>
  </si>
  <si>
    <t xml:space="preserve">Year 2 PAYG linked adjustment clawback by year - real (WR) </t>
  </si>
  <si>
    <t xml:space="preserve">Year 2 PAYG linked adjustment clawback by year - real (WN) </t>
  </si>
  <si>
    <t xml:space="preserve">Year 2 PAYG linked adjustment clawback by year - real (WWN) </t>
  </si>
  <si>
    <t xml:space="preserve">Year 2 PAYG linked adjustment clawback by year - real (BR) </t>
  </si>
  <si>
    <t xml:space="preserve">Year 2 PAYG linked adjustment clawback by year - real (ADDN1) </t>
  </si>
  <si>
    <t xml:space="preserve">Year 2 PAYG linked adjustment clawback by year - real (ADDN2) </t>
  </si>
  <si>
    <t>TVM adjustment</t>
  </si>
  <si>
    <t>Total Year 2 PAYG linked adjustment clawback in 2028-29 - real</t>
  </si>
  <si>
    <t xml:space="preserve">Total Year 2 PAYG linked adjustment clawback in 2028-29 - real (WR) </t>
  </si>
  <si>
    <t xml:space="preserve">Total Year 2 PAYG linked adjustment clawback in 2028-29 - real (WN) </t>
  </si>
  <si>
    <t xml:space="preserve">Total Year 2 PAYG linked adjustment clawback in 2028-29 - real (WWN) </t>
  </si>
  <si>
    <t xml:space="preserve">Total Year 2 PAYG linked adjustment clawback in 2028-29 - real (BR) </t>
  </si>
  <si>
    <t xml:space="preserve">Total Year 2 PAYG linked adjustment clawback in 2028-29 - real (ADDN1) </t>
  </si>
  <si>
    <t xml:space="preserve">Total Year 2 PAYG linked adjustment clawback in 2028-29 - real (ADDN2) </t>
  </si>
  <si>
    <t>Total Year 2 PAYG linked adjustment clawback in 2029-30 - real</t>
  </si>
  <si>
    <t xml:space="preserve">Total Year 2 PAYG linked adjustment clawback in 2029-30 - real (WR) </t>
  </si>
  <si>
    <t xml:space="preserve">Total Year 2 PAYG linked adjustment clawback in 2029-30 - real (WN) </t>
  </si>
  <si>
    <t xml:space="preserve">Total Year 2 PAYG linked adjustment clawback in 2029-30 - real (WWN) </t>
  </si>
  <si>
    <t xml:space="preserve">Total Year 2 PAYG linked adjustment clawback in 2029-30 - real (BR) </t>
  </si>
  <si>
    <t xml:space="preserve">Total Year 2 PAYG linked adjustment clawback in 2029-30 - real (ADDN1) </t>
  </si>
  <si>
    <t xml:space="preserve">Total Year 2 PAYG linked adjustment clawback in 2029-30 - real (ADDN2) </t>
  </si>
  <si>
    <t>Balances</t>
  </si>
  <si>
    <t>Expenditure adjustment clawback year 2 for RCV linked revenue - real</t>
  </si>
  <si>
    <t xml:space="preserve">Expenditure adjustment clawback year 2 for RCV linked revenue - real (WR) </t>
  </si>
  <si>
    <t xml:space="preserve">Expenditure adjustment clawback year 2 for RCV linked revenue - real (WN) </t>
  </si>
  <si>
    <t xml:space="preserve">Expenditure adjustment clawback year 2 for RCV linked revenue - real (WWN) </t>
  </si>
  <si>
    <t xml:space="preserve">Expenditure adjustment clawback year 2 for RCV linked revenue - real (BR) </t>
  </si>
  <si>
    <t xml:space="preserve">Expenditure adjustment clawback year 2 for RCV linked revenue - real (ADDN1) </t>
  </si>
  <si>
    <t xml:space="preserve">Expenditure adjustment clawback year 2 for RCV linked revenue - real (ADDN2) </t>
  </si>
  <si>
    <t>Year 2 RCV linked adjustment clawback balance - real</t>
  </si>
  <si>
    <t>Year 2 RCV linked adjustment clawback balance - real (WR)  BEG</t>
  </si>
  <si>
    <t>Year 2 RCV linked adjustment clawback balance - real (WN)  BEG</t>
  </si>
  <si>
    <t>Year 2 RCV linked adjustment clawback balance - real (WWN)  BEG</t>
  </si>
  <si>
    <t>Year 2 RCV linked adjustment clawback balance - real (BR)  BEG</t>
  </si>
  <si>
    <t>Year 2 RCV linked adjustment clawback balance - real (ADDN1)  BEG</t>
  </si>
  <si>
    <t>Year 2 RCV linked adjustment clawback balance - real (ADDN2)  BEG</t>
  </si>
  <si>
    <t>plus</t>
  </si>
  <si>
    <t>less</t>
  </si>
  <si>
    <t xml:space="preserve">Year 2 RCV linked adjustment clawback balance - real (WR) </t>
  </si>
  <si>
    <t xml:space="preserve">Year 2 RCV linked adjustment clawback balance - real (WN) </t>
  </si>
  <si>
    <t xml:space="preserve">Year 2 RCV linked adjustment clawback balance - real (WWN) </t>
  </si>
  <si>
    <t xml:space="preserve">Year 2 RCV linked adjustment clawback balance - real (BR) </t>
  </si>
  <si>
    <t xml:space="preserve">Year 2 RCV linked adjustment clawback balance - real (ADDN1) </t>
  </si>
  <si>
    <t xml:space="preserve">Year 2 RCV linked adjustment clawback balance - real (ADDN2) </t>
  </si>
  <si>
    <t>Run off</t>
  </si>
  <si>
    <t>Year 2 RCV linked adjustment subsequent years run off - real</t>
  </si>
  <si>
    <t xml:space="preserve">Year 2 RCV linked adjustment subsequent years run off - real (WR) </t>
  </si>
  <si>
    <t xml:space="preserve">Year 2 RCV linked adjustment subsequent years run off - real (WN) </t>
  </si>
  <si>
    <t xml:space="preserve">Year 2 RCV linked adjustment subsequent years run off - real (WWN) </t>
  </si>
  <si>
    <t xml:space="preserve">Year 2 RCV linked adjustment subsequent years run off - real (BR) </t>
  </si>
  <si>
    <t xml:space="preserve">Year 2 RCV linked adjustment subsequent years run off - real (ADDN1) </t>
  </si>
  <si>
    <t xml:space="preserve">Year 2 RCV linked adjustment subsequent years run off - real (ADDN2) </t>
  </si>
  <si>
    <t>Year 2 RCV linked adjustment first year run off - real</t>
  </si>
  <si>
    <t xml:space="preserve">Year 2 RCV linked adjustment first year run off - real (WR) </t>
  </si>
  <si>
    <t xml:space="preserve">Year 2 RCV linked adjustment first year run off - real (WN) </t>
  </si>
  <si>
    <t xml:space="preserve">Year 2 RCV linked adjustment first year run off - real (WWN) </t>
  </si>
  <si>
    <t xml:space="preserve">Year 2 RCV linked adjustment first year run off - real (BR) </t>
  </si>
  <si>
    <t xml:space="preserve">Year 2 RCV linked adjustment first year run off - real (ADDN1) </t>
  </si>
  <si>
    <t xml:space="preserve">Year 2 RCV linked adjustment first year run off - real (ADDN2) </t>
  </si>
  <si>
    <t>Year 2 RCV linked adjustment run off - real</t>
  </si>
  <si>
    <t xml:space="preserve">Year 2 RCV linked adjustment run off - real (WR) </t>
  </si>
  <si>
    <t xml:space="preserve">Year 2 RCV linked adjustment run off - real (WN) </t>
  </si>
  <si>
    <t xml:space="preserve">Year 2 RCV linked adjustment run off - real (WWN) </t>
  </si>
  <si>
    <t xml:space="preserve">Year 2 RCV linked adjustment run off - real (BR) </t>
  </si>
  <si>
    <t xml:space="preserve">Year 2 RCV linked adjustment run off - real (ADDN1) </t>
  </si>
  <si>
    <t xml:space="preserve">Year 2 RCV linked adjustment run off - real (ADDN2) </t>
  </si>
  <si>
    <t>Year 2 RCV linked adjustment run off applicable in 2028-29 - real</t>
  </si>
  <si>
    <t xml:space="preserve">Year 2 RCV linked adjustment run off applicable in 2028-29 - real (WR) </t>
  </si>
  <si>
    <t xml:space="preserve">Year 2 RCV linked adjustment run off applicable in 2028-29 - real (WN) </t>
  </si>
  <si>
    <t xml:space="preserve">Year 2 RCV linked adjustment run off applicable in 2028-29 - real (WWN) </t>
  </si>
  <si>
    <t xml:space="preserve">Year 2 RCV linked adjustment run off applicable in 2028-29 - real (BR) </t>
  </si>
  <si>
    <t xml:space="preserve">Year 2 RCV linked adjustment run off applicable in 2028-29 - real (ADDN1) </t>
  </si>
  <si>
    <t xml:space="preserve">Year 2 RCV linked adjustment run off applicable in 2028-29 - real (ADDN2) </t>
  </si>
  <si>
    <t>Total Year 2 RCV linked adjustment run off applicable in 2028-29 (constant) - real</t>
  </si>
  <si>
    <t xml:space="preserve">Total Year 2 RCV linked adjustment run off applicable in 2028-29 (constant) - real (WR) </t>
  </si>
  <si>
    <t xml:space="preserve">Total Year 2 RCV linked adjustment run off applicable in 2028-29 (constant) - real (WN) </t>
  </si>
  <si>
    <t xml:space="preserve">Total Year 2 RCV linked adjustment run off applicable in 2028-29 (constant) - real (WWN) </t>
  </si>
  <si>
    <t xml:space="preserve">Total Year 2 RCV linked adjustment run off applicable in 2028-29 (constant) - real (BR) </t>
  </si>
  <si>
    <t xml:space="preserve">Total Year 2 RCV linked adjustment run off applicable in 2028-29 (constant) - real (ADDN1) </t>
  </si>
  <si>
    <t xml:space="preserve">Total Year 2 RCV linked adjustment run off applicable in 2028-29 (constant) - real (ADDN2) </t>
  </si>
  <si>
    <t>Total Year 2 RCV linked adjustment run off applicable in 2028-29 - real</t>
  </si>
  <si>
    <t xml:space="preserve">Total Year 2 RCV linked adjustment run off applicable in 2028-29 - real (WR) </t>
  </si>
  <si>
    <t xml:space="preserve">Total Year 2 RCV linked adjustment run off applicable in 2028-29 - real (WN) </t>
  </si>
  <si>
    <t xml:space="preserve">Total Year 2 RCV linked adjustment run off applicable in 2028-29 - real (WWN) </t>
  </si>
  <si>
    <t xml:space="preserve">Total Year 2 RCV linked adjustment run off applicable in 2028-29 - real (BR) </t>
  </si>
  <si>
    <t xml:space="preserve">Total Year 2 RCV linked adjustment run off applicable in 2028-29 - real (ADDN1) </t>
  </si>
  <si>
    <t xml:space="preserve">Total Year 2 RCV linked adjustment run off applicable in 2028-29 - real (ADDN2) </t>
  </si>
  <si>
    <t>Year 2 RCV linked adjustment run off carry over into 2029-30 - real</t>
  </si>
  <si>
    <t xml:space="preserve">Year 2 RCV linked adjustment run off carry over into 2029-30 - real (WR) </t>
  </si>
  <si>
    <t xml:space="preserve">Year 2 RCV linked adjustment run off carry over into 2029-30 - real (WN) </t>
  </si>
  <si>
    <t xml:space="preserve">Year 2 RCV linked adjustment run off carry over into 2029-30 - real (WWN) </t>
  </si>
  <si>
    <t xml:space="preserve">Year 2 RCV linked adjustment run off carry over into 2029-30 - real (BR) </t>
  </si>
  <si>
    <t xml:space="preserve">Year 2 RCV linked adjustment run off carry over into 2029-30 - real (ADDN1) </t>
  </si>
  <si>
    <t xml:space="preserve">Year 2 RCV linked adjustment run off carry over into 2029-30 - real (ADDN2) </t>
  </si>
  <si>
    <t>Total year 2 RCV linked adjustment run off carry over into 2029-30 - real</t>
  </si>
  <si>
    <t xml:space="preserve">Total year 2 RCV linked adjustment run off carry over into 2029-30 - real (WR) </t>
  </si>
  <si>
    <t xml:space="preserve">Total year 2 RCV linked adjustment run off carry over into 2029-30 - real (WN) </t>
  </si>
  <si>
    <t xml:space="preserve">Total year 2 RCV linked adjustment run off carry over into 2029-30 - real (WWN) </t>
  </si>
  <si>
    <t xml:space="preserve">Total year 2 RCV linked adjustment run off carry over into 2029-30 - real (BR) </t>
  </si>
  <si>
    <t xml:space="preserve">Total year 2 RCV linked adjustment run off carry over into 2029-30 - real (ADDN1) </t>
  </si>
  <si>
    <t xml:space="preserve">Total year 2 RCV linked adjustment run off carry over into 2029-30 - real (ADDN2) </t>
  </si>
  <si>
    <t>Year 2 RCV linked adjustment run off applicable in 2029-30 - real</t>
  </si>
  <si>
    <t xml:space="preserve">Year 2 RCV linked adjustment run off applicable in 2029-30 - real (WR) </t>
  </si>
  <si>
    <t xml:space="preserve">Year 2 RCV linked adjustment run off applicable in 2029-30 - real (WN) </t>
  </si>
  <si>
    <t xml:space="preserve">Year 2 RCV linked adjustment run off applicable in 2029-30 - real (WWN) </t>
  </si>
  <si>
    <t xml:space="preserve">Year 2 RCV linked adjustment run off applicable in 2029-30 - real (BR) </t>
  </si>
  <si>
    <t xml:space="preserve">Year 2 RCV linked adjustment run off applicable in 2029-30 - real (ADDN1) </t>
  </si>
  <si>
    <t xml:space="preserve">Year 2 RCV linked adjustment run off applicable in 2029-30 - real (ADDN2) </t>
  </si>
  <si>
    <t>Total Year 2 RCV linked adjustment run off applicable in 2029-30 (constant) - real</t>
  </si>
  <si>
    <t xml:space="preserve">Total Year 2 RCV linked adjustment run off applicable in 2029-30 (constant) - real (WR) </t>
  </si>
  <si>
    <t xml:space="preserve">Total Year 2 RCV linked adjustment run off applicable in 2029-30 (constant) - real (WN) </t>
  </si>
  <si>
    <t xml:space="preserve">Total Year 2 RCV linked adjustment run off applicable in 2029-30 (constant) - real (WWN) </t>
  </si>
  <si>
    <t xml:space="preserve">Total Year 2 RCV linked adjustment run off applicable in 2029-30 (constant) - real (BR) </t>
  </si>
  <si>
    <t xml:space="preserve">Total Year 2 RCV linked adjustment run off applicable in 2029-30 (constant) - real (ADDN1) </t>
  </si>
  <si>
    <t xml:space="preserve">Total Year 2 RCV linked adjustment run off applicable in 2029-30 (constant) - real (ADDN2) </t>
  </si>
  <si>
    <t>Total Year 2 RCV linked adjustment run off applicable in 2029-30 - real</t>
  </si>
  <si>
    <t xml:space="preserve">Total Year 2 RCV linked adjustment run off applicable in 2029-30 - real (WR) </t>
  </si>
  <si>
    <t xml:space="preserve">Total Year 2 RCV linked adjustment run off applicable in 2029-30 - real (WN) </t>
  </si>
  <si>
    <t xml:space="preserve">Total Year 2 RCV linked adjustment run off applicable in 2029-30 - real (WWN) </t>
  </si>
  <si>
    <t xml:space="preserve">Total Year 2 RCV linked adjustment run off applicable in 2029-30 - real (BR) </t>
  </si>
  <si>
    <t xml:space="preserve">Total Year 2 RCV linked adjustment run off applicable in 2029-30 - real (ADDN1) </t>
  </si>
  <si>
    <t xml:space="preserve">Total Year 2 RCV linked adjustment run off applicable in 2029-30 - real (ADDN2) </t>
  </si>
  <si>
    <t>RETURN ON RCV</t>
  </si>
  <si>
    <t>Year 2 Discounted closing RCV adjustment - real</t>
  </si>
  <si>
    <t xml:space="preserve">Year 2 Discounted closing RCV adjustment - real (WR) </t>
  </si>
  <si>
    <t xml:space="preserve">Year 2 Discounted closing RCV adjustment - real (WN) </t>
  </si>
  <si>
    <t xml:space="preserve">Year 2 Discounted closing RCV adjustment - real (WWN) </t>
  </si>
  <si>
    <t xml:space="preserve">Year 2 Discounted closing RCV adjustment - real (BR) </t>
  </si>
  <si>
    <t xml:space="preserve">Year 2 Discounted closing RCV adjustment - real (ADDN1) </t>
  </si>
  <si>
    <t xml:space="preserve">Year 2 Discounted closing RCV adjustment - real (ADDN2) </t>
  </si>
  <si>
    <t>Year 2 Discounted average RCV adjustment - real</t>
  </si>
  <si>
    <t xml:space="preserve">Year 2 Discounted average RCV adjustment - real (WR) </t>
  </si>
  <si>
    <t xml:space="preserve">Year 2 Discounted average RCV adjustment - real (WN) </t>
  </si>
  <si>
    <t xml:space="preserve">Year 2 Discounted average RCV adjustment - real (WWN) </t>
  </si>
  <si>
    <t xml:space="preserve">Year 2 Discounted average RCV adjustment - real (BR) </t>
  </si>
  <si>
    <t xml:space="preserve">Year 2 Discounted average RCV adjustment - real (ADDN1) </t>
  </si>
  <si>
    <t xml:space="preserve">Year 2 Discounted average RCV adjustment - real (ADDN2) </t>
  </si>
  <si>
    <t>Year 2 RCV linked adjustment return - real</t>
  </si>
  <si>
    <t xml:space="preserve">Year 2 RCV linked adjustment return - real (WR) </t>
  </si>
  <si>
    <t xml:space="preserve">Year 2 RCV linked adjustment return - real (WN) </t>
  </si>
  <si>
    <t xml:space="preserve">Year 2 RCV linked adjustment return - real (WWN) </t>
  </si>
  <si>
    <t xml:space="preserve">Year 2 RCV linked adjustment return - real (BR) </t>
  </si>
  <si>
    <t xml:space="preserve">Year 2 RCV linked adjustment return - real (ADDN1) </t>
  </si>
  <si>
    <t xml:space="preserve">Year 2 RCV linked adjustment return - real (ADDN2) </t>
  </si>
  <si>
    <t>Year 2 RCV linked adjustment return applicable in 2028-29 - real</t>
  </si>
  <si>
    <t xml:space="preserve">Year 2 RCV linked adjustment return applicable in 2028-29 - real (WR) </t>
  </si>
  <si>
    <t xml:space="preserve">Year 2 RCV linked adjustment return applicable in 2028-29 - real (WN) </t>
  </si>
  <si>
    <t xml:space="preserve">Year 2 RCV linked adjustment return applicable in 2028-29 - real (WWN) </t>
  </si>
  <si>
    <t xml:space="preserve">Year 2 RCV linked adjustment return applicable in 2028-29 - real (BR) </t>
  </si>
  <si>
    <t xml:space="preserve">Year 2 RCV linked adjustment return applicable in 2028-29 - real (ADDN1) </t>
  </si>
  <si>
    <t xml:space="preserve">Year 2 RCV linked adjustment return applicable in 2028-29 - real (ADDN2) </t>
  </si>
  <si>
    <t>Total Year 2 RCV linked adjustment return applicable in 2028-29 (constant) - real</t>
  </si>
  <si>
    <t xml:space="preserve">Total Year 2 RCV linked adjustment return applicable in 2028-29 (constant) - real (WR) </t>
  </si>
  <si>
    <t xml:space="preserve">Total Year 2 RCV linked adjustment return applicable in 2028-29 (constant) - real (WN) </t>
  </si>
  <si>
    <t xml:space="preserve">Total Year 2 RCV linked adjustment return applicable in 2028-29 (constant) - real (WWN) </t>
  </si>
  <si>
    <t xml:space="preserve">Total Year 2 RCV linked adjustment return applicable in 2028-29 (constant) - real (BR) </t>
  </si>
  <si>
    <t xml:space="preserve">Total Year 2 RCV linked adjustment return applicable in 2028-29 (constant) - real (ADDN1) </t>
  </si>
  <si>
    <t xml:space="preserve">Total Year 2 RCV linked adjustment return applicable in 2028-29 (constant) - real (ADDN2) </t>
  </si>
  <si>
    <t>Total Year 2 RCV linked adjustment return applicable in 2028-29 - real</t>
  </si>
  <si>
    <t xml:space="preserve">Total Year 2 RCV linked adjustment return applicable in 2028-29 - real (WR) </t>
  </si>
  <si>
    <t xml:space="preserve">Total Year 2 RCV linked adjustment return applicable in 2028-29 - real (WN) </t>
  </si>
  <si>
    <t xml:space="preserve">Total Year 2 RCV linked adjustment return applicable in 2028-29 - real (WWN) </t>
  </si>
  <si>
    <t xml:space="preserve">Total Year 2 RCV linked adjustment return applicable in 2028-29 - real (BR) </t>
  </si>
  <si>
    <t xml:space="preserve">Total Year 2 RCV linked adjustment return applicable in 2028-29 - real (ADDN1) </t>
  </si>
  <si>
    <t xml:space="preserve">Total Year 2 RCV linked adjustment return applicable in 2028-29 - real (ADDN2) </t>
  </si>
  <si>
    <t>Year 2 RCV linked adjustment return applicable in 2029-30 - real</t>
  </si>
  <si>
    <t xml:space="preserve">Year 2 RCV linked adjustment return applicable in 2029-30 - real (WR) </t>
  </si>
  <si>
    <t xml:space="preserve">Year 2 RCV linked adjustment return applicable in 2029-30 - real (WN) </t>
  </si>
  <si>
    <t xml:space="preserve">Year 2 RCV linked adjustment return applicable in 2029-30 - real (WWN) </t>
  </si>
  <si>
    <t xml:space="preserve">Year 2 RCV linked adjustment return applicable in 2029-30 - real (BR) </t>
  </si>
  <si>
    <t xml:space="preserve">Year 2 RCV linked adjustment return applicable in 2029-30 - real (ADDN1) </t>
  </si>
  <si>
    <t xml:space="preserve">Year 2 RCV linked adjustment return applicable in 2029-30 - real (ADDN2) </t>
  </si>
  <si>
    <t>Total Year 2 RCV linked adjustment return applicable in 2029-30 (constant) - real</t>
  </si>
  <si>
    <t xml:space="preserve">Total Year 2 RCV linked adjustment return applicable in 2029-30 (constant) - real (WR) </t>
  </si>
  <si>
    <t xml:space="preserve">Total Year 2 RCV linked adjustment return applicable in 2029-30 (constant) - real (WN) </t>
  </si>
  <si>
    <t xml:space="preserve">Total Year 2 RCV linked adjustment return applicable in 2029-30 (constant) - real (WWN) </t>
  </si>
  <si>
    <t xml:space="preserve">Total Year 2 RCV linked adjustment return applicable in 2029-30 (constant) - real (BR) </t>
  </si>
  <si>
    <t xml:space="preserve">Total Year 2 RCV linked adjustment return applicable in 2029-30 (constant) - real (ADDN1) </t>
  </si>
  <si>
    <t xml:space="preserve">Total Year 2 RCV linked adjustment return applicable in 2029-30 (constant) - real (ADDN2) </t>
  </si>
  <si>
    <t>Year 2 RCV linked adjustment return carry over into 2029-30 - real</t>
  </si>
  <si>
    <t xml:space="preserve">Year 2 RCV linked adjustment return carry over into 2029-30 - real (WR) </t>
  </si>
  <si>
    <t xml:space="preserve">Year 2 RCV linked adjustment return carry over into 2029-30 - real (WN) </t>
  </si>
  <si>
    <t xml:space="preserve">Year 2 RCV linked adjustment return carry over into 2029-30 - real (WWN) </t>
  </si>
  <si>
    <t xml:space="preserve">Year 2 RCV linked adjustment return carry over into 2029-30 - real (BR) </t>
  </si>
  <si>
    <t xml:space="preserve">Year 2 RCV linked adjustment return carry over into 2029-30 - real (ADDN1) </t>
  </si>
  <si>
    <t xml:space="preserve">Year 2 RCV linked adjustment return carry over into 2029-30 - real (ADDN2) </t>
  </si>
  <si>
    <t>Total year 2 RCV linked adjustment return carry over into 2029-30 (constant) - real</t>
  </si>
  <si>
    <t xml:space="preserve">Total year 2 RCV linked adjustment return carry over into 2029-30 (constant) - real (WR) </t>
  </si>
  <si>
    <t xml:space="preserve">Total year 2 RCV linked adjustment return carry over into 2029-30 (constant) - real (WN) </t>
  </si>
  <si>
    <t xml:space="preserve">Total year 2 RCV linked adjustment return carry over into 2029-30 (constant) - real (WWN) </t>
  </si>
  <si>
    <t xml:space="preserve">Total year 2 RCV linked adjustment return carry over into 2029-30 (constant) - real (BR) </t>
  </si>
  <si>
    <t xml:space="preserve">Total year 2 RCV linked adjustment return carry over into 2029-30 (constant) - real (ADDN1) </t>
  </si>
  <si>
    <t xml:space="preserve">Total year 2 RCV linked adjustment return carry over into 2029-30 (constant) - real (ADDN2) </t>
  </si>
  <si>
    <t>Total year 2 RCV linked adjustment return carry over into 2029-30 - real</t>
  </si>
  <si>
    <t xml:space="preserve">Total year 2 RCV linked adjustment return carry over into 2029-30 - real (WR) </t>
  </si>
  <si>
    <t xml:space="preserve">Total year 2 RCV linked adjustment return carry over into 2029-30 - real (WN) </t>
  </si>
  <si>
    <t xml:space="preserve">Total year 2 RCV linked adjustment return carry over into 2029-30 - real (WWN) </t>
  </si>
  <si>
    <t xml:space="preserve">Total year 2 RCV linked adjustment return carry over into 2029-30 - real (BR) </t>
  </si>
  <si>
    <t xml:space="preserve">Total year 2 RCV linked adjustment return carry over into 2029-30 - real (ADDN1) </t>
  </si>
  <si>
    <t xml:space="preserve">Total year 2 RCV linked adjustment return carry over into 2029-30 - real (ADDN2) </t>
  </si>
  <si>
    <t>TOTAL YEAR 2 ADJUSTMENT</t>
  </si>
  <si>
    <t>Total year 2 revenue adjustment in 2028-29 - real</t>
  </si>
  <si>
    <t>Total year 2 revenue adjustment in 2028-29 - real (WR)  POS</t>
  </si>
  <si>
    <t>Total year 2 revenue adjustment in 2028-29 - real (WN)  POS</t>
  </si>
  <si>
    <t>Total year 2 revenue adjustment in 2028-29 - real (WWN)  POS</t>
  </si>
  <si>
    <t>Total year 2 revenue adjustment in 2028-29 - real (BR)  POS</t>
  </si>
  <si>
    <t>Total year 2 revenue adjustment in 2028-29 - real (ADDN1)  POS</t>
  </si>
  <si>
    <t>Total year 2 revenue adjustment in 2028-29 - real (ADDN2)  POS</t>
  </si>
  <si>
    <t>Total Water year 2 revenue adjustment in 2028-29 - real</t>
  </si>
  <si>
    <t>Total Water year 2 revenue adjustment in 2028-29 - real POS</t>
  </si>
  <si>
    <t>Total Wastewater year 2 revenue adjustment in 2028-29 - real</t>
  </si>
  <si>
    <t>Total Wastewater year 2 revenue adjustment in 2028-29 - real POS</t>
  </si>
  <si>
    <t>Total Additional control year 2 revenue adjustment in 2028-29 - real</t>
  </si>
  <si>
    <t>Total Additional control year 2 revenue adjustment in 2028-29 - real POS</t>
  </si>
  <si>
    <t>Total year 2 revenue adjustment applicable in 2029-30 - real</t>
  </si>
  <si>
    <t xml:space="preserve">Total year 2 revenue adjustment applicable in 2029-30 - real (WR) </t>
  </si>
  <si>
    <t xml:space="preserve">Total year 2 revenue adjustment applicable in 2029-30 - real (WN) </t>
  </si>
  <si>
    <t xml:space="preserve">Total year 2 revenue adjustment applicable in 2029-30 - real (WWN) </t>
  </si>
  <si>
    <t xml:space="preserve">Total year 2 revenue adjustment applicable in 2029-30 - real (BR) </t>
  </si>
  <si>
    <t xml:space="preserve">Total year 2 revenue adjustment applicable in 2029-30 - real (ADDN1) </t>
  </si>
  <si>
    <t xml:space="preserve">Total year 2 revenue adjustment applicable in 2029-30 - real (ADDN2) </t>
  </si>
  <si>
    <t>Year 3 total modelled underspend - real</t>
  </si>
  <si>
    <t xml:space="preserve">Year 3 total modelled underspend - real (WR) </t>
  </si>
  <si>
    <t xml:space="preserve">Year 3 total modelled underspend - real (WN) </t>
  </si>
  <si>
    <t xml:space="preserve">Year 3 total modelled underspend - real (WWN) </t>
  </si>
  <si>
    <t xml:space="preserve">Year 3 total modelled underspend - real (BR) </t>
  </si>
  <si>
    <t xml:space="preserve">Year 3 total modelled underspend - real (ADDN1) </t>
  </si>
  <si>
    <t xml:space="preserve">Year 3 total modelled underspend - real (ADDN2) </t>
  </si>
  <si>
    <t>Year 3 cumulative - Total modelled underspend - real</t>
  </si>
  <si>
    <t xml:space="preserve">Year 3 cumulative - Total modelled underspend - real (WR) </t>
  </si>
  <si>
    <t xml:space="preserve">Year 3 cumulative - Total modelled underspend - real (WN) </t>
  </si>
  <si>
    <t xml:space="preserve">Year 3 cumulative - Total modelled underspend - real (WWN) </t>
  </si>
  <si>
    <t xml:space="preserve">Year 3 cumulative - Total modelled underspend - real (BR) </t>
  </si>
  <si>
    <t xml:space="preserve">Year 3 cumulative - Total modelled underspend - real (ADDN1) </t>
  </si>
  <si>
    <t xml:space="preserve">Year 3 cumulative - Total modelled underspend - real (ADDN2) </t>
  </si>
  <si>
    <t>Year 3 cumulative - Enhancement allowance - real</t>
  </si>
  <si>
    <t xml:space="preserve">Year 3 cumulative - Enhancement allowance - real (WR) </t>
  </si>
  <si>
    <t xml:space="preserve">Year 3 cumulative - Enhancement allowance - real (WN) </t>
  </si>
  <si>
    <t xml:space="preserve">Year 3 cumulative - Enhancement allowance - real (WWN) </t>
  </si>
  <si>
    <t xml:space="preserve">Year 3 cumulative - Enhancement allowance - real (BR) </t>
  </si>
  <si>
    <t xml:space="preserve">Year 3 cumulative - Enhancement allowance - real (ADDN1) </t>
  </si>
  <si>
    <t xml:space="preserve">Year 3 cumulative - Enhancement allowance - real (ADDN2) </t>
  </si>
  <si>
    <t>Year 3 total modelled underspend %</t>
  </si>
  <si>
    <t xml:space="preserve">Year 3 total modelled underspend % (WR) </t>
  </si>
  <si>
    <t xml:space="preserve">Year 3 total modelled underspend % (WN) </t>
  </si>
  <si>
    <t xml:space="preserve">Year 3 total modelled underspend % (WWN) </t>
  </si>
  <si>
    <t xml:space="preserve">Year 3 total modelled underspend % (BR) </t>
  </si>
  <si>
    <t xml:space="preserve">Year 3 total modelled underspend % (ADDN1) </t>
  </si>
  <si>
    <t xml:space="preserve">Year 3 total modelled underspend % (ADDN2) </t>
  </si>
  <si>
    <t>Expenditure subject to clawback year 3 - real</t>
  </si>
  <si>
    <t xml:space="preserve">Expenditure subject to clawback year 3 - real (WR) </t>
  </si>
  <si>
    <t xml:space="preserve">Expenditure subject to clawback year 3 - real (WN) </t>
  </si>
  <si>
    <t xml:space="preserve">Expenditure subject to clawback year 3 - real (WWN) </t>
  </si>
  <si>
    <t xml:space="preserve">Expenditure subject to clawback year 3 - real (BR) </t>
  </si>
  <si>
    <t xml:space="preserve">Expenditure subject to clawback year 3 - real (ADDN1) </t>
  </si>
  <si>
    <t xml:space="preserve">Expenditure subject to clawback year 3 - real (ADDN2) </t>
  </si>
  <si>
    <t>Expenditure adjustment clawback year 3 - real</t>
  </si>
  <si>
    <t xml:space="preserve">Expenditure adjustment clawback year 3 - real (WR) </t>
  </si>
  <si>
    <t xml:space="preserve">Expenditure adjustment clawback year 3 - real (WN) </t>
  </si>
  <si>
    <t xml:space="preserve">Expenditure adjustment clawback year 3 - real (WWN) </t>
  </si>
  <si>
    <t xml:space="preserve">Expenditure adjustment clawback year 3 - real (BR) </t>
  </si>
  <si>
    <t xml:space="preserve">Expenditure adjustment clawback year 3 - real (ADDN1) </t>
  </si>
  <si>
    <t xml:space="preserve">Expenditure adjustment clawback year 3 - real (ADDN2) </t>
  </si>
  <si>
    <t>Total expenditure adjustment clawback year 3 - real</t>
  </si>
  <si>
    <t xml:space="preserve">Total expenditure adjustment clawback year 3 - real (WR) </t>
  </si>
  <si>
    <t xml:space="preserve">Total expenditure adjustment clawback year 3 - real (WN) </t>
  </si>
  <si>
    <t xml:space="preserve">Total expenditure adjustment clawback year 3 - real (WWN) </t>
  </si>
  <si>
    <t xml:space="preserve">Total expenditure adjustment clawback year 3 - real (BR) </t>
  </si>
  <si>
    <t xml:space="preserve">Total expenditure adjustment clawback year 3 - real (ADDN1) </t>
  </si>
  <si>
    <t xml:space="preserve">Total expenditure adjustment clawback year 3 - real (ADDN2) </t>
  </si>
  <si>
    <t>Expenditure adjustment clawback year 3 in spend year - real</t>
  </si>
  <si>
    <t xml:space="preserve">Expenditure adjustment clawback year 3 in spend year - real (WR) </t>
  </si>
  <si>
    <t xml:space="preserve">Expenditure adjustment clawback year 3 in spend year - real (WN) </t>
  </si>
  <si>
    <t xml:space="preserve">Expenditure adjustment clawback year 3 in spend year - real (WWN) </t>
  </si>
  <si>
    <t xml:space="preserve">Expenditure adjustment clawback year 3 in spend year - real (BR) </t>
  </si>
  <si>
    <t xml:space="preserve">Expenditure adjustment clawback year 3 in spend year - real (ADDN1) </t>
  </si>
  <si>
    <t xml:space="preserve">Expenditure adjustment clawback year 3 in spend year - real (ADDN2) </t>
  </si>
  <si>
    <t>Weighting for enhancement PAYG rate - year 3</t>
  </si>
  <si>
    <t xml:space="preserve">Weighting for enhancement PAYG rate - year 3 (WR) </t>
  </si>
  <si>
    <t xml:space="preserve">Weighting for enhancement PAYG rate - year 3 (WN) </t>
  </si>
  <si>
    <t xml:space="preserve">Weighting for enhancement PAYG rate - year 3 (WWN) </t>
  </si>
  <si>
    <t xml:space="preserve">Weighting for enhancement PAYG rate - year 3 (BR) </t>
  </si>
  <si>
    <t xml:space="preserve">Weighting for enhancement PAYG rate - year 3 (ADDN1) </t>
  </si>
  <si>
    <t xml:space="preserve">Weighting for enhancement PAYG rate - year 3 (ADDN2) </t>
  </si>
  <si>
    <t>Year 3 weighted enhancement clawback PAYG rate</t>
  </si>
  <si>
    <t xml:space="preserve">Year 3 weighted enhancement clawback PAYG rate (WR) </t>
  </si>
  <si>
    <t xml:space="preserve">Year 3 weighted enhancement clawback PAYG rate (WN) </t>
  </si>
  <si>
    <t xml:space="preserve">Year 3 weighted enhancement clawback PAYG rate (WWN) </t>
  </si>
  <si>
    <t xml:space="preserve">Year 3 weighted enhancement clawback PAYG rate (BR) </t>
  </si>
  <si>
    <t xml:space="preserve">Year 3 weighted enhancement clawback PAYG rate (ADDN1) </t>
  </si>
  <si>
    <t xml:space="preserve">Year 3 weighted enhancement clawback PAYG rate (ADDN2) </t>
  </si>
  <si>
    <t>Year 3 PAYG linked adjustment clawback - real</t>
  </si>
  <si>
    <t xml:space="preserve">Year 3 PAYG linked adjustment clawback - real (WR) </t>
  </si>
  <si>
    <t xml:space="preserve">Year 3 PAYG linked adjustment clawback - real (WN) </t>
  </si>
  <si>
    <t xml:space="preserve">Year 3 PAYG linked adjustment clawback - real (WWN) </t>
  </si>
  <si>
    <t xml:space="preserve">Year 3 PAYG linked adjustment clawback - real (BR) </t>
  </si>
  <si>
    <t xml:space="preserve">Year 3 PAYG linked adjustment clawback - real (ADDN1) </t>
  </si>
  <si>
    <t xml:space="preserve">Year 3 PAYG linked adjustment clawback - real (ADDN2) </t>
  </si>
  <si>
    <t>Total year 3 PAYG linked adjustment clawback - real</t>
  </si>
  <si>
    <t xml:space="preserve">Total year 3 PAYG linked adjustment clawback - real (WR) </t>
  </si>
  <si>
    <t xml:space="preserve">Total year 3 PAYG linked adjustment clawback - real (WN) </t>
  </si>
  <si>
    <t xml:space="preserve">Total year 3 PAYG linked adjustment clawback - real (WWN) </t>
  </si>
  <si>
    <t xml:space="preserve">Total year 3 PAYG linked adjustment clawback - real (BR) </t>
  </si>
  <si>
    <t xml:space="preserve">Total year 3 PAYG linked adjustment clawback - real (ADDN1) </t>
  </si>
  <si>
    <t xml:space="preserve">Total year 3 PAYG linked adjustment clawback - real (ADDN2) </t>
  </si>
  <si>
    <t>Year 3 PAYG linked adjustment clawback by year - real</t>
  </si>
  <si>
    <t xml:space="preserve">Year 3 PAYG linked adjustment clawback by year - real (WR) </t>
  </si>
  <si>
    <t xml:space="preserve">Year 3 PAYG linked adjustment clawback by year - real (WN) </t>
  </si>
  <si>
    <t xml:space="preserve">Year 3 PAYG linked adjustment clawback by year - real (WWN) </t>
  </si>
  <si>
    <t xml:space="preserve">Year 3 PAYG linked adjustment clawback by year - real (BR) </t>
  </si>
  <si>
    <t xml:space="preserve">Year 3 PAYG linked adjustment clawback by year - real (ADDN1) </t>
  </si>
  <si>
    <t xml:space="preserve">Year 3 PAYG linked adjustment clawback by year - real (ADDN2) </t>
  </si>
  <si>
    <t>Year 3 RCV linked adjustment clawback - real</t>
  </si>
  <si>
    <t xml:space="preserve">Year 3 RCV linked adjustment clawback - real (WR) </t>
  </si>
  <si>
    <t xml:space="preserve">Year 3 RCV linked adjustment clawback - real (WN) </t>
  </si>
  <si>
    <t xml:space="preserve">Year 3 RCV linked adjustment clawback - real (WWN) </t>
  </si>
  <si>
    <t xml:space="preserve">Year 3 RCV linked adjustment clawback - real (BR) </t>
  </si>
  <si>
    <t xml:space="preserve">Year 3 RCV linked adjustment clawback - real (ADDN1) </t>
  </si>
  <si>
    <t xml:space="preserve">Year 3 RCV linked adjustment clawback - real (ADDN2) </t>
  </si>
  <si>
    <t>Year 3 RCV linked adjustment clawback balance - real</t>
  </si>
  <si>
    <t>Year 3 RCV linked adjustment clawback balance - real (WR)  BEG</t>
  </si>
  <si>
    <t>Year 3 RCV linked adjustment clawback balance - real (WN)  BEG</t>
  </si>
  <si>
    <t>Year 3 RCV linked adjustment clawback balance - real (WWN)  BEG</t>
  </si>
  <si>
    <t>Year 3 RCV linked adjustment clawback balance - real (BR)  BEG</t>
  </si>
  <si>
    <t>Year 3 RCV linked adjustment clawback balance - real (ADDN1)  BEG</t>
  </si>
  <si>
    <t>Year 3 RCV linked adjustment clawback balance - real (ADDN2)  BEG</t>
  </si>
  <si>
    <t xml:space="preserve">Year 3 RCV linked adjustment clawback balance - real (WR) </t>
  </si>
  <si>
    <t xml:space="preserve">Year 3 RCV linked adjustment clawback balance - real (WN) </t>
  </si>
  <si>
    <t xml:space="preserve">Year 3 RCV linked adjustment clawback balance - real (WWN) </t>
  </si>
  <si>
    <t xml:space="preserve">Year 3 RCV linked adjustment clawback balance - real (BR) </t>
  </si>
  <si>
    <t xml:space="preserve">Year 3 RCV linked adjustment clawback balance - real (ADDN1) </t>
  </si>
  <si>
    <t xml:space="preserve">Year 3 RCV linked adjustment clawback balance - real (ADDN2) </t>
  </si>
  <si>
    <t>Year 3 RCV linked adjustment subsequent years run off - real</t>
  </si>
  <si>
    <t xml:space="preserve">Year 3 RCV linked adjustment subsequent years run off - real (WR) </t>
  </si>
  <si>
    <t xml:space="preserve">Year 3 RCV linked adjustment subsequent years run off - real (WN) </t>
  </si>
  <si>
    <t xml:space="preserve">Year 3 RCV linked adjustment subsequent years run off - real (WWN) </t>
  </si>
  <si>
    <t xml:space="preserve">Year 3 RCV linked adjustment subsequent years run off - real (BR) </t>
  </si>
  <si>
    <t xml:space="preserve">Year 3 RCV linked adjustment subsequent years run off - real (ADDN1) </t>
  </si>
  <si>
    <t xml:space="preserve">Year 3 RCV linked adjustment subsequent years run off - real (ADDN2) </t>
  </si>
  <si>
    <t>Year 3 RCV linked adjustment first year run off - real</t>
  </si>
  <si>
    <t xml:space="preserve">Year 3 RCV linked adjustment first year run off - real (WR) </t>
  </si>
  <si>
    <t xml:space="preserve">Year 3 RCV linked adjustment first year run off - real (WN) </t>
  </si>
  <si>
    <t xml:space="preserve">Year 3 RCV linked adjustment first year run off - real (WWN) </t>
  </si>
  <si>
    <t xml:space="preserve">Year 3 RCV linked adjustment first year run off - real (BR) </t>
  </si>
  <si>
    <t xml:space="preserve">Year 3 RCV linked adjustment first year run off - real (ADDN1) </t>
  </si>
  <si>
    <t xml:space="preserve">Year 3 RCV linked adjustment first year run off - real (ADDN2) </t>
  </si>
  <si>
    <t>Year 3 RCV linked adjustment run off - real</t>
  </si>
  <si>
    <t xml:space="preserve">Year 3 RCV linked adjustment run off - real (WR) </t>
  </si>
  <si>
    <t xml:space="preserve">Year 3 RCV linked adjustment run off - real (WN) </t>
  </si>
  <si>
    <t xml:space="preserve">Year 3 RCV linked adjustment run off - real (WWN) </t>
  </si>
  <si>
    <t xml:space="preserve">Year 3 RCV linked adjustment run off - real (BR) </t>
  </si>
  <si>
    <t xml:space="preserve">Year 3 RCV linked adjustment run off - real (ADDN1) </t>
  </si>
  <si>
    <t xml:space="preserve">Year 3 RCV linked adjustment run off - real (ADDN2) </t>
  </si>
  <si>
    <t>Total Year 3 RCV linked adjustment run off applicable in 2029-30 (constant) - real</t>
  </si>
  <si>
    <t xml:space="preserve">Total Year 3 RCV linked adjustment run off applicable in 2029-30 (constant) - real (WR) </t>
  </si>
  <si>
    <t xml:space="preserve">Total Year 3 RCV linked adjustment run off applicable in 2029-30 (constant) - real (WN) </t>
  </si>
  <si>
    <t xml:space="preserve">Total Year 3 RCV linked adjustment run off applicable in 2029-30 (constant) - real (WWN) </t>
  </si>
  <si>
    <t xml:space="preserve">Total Year 3 RCV linked adjustment run off applicable in 2029-30 (constant) - real (BR) </t>
  </si>
  <si>
    <t xml:space="preserve">Total Year 3 RCV linked adjustment run off applicable in 2029-30 (constant) - real (ADDN1) </t>
  </si>
  <si>
    <t xml:space="preserve">Total Year 3 RCV linked adjustment run off applicable in 2029-30 (constant) - real (ADDN2) </t>
  </si>
  <si>
    <t>Total Year 3 RCV linked adjustment run off applicable in 2029-30 - real</t>
  </si>
  <si>
    <t xml:space="preserve">Total Year 3 RCV linked adjustment run off applicable in 2029-30 - real (WR) </t>
  </si>
  <si>
    <t xml:space="preserve">Total Year 3 RCV linked adjustment run off applicable in 2029-30 - real (WN) </t>
  </si>
  <si>
    <t xml:space="preserve">Total Year 3 RCV linked adjustment run off applicable in 2029-30 - real (WWN) </t>
  </si>
  <si>
    <t xml:space="preserve">Total Year 3 RCV linked adjustment run off applicable in 2029-30 - real (BR) </t>
  </si>
  <si>
    <t xml:space="preserve">Total Year 3 RCV linked adjustment run off applicable in 2029-30 - real (ADDN1) </t>
  </si>
  <si>
    <t xml:space="preserve">Total Year 3 RCV linked adjustment run off applicable in 2029-30 - real (ADDN2) </t>
  </si>
  <si>
    <t>Year 3 Discounted closing RCV adjustment - real</t>
  </si>
  <si>
    <t xml:space="preserve">Year 3 Discounted closing RCV adjustment - real (WR) </t>
  </si>
  <si>
    <t xml:space="preserve">Year 3 Discounted closing RCV adjustment - real (WN) </t>
  </si>
  <si>
    <t xml:space="preserve">Year 3 Discounted closing RCV adjustment - real (WWN) </t>
  </si>
  <si>
    <t xml:space="preserve">Year 3 Discounted closing RCV adjustment - real (BR) </t>
  </si>
  <si>
    <t xml:space="preserve">Year 3 Discounted closing RCV adjustment - real (ADDN1) </t>
  </si>
  <si>
    <t xml:space="preserve">Year 3 Discounted closing RCV adjustment - real (ADDN2) </t>
  </si>
  <si>
    <t>Year 3 Discounted average RCV adjustment - real</t>
  </si>
  <si>
    <t xml:space="preserve">Year 3 Discounted average RCV adjustment - real (WR) </t>
  </si>
  <si>
    <t xml:space="preserve">Year 3 Discounted average RCV adjustment - real (WN) </t>
  </si>
  <si>
    <t xml:space="preserve">Year 3 Discounted average RCV adjustment - real (WWN) </t>
  </si>
  <si>
    <t xml:space="preserve">Year 3 Discounted average RCV adjustment - real (BR) </t>
  </si>
  <si>
    <t xml:space="preserve">Year 3 Discounted average RCV adjustment - real (ADDN1) </t>
  </si>
  <si>
    <t xml:space="preserve">Year 3 Discounted average RCV adjustment - real (ADDN2) </t>
  </si>
  <si>
    <t>Year 3 RCV linked adjustment return - real</t>
  </si>
  <si>
    <t xml:space="preserve">Year 3 RCV linked adjustment return - real (WR) </t>
  </si>
  <si>
    <t xml:space="preserve">Year 3 RCV linked adjustment return - real (WN) </t>
  </si>
  <si>
    <t xml:space="preserve">Year 3 RCV linked adjustment return - real (WWN) </t>
  </si>
  <si>
    <t xml:space="preserve">Year 3 RCV linked adjustment return - real (BR) </t>
  </si>
  <si>
    <t xml:space="preserve">Year 3 RCV linked adjustment return - real (ADDN1) </t>
  </si>
  <si>
    <t xml:space="preserve">Year 3 RCV linked adjustment return - real (ADDN2) </t>
  </si>
  <si>
    <t>Total Year 3 RCV linked adjustment return applicable in 2029-30 (constant) - real</t>
  </si>
  <si>
    <t xml:space="preserve">Total Year 3 RCV linked adjustment return applicable in 2029-30 (constant) - real (WR) </t>
  </si>
  <si>
    <t xml:space="preserve">Total Year 3 RCV linked adjustment return applicable in 2029-30 (constant) - real (WN) </t>
  </si>
  <si>
    <t xml:space="preserve">Total Year 3 RCV linked adjustment return applicable in 2029-30 (constant) - real (WWN) </t>
  </si>
  <si>
    <t xml:space="preserve">Total Year 3 RCV linked adjustment return applicable in 2029-30 (constant) - real (BR) </t>
  </si>
  <si>
    <t xml:space="preserve">Total Year 3 RCV linked adjustment return applicable in 2029-30 (constant) - real (ADDN1) </t>
  </si>
  <si>
    <t xml:space="preserve">Total Year 3 RCV linked adjustment return applicable in 2029-30 (constant) - real (ADDN2) </t>
  </si>
  <si>
    <t>Total Year 3 RCV linked adjustment return applicable in 2029-30 - real</t>
  </si>
  <si>
    <t xml:space="preserve">Total Year 3 RCV linked adjustment return applicable in 2029-30 - real (WR) </t>
  </si>
  <si>
    <t xml:space="preserve">Total Year 3 RCV linked adjustment return applicable in 2029-30 - real (WN) </t>
  </si>
  <si>
    <t xml:space="preserve">Total Year 3 RCV linked adjustment return applicable in 2029-30 - real (WWN) </t>
  </si>
  <si>
    <t xml:space="preserve">Total Year 3 RCV linked adjustment return applicable in 2029-30 - real (BR) </t>
  </si>
  <si>
    <t xml:space="preserve">Total Year 3 RCV linked adjustment return applicable in 2029-30 - real (ADDN1) </t>
  </si>
  <si>
    <t xml:space="preserve">Total Year 3 RCV linked adjustment return applicable in 2029-30 - real (ADDN2) </t>
  </si>
  <si>
    <t>TOTAL YEAR 3 ADJUSTMENT</t>
  </si>
  <si>
    <t>Total year 3 revenue adjustment applicable in 2029-30 - real</t>
  </si>
  <si>
    <t xml:space="preserve">Total year 3 revenue adjustment applicable in 2029-30 - real (WR) </t>
  </si>
  <si>
    <t xml:space="preserve">Total year 3 revenue adjustment applicable in 2029-30 - real (WN) </t>
  </si>
  <si>
    <t xml:space="preserve">Total year 3 revenue adjustment applicable in 2029-30 - real (WWN) </t>
  </si>
  <si>
    <t xml:space="preserve">Total year 3 revenue adjustment applicable in 2029-30 - real (BR) </t>
  </si>
  <si>
    <t xml:space="preserve">Total year 3 revenue adjustment applicable in 2029-30 - real (ADDN1) </t>
  </si>
  <si>
    <t xml:space="preserve">Total year 3 revenue adjustment applicable in 2029-30 - real (ADDN2) </t>
  </si>
  <si>
    <t>Year 2 revenue 2028-29 adjustment - real</t>
  </si>
  <si>
    <t xml:space="preserve">Year 2 revenue 2028-29 adjustment - real (WR) </t>
  </si>
  <si>
    <t xml:space="preserve">Year 2 revenue 2028-29 adjustment - real (WN) </t>
  </si>
  <si>
    <t xml:space="preserve">Year 2 revenue 2028-29 adjustment - real (WWN) </t>
  </si>
  <si>
    <t xml:space="preserve">Year 2 revenue 2028-29 adjustment - real (BR) </t>
  </si>
  <si>
    <t xml:space="preserve">Year 2 revenue 2028-29 adjustment - real (ADDN1) </t>
  </si>
  <si>
    <t xml:space="preserve">Year 2 revenue 2028-29 adjustment - real (ADDN2) </t>
  </si>
  <si>
    <t>Final Year 3 adjustment applicable in 2029-30 - real</t>
  </si>
  <si>
    <t xml:space="preserve">Final Year 3 adjustment applicable in 2029-30 - real (WR) </t>
  </si>
  <si>
    <t xml:space="preserve">Final Year 3 adjustment applicable in 2029-30 - real (WN) </t>
  </si>
  <si>
    <t xml:space="preserve">Final Year 3 adjustment applicable in 2029-30 - real (WWN) </t>
  </si>
  <si>
    <t xml:space="preserve">Final Year 3 adjustment applicable in 2029-30 - real (BR) </t>
  </si>
  <si>
    <t xml:space="preserve">Final Year 3 adjustment applicable in 2029-30 - real (ADDN1) </t>
  </si>
  <si>
    <t xml:space="preserve">Final Year 3 adjustment applicable in 2029-30 - real (ADDN2) </t>
  </si>
  <si>
    <t>Total revenue adjustment applied in 2029-30 - real</t>
  </si>
  <si>
    <t>Total revenue adjustment applied in 2029-30 - real (WR)  POS</t>
  </si>
  <si>
    <t>Total revenue adjustment applied in 2029-30 - real (WN)  POS</t>
  </si>
  <si>
    <t>Total revenue adjustment applied in 2029-30 - real (WWN)  POS</t>
  </si>
  <si>
    <t>Total revenue adjustment applied in 2029-30 - real (BR)  POS</t>
  </si>
  <si>
    <t>Total revenue adjustment applied in 2029-30 - real (ADDN1)  POS</t>
  </si>
  <si>
    <t>Total revenue adjustment applied in 2029-30 - real (ADDN2)  POS</t>
  </si>
  <si>
    <t>Total Water revenue adjustment applied in 2029-30 - real</t>
  </si>
  <si>
    <t>Total Water revenue adjustment applied in 2029-30 - real POS</t>
  </si>
  <si>
    <t>Total Wastewater revenue adjustment applied in 2029-30 - real</t>
  </si>
  <si>
    <t>Total Wastewater revenue adjustment applied in 2029-30 - real POS</t>
  </si>
  <si>
    <t>Total Additional controls revenue adjustment applied in 2029-30 - real</t>
  </si>
  <si>
    <t>Total Additional controls revenue adjustment applied in 2029-30 - real POS</t>
  </si>
  <si>
    <t>Total adjustment to be reversed</t>
  </si>
  <si>
    <t>Water revenue adjustment to be reversed</t>
  </si>
  <si>
    <t>Total Water revenue adjustment to be reversed</t>
  </si>
  <si>
    <t>Wastewater revenue adjustment to be reversed</t>
  </si>
  <si>
    <t>Total Wastewater revenue adjustment to be reversed</t>
  </si>
  <si>
    <t>Additional control revenue adjustment to be reversed</t>
  </si>
  <si>
    <t>Total additional control revenue adjustment to be reversed</t>
  </si>
  <si>
    <t>2028-29 Adjustments</t>
  </si>
  <si>
    <t xml:space="preserve"> </t>
  </si>
  <si>
    <t>2029-30 Adjustments</t>
  </si>
  <si>
    <t>Revenue adjustment to be reversed at PR29</t>
  </si>
  <si>
    <t>Date</t>
  </si>
  <si>
    <t>Months per period</t>
  </si>
  <si>
    <t>Control in use</t>
  </si>
  <si>
    <t>WR</t>
  </si>
  <si>
    <t>WN</t>
  </si>
  <si>
    <t>WWN</t>
  </si>
  <si>
    <t>BR</t>
  </si>
  <si>
    <t>ADDN1</t>
  </si>
  <si>
    <t>ADDN2</t>
  </si>
  <si>
    <t>Enhancement allowance - real</t>
  </si>
  <si>
    <t>Actual enhancement spend - nominal</t>
  </si>
  <si>
    <t>Enhancement opex rate</t>
  </si>
  <si>
    <t>Run off rate</t>
  </si>
  <si>
    <t>Name</t>
  </si>
  <si>
    <t>Wholesalecontrol</t>
  </si>
  <si>
    <t>Report name</t>
  </si>
  <si>
    <t>Index</t>
  </si>
  <si>
    <t>ValueDate</t>
  </si>
  <si>
    <t>ValuePercentage</t>
  </si>
  <si>
    <t>ValueNumber</t>
  </si>
  <si>
    <t>ValueText</t>
  </si>
  <si>
    <t>Heading level</t>
  </si>
  <si>
    <t>Column1</t>
  </si>
  <si>
    <t xml:space="preserve"> - Model start date</t>
  </si>
  <si>
    <t xml:space="preserve"> - Financial year end month</t>
  </si>
  <si>
    <t xml:space="preserve"> - Forecast period start</t>
  </si>
  <si>
    <t xml:space="preserve"> - Months per period</t>
  </si>
  <si>
    <t xml:space="preserve"> - Forecast Period</t>
  </si>
  <si>
    <t xml:space="preserve"> - Control in use</t>
  </si>
  <si>
    <t xml:space="preserve"> - Enhancement allowance - real</t>
  </si>
  <si>
    <t xml:space="preserve"> - Actual enhancement spend - nominal</t>
  </si>
  <si>
    <t xml:space="preserve"> - Enhancement opex rate</t>
  </si>
  <si>
    <t xml:space="preserve"> - Run off rate</t>
  </si>
  <si>
    <t xml:space="preserve"> - Trigger threshold</t>
  </si>
  <si>
    <t xml:space="preserve"> - Clawback rate %</t>
  </si>
  <si>
    <t xml:space="preserve"> - Year 2 payback period flag</t>
  </si>
  <si>
    <t xml:space="preserve"> - Year 3 payback period flag</t>
  </si>
  <si>
    <t xml:space="preserve"> - Percentage of year 2 adjustment in 2028-29</t>
  </si>
  <si>
    <t xml:space="preserve"> - CPIH FYA 2022-23 adjustment</t>
  </si>
  <si>
    <t xml:space="preserve"> - Financing cost index</t>
  </si>
  <si>
    <t xml:space="preserve"> - WACC - real</t>
  </si>
  <si>
    <t xml:space="preserve"> - Proportion of non-PAYG Totex that is subject to depreciation in year of addition to RCV</t>
  </si>
  <si>
    <t xml:space="preserve"> - Model period end</t>
  </si>
  <si>
    <t xml:space="preserve"> - Timeline label</t>
  </si>
  <si>
    <t xml:space="preserve"> - Period number</t>
  </si>
  <si>
    <t xml:space="preserve"> - Forecast Period Flag</t>
  </si>
  <si>
    <t xml:space="preserve"> - Model period start</t>
  </si>
  <si>
    <t xml:space="preserve"> - Forecast Period end date</t>
  </si>
  <si>
    <t xml:space="preserve"> - First Forecast Period Flag</t>
  </si>
  <si>
    <t xml:space="preserve"> - Year 2 period flag</t>
  </si>
  <si>
    <t xml:space="preserve"> - Year 3 period flag</t>
  </si>
  <si>
    <t xml:space="preserve"> - Year 4 period flag</t>
  </si>
  <si>
    <t xml:space="preserve"> - Year 5 period flag</t>
  </si>
  <si>
    <t xml:space="preserve"> - Cumulative year 2 flag</t>
  </si>
  <si>
    <t xml:space="preserve"> - Cumulative year 3 flag</t>
  </si>
  <si>
    <t xml:space="preserve"> - Actual enhancement spend - real</t>
  </si>
  <si>
    <t xml:space="preserve"> - Year 2 total modelled underspend - real</t>
  </si>
  <si>
    <t xml:space="preserve"> - Year 2 cumulative - Total modelled underspend - real</t>
  </si>
  <si>
    <t xml:space="preserve"> - Year 2 cumulative - Enhancement allowance - real</t>
  </si>
  <si>
    <t xml:space="preserve"> - Year 2 total modelled underspend %</t>
  </si>
  <si>
    <t xml:space="preserve"> - Expenditure subject to clawback year 2 - real</t>
  </si>
  <si>
    <t xml:space="preserve"> - Expenditure adjustment clawback year 2 - real</t>
  </si>
  <si>
    <t xml:space="preserve"> - Total expenditure adjustment clawback year 2 - real</t>
  </si>
  <si>
    <t xml:space="preserve"> - Expenditure adjustment clawback year 2 in spend year - real</t>
  </si>
  <si>
    <t xml:space="preserve"> - Weighting for enhancement PAYG rate - year 2</t>
  </si>
  <si>
    <t xml:space="preserve"> - Year 2 weighted enhancement clawback PAYG rate</t>
  </si>
  <si>
    <t xml:space="preserve"> - Year 2 PAYG linked adjustment clawback - real</t>
  </si>
  <si>
    <t xml:space="preserve"> - Total year 2 PAYG linked adjustment clawback - real</t>
  </si>
  <si>
    <t xml:space="preserve"> - Year 2 PAYG linked adjustment clawback by year - real</t>
  </si>
  <si>
    <t xml:space="preserve"> - TVM adjustment</t>
  </si>
  <si>
    <t xml:space="preserve"> - Total Year 2 PAYG linked adjustment clawback in 2028-29 - real</t>
  </si>
  <si>
    <t xml:space="preserve"> - Total Year 2 PAYG linked adjustment clawback in 2029-30 - real</t>
  </si>
  <si>
    <t xml:space="preserve"> - Expenditure adjustment clawback year 2 for RCV linked revenue - real</t>
  </si>
  <si>
    <t xml:space="preserve"> - Year 2 RCV linked adjustment clawback balance - real</t>
  </si>
  <si>
    <t xml:space="preserve"> - Year 2 RCV linked adjustment subsequent years run off - real</t>
  </si>
  <si>
    <t xml:space="preserve"> - Year 2 RCV linked adjustment first year run off - real</t>
  </si>
  <si>
    <t xml:space="preserve"> - Year 2 RCV linked adjustment run off - real</t>
  </si>
  <si>
    <t xml:space="preserve"> - Year 2 RCV linked adjustment run off applicable in 2028-29 - real</t>
  </si>
  <si>
    <t xml:space="preserve"> - Total Year 2 RCV linked adjustment run off applicable in 2028-29 (constant) - real</t>
  </si>
  <si>
    <t xml:space="preserve"> - Total Year 2 RCV linked adjustment run off applicable in 2028-29 - real</t>
  </si>
  <si>
    <t xml:space="preserve"> - Year 2 RCV linked adjustment run off carry over into 2029-30 - real</t>
  </si>
  <si>
    <t xml:space="preserve"> - Total year 2 RCV linked adjustment run off carry over into 2029-30 - real</t>
  </si>
  <si>
    <t xml:space="preserve"> - Year 2 RCV linked adjustment run off applicable in 2029-30 - real</t>
  </si>
  <si>
    <t xml:space="preserve"> - Total Year 2 RCV linked adjustment run off applicable in 2029-30 (constant) - real</t>
  </si>
  <si>
    <t xml:space="preserve"> - Total Year 2 RCV linked adjustment run off applicable in 2029-30 - real</t>
  </si>
  <si>
    <t xml:space="preserve"> - Year 2 Discounted closing RCV adjustment - real</t>
  </si>
  <si>
    <t xml:space="preserve"> - Year 2 Discounted average RCV adjustment - real</t>
  </si>
  <si>
    <t xml:space="preserve"> - Year 2 RCV linked adjustment return - real</t>
  </si>
  <si>
    <t xml:space="preserve"> - Year 2 RCV linked adjustment return applicable in 2028-29 - real</t>
  </si>
  <si>
    <t xml:space="preserve"> - Total Year 2 RCV linked adjustment return applicable in 2028-29 (constant) - real</t>
  </si>
  <si>
    <t xml:space="preserve"> - Total Year 2 RCV linked adjustment return applicable in 2028-29 - real</t>
  </si>
  <si>
    <t xml:space="preserve"> - Year 2 RCV linked adjustment return applicable in 2029-30 - real</t>
  </si>
  <si>
    <t xml:space="preserve"> - Total Year 2 RCV linked adjustment return applicable in 2029-30 (constant) - real</t>
  </si>
  <si>
    <t xml:space="preserve"> - Year 2 RCV linked adjustment return carry over into 2029-30 - real</t>
  </si>
  <si>
    <t xml:space="preserve"> - Total year 2 RCV linked adjustment return carry over into 2029-30 (constant) - real</t>
  </si>
  <si>
    <t xml:space="preserve"> - Total year 2 RCV linked adjustment return carry over into 2029-30 - real</t>
  </si>
  <si>
    <t xml:space="preserve"> - Total year 2 revenue adjustment in 2028-29 - real</t>
  </si>
  <si>
    <t xml:space="preserve"> - Total Water year 2 revenue adjustment in 2028-29 - real</t>
  </si>
  <si>
    <t xml:space="preserve"> - Total Wastewater year 2 revenue adjustment in 2028-29 - real</t>
  </si>
  <si>
    <t xml:space="preserve"> - Total Additional control year 2 revenue adjustment in 2028-29 - real</t>
  </si>
  <si>
    <t xml:space="preserve"> - Total year 2 revenue adjustment applicable in 2029-30 - real</t>
  </si>
  <si>
    <t xml:space="preserve"> - Year 3 total modelled underspend - real</t>
  </si>
  <si>
    <t xml:space="preserve"> - Year 3 cumulative - Total modelled underspend - real</t>
  </si>
  <si>
    <t xml:space="preserve"> - Year 3 cumulative - Enhancement allowance - real</t>
  </si>
  <si>
    <t xml:space="preserve"> - Year 3 total modelled underspend %</t>
  </si>
  <si>
    <t xml:space="preserve"> - Expenditure subject to clawback year 3 - real</t>
  </si>
  <si>
    <t xml:space="preserve"> - Expenditure adjustment clawback year 3 - real</t>
  </si>
  <si>
    <t xml:space="preserve"> - Total expenditure adjustment clawback year 3 - real</t>
  </si>
  <si>
    <t xml:space="preserve"> - Expenditure adjustment clawback year 3 in spend year - real</t>
  </si>
  <si>
    <t xml:space="preserve"> - Weighting for enhancement PAYG rate - year 3</t>
  </si>
  <si>
    <t xml:space="preserve"> - Year 3 weighted enhancement clawback PAYG rate</t>
  </si>
  <si>
    <t xml:space="preserve"> - Year 3 PAYG linked adjustment clawback - real</t>
  </si>
  <si>
    <t xml:space="preserve"> - Total year 3 PAYG linked adjustment clawback - real</t>
  </si>
  <si>
    <t xml:space="preserve"> - Year 3 PAYG linked adjustment clawback by year - real</t>
  </si>
  <si>
    <t xml:space="preserve"> - Year 3 RCV linked adjustment clawback - real</t>
  </si>
  <si>
    <t xml:space="preserve"> - Year 3 RCV linked adjustment clawback balance - real</t>
  </si>
  <si>
    <t xml:space="preserve"> - Year 3 RCV linked adjustment subsequent years run off - real</t>
  </si>
  <si>
    <t xml:space="preserve"> - Year 3 RCV linked adjustment first year run off - real</t>
  </si>
  <si>
    <t xml:space="preserve"> - Year 3 RCV linked adjustment run off - real</t>
  </si>
  <si>
    <t xml:space="preserve"> - Total Year 3 RCV linked adjustment run off applicable in 2029-30 (constant) - real</t>
  </si>
  <si>
    <t xml:space="preserve"> - Total Year 3 RCV linked adjustment run off applicable in 2029-30 - real</t>
  </si>
  <si>
    <t xml:space="preserve"> - Year 3 Discounted closing RCV adjustment - real</t>
  </si>
  <si>
    <t xml:space="preserve"> - Year 3 Discounted average RCV adjustment - real</t>
  </si>
  <si>
    <t xml:space="preserve"> - Year 3 RCV linked adjustment return - real</t>
  </si>
  <si>
    <t xml:space="preserve"> - Total Year 3 RCV linked adjustment return applicable in 2029-30 (constant) - real</t>
  </si>
  <si>
    <t xml:space="preserve"> - Total Year 3 RCV linked adjustment return applicable in 2029-30 - real</t>
  </si>
  <si>
    <t xml:space="preserve"> - Total year 3 revenue adjustment applicable in 2029-30 - real</t>
  </si>
  <si>
    <t xml:space="preserve"> - Year 2 revenue 2028-29 adjustment - real</t>
  </si>
  <si>
    <t xml:space="preserve"> - Final Year 3 adjustment applicable in 2029-30 - real</t>
  </si>
  <si>
    <t xml:space="preserve"> - Total revenue adjustment applied in 2029-30 - real</t>
  </si>
  <si>
    <t xml:space="preserve"> - Total Water revenue adjustment applied in 2029-30 - real</t>
  </si>
  <si>
    <t xml:space="preserve"> - Total Wastewater revenue adjustment applied in 2029-30 - real</t>
  </si>
  <si>
    <t xml:space="preserve"> - Total Additional controls revenue adjustment applied in 2029-30 - real</t>
  </si>
  <si>
    <t xml:space="preserve"> - Water revenue adjustment to be reversed</t>
  </si>
  <si>
    <t xml:space="preserve"> - Total Water revenue adjustment to be reversed</t>
  </si>
  <si>
    <t xml:space="preserve"> - Wastewater revenue adjustment to be reversed</t>
  </si>
  <si>
    <t xml:space="preserve"> - Total Wastewater revenue adjustment to be reversed</t>
  </si>
  <si>
    <t xml:space="preserve"> - Additional control revenue adjustment to be reversed</t>
  </si>
  <si>
    <t xml:space="preserve"> - Total additional control revenue adjustment to be reversed</t>
  </si>
  <si>
    <t>Model code</t>
  </si>
  <si>
    <t>Documentation and calculation sheets</t>
  </si>
  <si>
    <t xml:space="preserve"> Total line for each control in the ‘Enhancement outputs’ tab of the ‘Dataset for cost sharing inputs’</t>
  </si>
  <si>
    <t>Dataset for cost sharing inputs</t>
  </si>
  <si>
    <t>APR 2025-30: Reference TBC</t>
  </si>
  <si>
    <t>In-period adjustments model</t>
  </si>
  <si>
    <t>PR24 final determinations: Aligning risk and return - Risk and return appendix</t>
  </si>
  <si>
    <t>PR24 final determinations</t>
  </si>
  <si>
    <t>PR24 final determinations financial model</t>
  </si>
  <si>
    <t>The level of clawback that will be applied once the mechanism is triggered</t>
  </si>
  <si>
    <t>The level of non delivery at which the mechanism will trigger. The trigger threshold for activation of the DDCM at the end of year two is 50% of cumulative enhancement underspend, and 40% of cumulative underspend at the end of year three.</t>
  </si>
  <si>
    <t>Percentage recovered annually - this input is repeating for each wholesale control</t>
  </si>
  <si>
    <t>Proportion of operating expenditure (opex) allocated to enhancement activities - this input is repeating for each wholesale control</t>
  </si>
  <si>
    <t>Actual enhancement spend - this input is repeating for each wholesale control</t>
  </si>
  <si>
    <t>Allowed enhancement spend - this input is repeating for each wholesale control</t>
  </si>
  <si>
    <t>The total water revenue adjustments to be applied in 2028-29 to be adjusted for in the in-periods model.</t>
  </si>
  <si>
    <t>The total wastewater revenue adjustments to be applied in 2028-29 to be adjusted for in the in-periods model.</t>
  </si>
  <si>
    <t>The total revenue adjustments for the additional controls to be applied in 2028-29 to be adjusted for in the in-periods model.</t>
  </si>
  <si>
    <t>The total water revenue adjustments to be applied in 2029-30 to be adjusted for in the in-periods model.</t>
  </si>
  <si>
    <t>The total wastewater revenue adjustments to be applied in 2029-30 to be adjusted for in the in-periods model.</t>
  </si>
  <si>
    <t>The total revenue adjustments for the additional controls to be applied in 2029-30 to be adjusted for in the in-periods model.</t>
  </si>
  <si>
    <t>PR24R07</t>
  </si>
  <si>
    <t>The total water revenue adjustment to be reversed at the end of the period in the Revenue adjustments feeder model to ensure this is a no penalty adjustment.</t>
  </si>
  <si>
    <t>The total wastewater revenue adjustment to be reversed at the end of the period in the Revenue adjustments feeder model to ensure this is a no penalty adjustment.</t>
  </si>
  <si>
    <t>The total revenue adjustment for any additional controls to be reversed at the end of the period in the Revenue adjustments feeder model to ensure this is a no penalty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</si>
</sst>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quot;-&quot;"/>
    <numFmt numFmtId="174" formatCode="0.00%;\-0.00%_);&quot;-  &quot;;&quot; &quot;@&quot; &quot;"/>
    <numFmt numFmtId="175" formatCode="#,##0.0000;\(#,##0.0000\);&quot;-  &quot;;&quot; &quot;@&quot; &quot;"/>
    <numFmt numFmtId="176" formatCode="mmmm\ yyyy;@"/>
    <numFmt numFmtId="177" formatCode="#,##0.0_);\(#,##0.0\);&quot;-  &quot;;&quot; &quot;@&quot; &quot;"/>
    <numFmt numFmtId="178" formatCode="#,##0.000_);\(#,##0.000\);&quot;-  &quot;;&quot; &quot;@&quot; &quot;"/>
  </numFmts>
  <fonts count="56" x14ac:knownFonts="1">
    <font>
      <sz val="8"/>
      <color theme="1"/>
      <name val="Tahoma"/>
      <family val="2"/>
    </font>
    <font>
      <sz val="10"/>
      <name val="Calibri"/>
      <family val="2"/>
    </font>
    <font>
      <sz val="11"/>
      <color theme="1"/>
      <name val="Arial"/>
      <family val="2"/>
    </font>
    <font>
      <sz val="10"/>
      <color theme="1"/>
      <name val="Calibri"/>
      <family val="2"/>
    </font>
    <font>
      <u/>
      <sz val="8"/>
      <color theme="10"/>
      <name val="Tahoma"/>
      <family val="2"/>
    </font>
    <font>
      <u/>
      <sz val="11"/>
      <color theme="10"/>
      <name val="Arial"/>
      <family val="2"/>
    </font>
    <font>
      <sz val="10"/>
      <color rgb="FF000000"/>
      <name val="Calibri"/>
      <family val="2"/>
    </font>
    <font>
      <sz val="10"/>
      <name val="Arial"/>
      <family val="2"/>
    </font>
    <font>
      <sz val="10"/>
      <color theme="1"/>
      <name val="Calibri"/>
      <family val="2"/>
      <scheme val="minor"/>
    </font>
    <font>
      <b/>
      <sz val="10"/>
      <color theme="0"/>
      <name val="Calibri"/>
      <family val="2"/>
    </font>
    <font>
      <sz val="24"/>
      <color theme="0"/>
      <name val="Calibri"/>
      <family val="2"/>
      <scheme val="minor"/>
    </font>
    <font>
      <sz val="10"/>
      <name val="Calibri"/>
      <family val="2"/>
      <scheme val="minor"/>
    </font>
    <font>
      <sz val="10"/>
      <color rgb="FF000000"/>
      <name val="Calibri"/>
      <family val="2"/>
      <scheme val="minor"/>
    </font>
    <font>
      <b/>
      <sz val="10"/>
      <name val="Calibri"/>
      <family val="2"/>
      <scheme val="minor"/>
    </font>
    <font>
      <sz val="10"/>
      <color rgb="FF0071CE"/>
      <name val="Calibri"/>
      <family val="2"/>
    </font>
    <font>
      <b/>
      <sz val="10"/>
      <color rgb="FF0071CE"/>
      <name val="Arial"/>
      <family val="2"/>
    </font>
    <font>
      <b/>
      <sz val="12"/>
      <name val="Calibri"/>
      <family val="2"/>
    </font>
    <font>
      <sz val="10"/>
      <color rgb="FFD60037"/>
      <name val="Calibri"/>
      <family val="2"/>
    </font>
    <font>
      <u/>
      <sz val="10"/>
      <color rgb="FF0071CE"/>
      <name val="Arial"/>
      <family val="2"/>
    </font>
    <font>
      <b/>
      <sz val="10"/>
      <color rgb="FFD60037"/>
      <name val="Arial"/>
      <family val="2"/>
    </font>
    <font>
      <u/>
      <sz val="10"/>
      <color rgb="FFD60037"/>
      <name val="Arial"/>
      <family val="2"/>
    </font>
    <font>
      <b/>
      <sz val="10"/>
      <name val="Arial"/>
      <family val="2"/>
    </font>
    <font>
      <sz val="12"/>
      <color theme="3"/>
      <name val="Calibri"/>
      <family val="2"/>
    </font>
    <font>
      <u/>
      <sz val="10"/>
      <name val="Calibri"/>
      <family val="2"/>
    </font>
    <font>
      <sz val="10"/>
      <color rgb="FF003595"/>
      <name val="Calibri"/>
      <family val="2"/>
    </font>
    <font>
      <b/>
      <sz val="10"/>
      <color rgb="FF000000"/>
      <name val="Calibri"/>
      <family val="2"/>
      <scheme val="minor"/>
    </font>
    <font>
      <u/>
      <sz val="10"/>
      <name val="Arial"/>
      <family val="2"/>
    </font>
    <font>
      <sz val="11"/>
      <color theme="1"/>
      <name val="Calibri"/>
      <family val="2"/>
    </font>
    <font>
      <b/>
      <sz val="16"/>
      <color theme="0"/>
      <name val="Calibri"/>
      <family val="2"/>
    </font>
    <font>
      <i/>
      <sz val="10"/>
      <name val="Calibri"/>
      <family val="2"/>
      <scheme val="minor"/>
    </font>
    <font>
      <sz val="12"/>
      <color rgb="FF003595"/>
      <name val="Calibri"/>
      <family val="2"/>
    </font>
    <font>
      <sz val="8"/>
      <color theme="1"/>
      <name val="Calibri"/>
      <family val="2"/>
      <scheme val="minor"/>
    </font>
    <font>
      <b/>
      <sz val="8"/>
      <name val="Arial"/>
      <family val="2"/>
    </font>
    <font>
      <u/>
      <sz val="10"/>
      <name val="Calibri"/>
      <family val="2"/>
      <scheme val="minor"/>
    </font>
    <font>
      <b/>
      <sz val="16"/>
      <name val="Calibri"/>
      <family val="2"/>
    </font>
    <font>
      <u/>
      <sz val="12"/>
      <color theme="3"/>
      <name val="Calibri"/>
      <family val="2"/>
    </font>
    <font>
      <u/>
      <sz val="10"/>
      <color rgb="FF000000"/>
      <name val="Calibri"/>
      <family val="2"/>
      <scheme val="minor"/>
    </font>
    <font>
      <sz val="16"/>
      <color rgb="FF003595"/>
      <name val="Calibri"/>
      <family val="2"/>
    </font>
    <font>
      <sz val="9"/>
      <color theme="1"/>
      <name val="Calibri"/>
      <family val="2"/>
    </font>
    <font>
      <sz val="10"/>
      <color rgb="FF0071CE"/>
      <name val="Calibri"/>
      <family val="2"/>
      <scheme val="minor"/>
    </font>
    <font>
      <u/>
      <sz val="10"/>
      <color rgb="FF0071CE"/>
      <name val="Calibri"/>
      <family val="2"/>
      <scheme val="minor"/>
    </font>
    <font>
      <sz val="8"/>
      <color theme="1"/>
      <name val="Arial"/>
      <family val="2"/>
    </font>
    <font>
      <b/>
      <u/>
      <sz val="12"/>
      <color rgb="FF0071CE"/>
      <name val="Calibri"/>
      <family val="2"/>
      <scheme val="minor"/>
    </font>
    <font>
      <sz val="24"/>
      <color theme="0"/>
      <name val="Calibri"/>
      <family val="2"/>
    </font>
    <font>
      <sz val="10"/>
      <color rgb="FF006938"/>
      <name val="Calibri"/>
      <family val="2"/>
    </font>
    <font>
      <b/>
      <sz val="18"/>
      <name val="Calibri"/>
      <family val="2"/>
      <scheme val="minor"/>
    </font>
    <font>
      <sz val="12"/>
      <color theme="0"/>
      <name val="Calibri"/>
      <family val="2"/>
    </font>
    <font>
      <sz val="10"/>
      <color theme="0"/>
      <name val="Calibri"/>
      <family val="2"/>
    </font>
    <font>
      <sz val="18"/>
      <name val="Calibri"/>
      <family val="2"/>
      <scheme val="minor"/>
    </font>
    <font>
      <u/>
      <sz val="10"/>
      <color theme="3"/>
      <name val="Calibri"/>
      <family val="2"/>
    </font>
    <font>
      <sz val="8"/>
      <color theme="1"/>
      <name val="Tahoma"/>
      <family val="2"/>
    </font>
    <font>
      <sz val="10"/>
      <color rgb="FF0000FF"/>
      <name val="Calibri"/>
      <family val="2"/>
    </font>
    <font>
      <sz val="10"/>
      <color theme="8"/>
      <name val="Calibri"/>
      <family val="2"/>
    </font>
    <font>
      <sz val="8"/>
      <color theme="8"/>
      <name val="Tahoma"/>
      <family val="2"/>
    </font>
    <font>
      <b/>
      <sz val="10"/>
      <name val="Calibri"/>
      <family val="2"/>
    </font>
    <font>
      <sz val="10"/>
      <color rgb="FF0070C0"/>
      <name val="Calibri"/>
      <family val="2"/>
    </font>
  </fonts>
  <fills count="20">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003595"/>
        <bgColor indexed="64"/>
      </patternFill>
    </fill>
    <fill>
      <patternFill patternType="solid">
        <fgColor rgb="FFC0C0C0"/>
        <bgColor indexed="64"/>
      </patternFill>
    </fill>
    <fill>
      <patternFill patternType="solid">
        <fgColor rgb="FFB9D9EC"/>
        <bgColor indexed="64"/>
      </patternFill>
    </fill>
    <fill>
      <patternFill patternType="solid">
        <fgColor rgb="FFD3D3D3"/>
        <bgColor indexed="64"/>
      </patternFill>
    </fill>
    <fill>
      <patternFill patternType="solid">
        <fgColor rgb="FFD9D9D9"/>
        <bgColor indexed="64"/>
      </patternFill>
    </fill>
    <fill>
      <patternFill patternType="solid">
        <fgColor rgb="FF92D050"/>
        <bgColor indexed="64"/>
      </patternFill>
    </fill>
    <fill>
      <patternFill patternType="solid">
        <fgColor rgb="FFCCCCCE"/>
        <bgColor indexed="64"/>
      </patternFill>
    </fill>
    <fill>
      <patternFill patternType="solid">
        <fgColor rgb="FFE2E768"/>
        <bgColor indexed="64"/>
      </patternFill>
    </fill>
    <fill>
      <patternFill patternType="solid">
        <fgColor rgb="FFDCECF5"/>
        <bgColor indexed="64"/>
      </patternFill>
    </fill>
    <fill>
      <patternFill patternType="solid">
        <fgColor rgb="FFB97BB4"/>
        <bgColor indexed="64"/>
      </patternFill>
    </fill>
    <fill>
      <patternFill patternType="solid">
        <fgColor rgb="FFFFB81D"/>
        <bgColor indexed="64"/>
      </patternFill>
    </fill>
    <fill>
      <patternFill patternType="solid">
        <fgColor rgb="FF98C561"/>
        <bgColor indexed="64"/>
      </patternFill>
    </fill>
    <fill>
      <patternFill patternType="solid">
        <fgColor rgb="FF62A70F"/>
        <bgColor indexed="64"/>
      </patternFill>
    </fill>
    <fill>
      <patternFill patternType="solid">
        <fgColor rgb="FF57A1DF"/>
        <bgColor indexed="64"/>
      </patternFill>
    </fill>
    <fill>
      <patternFill patternType="solid">
        <fgColor theme="4" tint="0.79998168889431442"/>
        <bgColor indexed="64"/>
      </patternFill>
    </fill>
    <fill>
      <patternFill patternType="solid">
        <fgColor theme="0" tint="-0.14999847407452621"/>
        <bgColor indexed="64"/>
      </patternFill>
    </fill>
  </fills>
  <borders count="8">
    <border>
      <left/>
      <right/>
      <top/>
      <bottom/>
      <diagonal/>
    </border>
    <border>
      <left style="thin">
        <color theme="0" tint="-0.24991607409894101"/>
      </left>
      <right/>
      <top style="thin">
        <color theme="0" tint="-0.24991607409894101"/>
      </top>
      <bottom style="thin">
        <color theme="0" tint="-0.24991607409894101"/>
      </bottom>
      <diagonal/>
    </border>
    <border>
      <left style="thin">
        <color theme="0" tint="-0.24988555558946501"/>
      </left>
      <right/>
      <top style="thin">
        <color theme="0" tint="-0.24988555558946501"/>
      </top>
      <bottom style="thin">
        <color theme="0" tint="-0.24988555558946501"/>
      </bottom>
      <diagonal/>
    </border>
    <border>
      <left style="thin">
        <color theme="0" tint="-0.24985503707998902"/>
      </left>
      <right/>
      <top style="thin">
        <color theme="0" tint="-0.24985503707998902"/>
      </top>
      <bottom style="thin">
        <color theme="0" tint="-0.24985503707998902"/>
      </bottom>
      <diagonal/>
    </border>
    <border>
      <left style="thin">
        <color theme="0" tint="-0.24982451857051302"/>
      </left>
      <right/>
      <top style="thin">
        <color theme="0" tint="-0.24982451857051302"/>
      </top>
      <bottom style="thin">
        <color theme="0" tint="-0.24982451857051302"/>
      </bottom>
      <diagonal/>
    </border>
    <border>
      <left/>
      <right/>
      <top/>
      <bottom style="thin">
        <color rgb="FF808080"/>
      </bottom>
      <diagonal/>
    </border>
    <border>
      <left/>
      <right/>
      <top style="thin">
        <color rgb="FF808080"/>
      </top>
      <bottom/>
      <diagonal/>
    </border>
    <border>
      <left style="thin">
        <color rgb="FF003595"/>
      </left>
      <right style="thin">
        <color rgb="FF003595"/>
      </right>
      <top style="thin">
        <color rgb="FF003595"/>
      </top>
      <bottom style="thin">
        <color rgb="FF003595"/>
      </bottom>
      <diagonal/>
    </border>
  </borders>
  <cellStyleXfs count="142">
    <xf numFmtId="166" fontId="0" fillId="0" borderId="0" applyFont="0" applyFill="0" applyBorder="0" applyProtection="0">
      <alignment vertical="top"/>
    </xf>
    <xf numFmtId="166" fontId="1" fillId="0" borderId="0" applyBorder="0">
      <alignment vertical="top"/>
    </xf>
    <xf numFmtId="170" fontId="1" fillId="0" borderId="0" applyBorder="0">
      <alignment vertical="top"/>
    </xf>
    <xf numFmtId="166" fontId="1" fillId="0" borderId="0" applyBorder="0">
      <alignment vertical="top"/>
    </xf>
    <xf numFmtId="168" fontId="1" fillId="0" borderId="0" applyBorder="0">
      <alignment vertical="top"/>
    </xf>
    <xf numFmtId="167" fontId="1" fillId="0" borderId="0" applyFill="0" applyBorder="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0" fillId="0" borderId="0" applyFont="0" applyFill="0" applyBorder="0" applyAlignment="0" applyProtection="0"/>
    <xf numFmtId="171" fontId="1" fillId="0" borderId="0" applyFont="0" applyFill="0" applyBorder="0" applyProtection="0">
      <alignment vertical="top"/>
    </xf>
    <xf numFmtId="171" fontId="1" fillId="0" borderId="0" applyFill="0" applyBorder="0" applyProtection="0">
      <alignment vertical="top"/>
    </xf>
    <xf numFmtId="168" fontId="1" fillId="0" borderId="0" applyFont="0" applyFill="0" applyBorder="0" applyProtection="0">
      <alignment vertical="top"/>
    </xf>
    <xf numFmtId="168" fontId="1" fillId="0" borderId="0" applyFill="0" applyBorder="0" applyProtection="0">
      <alignment vertical="top"/>
    </xf>
    <xf numFmtId="175" fontId="1" fillId="0" borderId="0" applyFont="0" applyFill="0" applyBorder="0" applyProtection="0">
      <alignment vertical="top"/>
    </xf>
    <xf numFmtId="169" fontId="3" fillId="0" borderId="0" applyFill="0" applyBorder="0" applyProtection="0">
      <alignment vertical="top"/>
    </xf>
    <xf numFmtId="169" fontId="1" fillId="0" borderId="0" applyFill="0" applyBorder="0" applyProtection="0">
      <alignment vertical="top"/>
    </xf>
    <xf numFmtId="0" fontId="4" fillId="0" borderId="0" applyNumberFormat="0" applyFill="0" applyBorder="0" applyAlignment="0" applyProtection="0"/>
    <xf numFmtId="0" fontId="5" fillId="0" borderId="0" applyNumberFormat="0" applyFill="0" applyBorder="0" applyAlignment="0" applyProtection="0"/>
    <xf numFmtId="170" fontId="6" fillId="2" borderId="1" applyProtection="0">
      <alignment vertical="top"/>
    </xf>
    <xf numFmtId="170" fontId="6" fillId="2" borderId="2" applyProtection="0">
      <alignment vertical="top"/>
    </xf>
    <xf numFmtId="170" fontId="6" fillId="2" borderId="3" applyProtection="0">
      <alignment vertical="top"/>
    </xf>
    <xf numFmtId="170" fontId="6" fillId="2" borderId="4" applyProtection="0">
      <alignment vertical="top"/>
    </xf>
    <xf numFmtId="166" fontId="6" fillId="2" borderId="1" applyProtection="0">
      <alignment vertical="top"/>
    </xf>
    <xf numFmtId="166" fontId="6" fillId="2" borderId="2" applyProtection="0">
      <alignment vertical="top"/>
    </xf>
    <xf numFmtId="166" fontId="6" fillId="2" borderId="3" applyProtection="0">
      <alignment vertical="top"/>
    </xf>
    <xf numFmtId="166" fontId="6" fillId="2" borderId="4" applyProtection="0">
      <alignment vertical="top"/>
    </xf>
    <xf numFmtId="165" fontId="6" fillId="2" borderId="1" applyProtection="0">
      <alignment vertical="top"/>
    </xf>
    <xf numFmtId="165" fontId="6" fillId="2" borderId="2" applyProtection="0">
      <alignment vertical="top"/>
    </xf>
    <xf numFmtId="165" fontId="6" fillId="2" borderId="3" applyProtection="0">
      <alignment vertical="top"/>
    </xf>
    <xf numFmtId="165" fontId="6" fillId="2" borderId="4" applyProtection="0">
      <alignment vertical="top"/>
    </xf>
    <xf numFmtId="166" fontId="6" fillId="2" borderId="1" applyProtection="0">
      <alignment vertical="top"/>
    </xf>
    <xf numFmtId="166" fontId="6" fillId="2" borderId="2" applyProtection="0">
      <alignment vertical="top"/>
    </xf>
    <xf numFmtId="166" fontId="6" fillId="2" borderId="3" applyProtection="0">
      <alignment vertical="top"/>
    </xf>
    <xf numFmtId="166" fontId="6" fillId="2" borderId="4" applyProtection="0">
      <alignment vertical="top"/>
    </xf>
    <xf numFmtId="0" fontId="2" fillId="0" borderId="0"/>
    <xf numFmtId="166" fontId="1" fillId="0" borderId="0" applyFill="0" applyBorder="0" applyProtection="0">
      <alignment vertical="top"/>
    </xf>
    <xf numFmtId="0" fontId="7" fillId="0" borderId="0"/>
    <xf numFmtId="166" fontId="1" fillId="0" borderId="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50" fillId="0" borderId="0" applyFont="0" applyFill="0" applyBorder="0" applyProtection="0">
      <alignment vertical="top"/>
    </xf>
    <xf numFmtId="166" fontId="8" fillId="0" borderId="0" applyFill="0" applyBorder="0" applyProtection="0">
      <alignment vertical="top"/>
    </xf>
    <xf numFmtId="166" fontId="8" fillId="0" borderId="0" applyFill="0" applyBorder="0" applyProtection="0">
      <alignment vertical="top"/>
    </xf>
    <xf numFmtId="166" fontId="1" fillId="0" borderId="0" applyFill="0" applyBorder="0" applyProtection="0">
      <alignment vertical="top"/>
    </xf>
    <xf numFmtId="0" fontId="3" fillId="0" borderId="0"/>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166" fontId="2" fillId="0" borderId="0" applyFont="0" applyFill="0" applyBorder="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50" fillId="0" borderId="0" applyFont="0" applyFill="0" applyBorder="0" applyProtection="0">
      <alignment vertical="top"/>
    </xf>
    <xf numFmtId="170" fontId="1" fillId="0" borderId="0" applyFill="0" applyBorder="0" applyProtection="0">
      <alignment vertical="top"/>
    </xf>
    <xf numFmtId="170" fontId="8" fillId="0" borderId="0" applyFill="0" applyBorder="0" applyProtection="0">
      <alignment vertical="top"/>
    </xf>
    <xf numFmtId="170" fontId="1" fillId="0" borderId="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70" fontId="2" fillId="0" borderId="0" applyFont="0" applyFill="0" applyBorder="0" applyProtection="0">
      <alignment vertical="top"/>
    </xf>
    <xf numFmtId="167" fontId="1" fillId="0" borderId="0" applyBorder="0">
      <alignment vertical="top"/>
    </xf>
    <xf numFmtId="9" fontId="1" fillId="0" borderId="0" applyBorder="0">
      <alignment vertical="top"/>
    </xf>
    <xf numFmtId="167" fontId="1" fillId="0" borderId="0" applyBorder="0">
      <alignment vertical="top"/>
    </xf>
    <xf numFmtId="168" fontId="6" fillId="0" borderId="0" applyBorder="0">
      <alignment vertical="top"/>
    </xf>
    <xf numFmtId="0" fontId="9" fillId="3" borderId="0" applyNumberFormat="0" applyBorder="0" applyAlignment="0" applyProtection="0"/>
    <xf numFmtId="172" fontId="1" fillId="0" borderId="0" applyFont="0" applyFill="0" applyBorder="0" applyProtection="0">
      <alignment vertical="top"/>
    </xf>
    <xf numFmtId="172" fontId="1" fillId="0" borderId="0" applyFill="0" applyBorder="0" applyProtection="0">
      <alignment vertical="top"/>
    </xf>
    <xf numFmtId="166" fontId="1" fillId="0" borderId="0" applyFill="0" applyBorder="0" applyProtection="0">
      <alignment vertical="top"/>
    </xf>
  </cellStyleXfs>
  <cellXfs count="187">
    <xf numFmtId="166" fontId="0" fillId="0" borderId="0" xfId="0">
      <alignment vertical="top"/>
    </xf>
    <xf numFmtId="166" fontId="10" fillId="4" borderId="0" xfId="0" applyFont="1" applyFill="1">
      <alignment vertical="top"/>
    </xf>
    <xf numFmtId="167" fontId="11" fillId="5" borderId="0" xfId="5" applyFont="1" applyFill="1" applyAlignment="1">
      <alignment horizontal="right" vertical="top"/>
    </xf>
    <xf numFmtId="177" fontId="1" fillId="0" borderId="0" xfId="3" applyNumberFormat="1">
      <alignment vertical="top"/>
    </xf>
    <xf numFmtId="172" fontId="12" fillId="0" borderId="0" xfId="139" applyFont="1">
      <alignment vertical="top"/>
    </xf>
    <xf numFmtId="167" fontId="11" fillId="0" borderId="0" xfId="5" applyFont="1">
      <alignment vertical="top"/>
    </xf>
    <xf numFmtId="168" fontId="13" fillId="0" borderId="0" xfId="34" applyFont="1">
      <alignment vertical="top"/>
    </xf>
    <xf numFmtId="166" fontId="11" fillId="5" borderId="0" xfId="0" applyFont="1" applyFill="1" applyAlignment="1">
      <alignment horizontal="right" vertical="top"/>
    </xf>
    <xf numFmtId="166" fontId="14" fillId="0" borderId="0" xfId="1" applyFont="1">
      <alignment vertical="top"/>
    </xf>
    <xf numFmtId="172" fontId="11" fillId="0" borderId="0" xfId="5" applyNumberFormat="1" applyFont="1">
      <alignment vertical="top"/>
    </xf>
    <xf numFmtId="170" fontId="14" fillId="0" borderId="0" xfId="2" applyFont="1">
      <alignment vertical="top"/>
    </xf>
    <xf numFmtId="166" fontId="15" fillId="0" borderId="0" xfId="57" applyFont="1">
      <alignment vertical="top"/>
    </xf>
    <xf numFmtId="170" fontId="1" fillId="0" borderId="0" xfId="2">
      <alignment vertical="top"/>
    </xf>
    <xf numFmtId="0" fontId="16" fillId="6" borderId="0" xfId="80" applyFont="1" applyFill="1" applyAlignment="1">
      <alignment vertical="top"/>
    </xf>
    <xf numFmtId="177" fontId="14" fillId="0" borderId="0" xfId="3" applyNumberFormat="1" applyFont="1">
      <alignment vertical="top"/>
    </xf>
    <xf numFmtId="166" fontId="14" fillId="0" borderId="0" xfId="57" applyFont="1">
      <alignment vertical="top"/>
    </xf>
    <xf numFmtId="177" fontId="17" fillId="0" borderId="0" xfId="3" applyNumberFormat="1" applyFont="1">
      <alignment vertical="top"/>
    </xf>
    <xf numFmtId="166" fontId="1" fillId="0" borderId="0" xfId="1">
      <alignment vertical="top"/>
    </xf>
    <xf numFmtId="166" fontId="17" fillId="0" borderId="0" xfId="57" applyFont="1">
      <alignment vertical="top"/>
    </xf>
    <xf numFmtId="166" fontId="14" fillId="0" borderId="0" xfId="57" applyFont="1" applyAlignment="1">
      <alignment horizontal="right" vertical="top"/>
    </xf>
    <xf numFmtId="166" fontId="17" fillId="0" borderId="0" xfId="1" applyFont="1">
      <alignment vertical="top"/>
    </xf>
    <xf numFmtId="166" fontId="18" fillId="0" borderId="0" xfId="57" applyFont="1">
      <alignment vertical="top"/>
    </xf>
    <xf numFmtId="177" fontId="14" fillId="0" borderId="0" xfId="1" applyNumberFormat="1" applyFont="1">
      <alignment vertical="top"/>
    </xf>
    <xf numFmtId="177" fontId="1" fillId="0" borderId="0" xfId="136" applyNumberFormat="1">
      <alignment vertical="top"/>
    </xf>
    <xf numFmtId="178" fontId="14" fillId="0" borderId="0" xfId="1" applyNumberFormat="1" applyFont="1">
      <alignment vertical="top"/>
    </xf>
    <xf numFmtId="166" fontId="19" fillId="0" borderId="0" xfId="57" applyFont="1">
      <alignment vertical="top"/>
    </xf>
    <xf numFmtId="177" fontId="1" fillId="0" borderId="0" xfId="1" applyNumberFormat="1">
      <alignment vertical="top"/>
    </xf>
    <xf numFmtId="168" fontId="1" fillId="0" borderId="0" xfId="4">
      <alignment vertical="top"/>
    </xf>
    <xf numFmtId="166" fontId="12" fillId="0" borderId="0" xfId="57" applyFont="1">
      <alignment vertical="top"/>
    </xf>
    <xf numFmtId="168" fontId="1" fillId="7" borderId="0" xfId="4" applyFill="1">
      <alignment vertical="top"/>
    </xf>
    <xf numFmtId="177" fontId="1" fillId="7" borderId="0" xfId="3" applyNumberFormat="1" applyFill="1">
      <alignment vertical="top"/>
    </xf>
    <xf numFmtId="177" fontId="6" fillId="2" borderId="1" xfId="52" applyNumberFormat="1" applyProtection="1">
      <alignment vertical="top"/>
      <protection locked="0"/>
    </xf>
    <xf numFmtId="166" fontId="20" fillId="0" borderId="0" xfId="57" applyFont="1">
      <alignment vertical="top"/>
    </xf>
    <xf numFmtId="166" fontId="17" fillId="0" borderId="0" xfId="57" applyFont="1" applyAlignment="1">
      <alignment horizontal="right" vertical="top"/>
    </xf>
    <xf numFmtId="0" fontId="1" fillId="0" borderId="0" xfId="80" applyFont="1" applyAlignment="1">
      <alignment vertical="top"/>
    </xf>
    <xf numFmtId="166" fontId="21" fillId="0" borderId="0" xfId="57" applyFont="1">
      <alignment vertical="top"/>
    </xf>
    <xf numFmtId="166" fontId="11" fillId="0" borderId="0" xfId="57" applyFont="1">
      <alignment vertical="top"/>
    </xf>
    <xf numFmtId="170" fontId="6" fillId="2" borderId="1" xfId="40" applyProtection="1">
      <alignment vertical="top"/>
      <protection locked="0"/>
    </xf>
    <xf numFmtId="177" fontId="1" fillId="0" borderId="5" xfId="3" applyNumberFormat="1" applyBorder="1">
      <alignment vertical="top"/>
    </xf>
    <xf numFmtId="177" fontId="1" fillId="0" borderId="6" xfId="3" applyNumberFormat="1" applyBorder="1">
      <alignment vertical="top"/>
    </xf>
    <xf numFmtId="166" fontId="13" fillId="0" borderId="0" xfId="57" applyFont="1">
      <alignment vertical="top"/>
    </xf>
    <xf numFmtId="0" fontId="22" fillId="0" borderId="0" xfId="80" applyFont="1" applyAlignment="1">
      <alignment vertical="top"/>
    </xf>
    <xf numFmtId="166" fontId="1" fillId="0" borderId="0" xfId="57">
      <alignment vertical="top"/>
    </xf>
    <xf numFmtId="166" fontId="11" fillId="4" borderId="0" xfId="57" applyFont="1" applyFill="1">
      <alignment vertical="top"/>
    </xf>
    <xf numFmtId="166" fontId="21" fillId="7" borderId="0" xfId="57" applyFont="1" applyFill="1">
      <alignment vertical="top"/>
    </xf>
    <xf numFmtId="166" fontId="11" fillId="0" borderId="0" xfId="57" applyFont="1" applyFill="1">
      <alignment vertical="top"/>
    </xf>
    <xf numFmtId="172" fontId="1" fillId="0" borderId="0" xfId="1" applyNumberFormat="1">
      <alignment vertical="top"/>
    </xf>
    <xf numFmtId="166" fontId="1" fillId="7" borderId="0" xfId="1" applyFill="1">
      <alignment vertical="top"/>
    </xf>
    <xf numFmtId="166" fontId="1" fillId="4" borderId="0" xfId="57" applyFill="1">
      <alignment vertical="top"/>
    </xf>
    <xf numFmtId="0" fontId="1" fillId="0" borderId="0" xfId="80" applyFont="1"/>
    <xf numFmtId="0" fontId="23" fillId="0" borderId="0" xfId="80" applyFont="1" applyAlignment="1">
      <alignment vertical="top"/>
    </xf>
    <xf numFmtId="170" fontId="1" fillId="0" borderId="0" xfId="57" applyNumberFormat="1">
      <alignment vertical="top"/>
    </xf>
    <xf numFmtId="177" fontId="1" fillId="0" borderId="0" xfId="57" applyNumberFormat="1">
      <alignment vertical="top"/>
    </xf>
    <xf numFmtId="178" fontId="17" fillId="0" borderId="0" xfId="1" applyNumberFormat="1" applyFont="1">
      <alignment vertical="top"/>
    </xf>
    <xf numFmtId="166" fontId="25" fillId="0" borderId="0" xfId="57" applyFont="1">
      <alignment vertical="top"/>
    </xf>
    <xf numFmtId="168" fontId="17" fillId="0" borderId="0" xfId="4" applyFont="1">
      <alignment vertical="top"/>
    </xf>
    <xf numFmtId="172" fontId="17" fillId="0" borderId="0" xfId="1" applyNumberFormat="1" applyFont="1">
      <alignment vertical="top"/>
    </xf>
    <xf numFmtId="0" fontId="1" fillId="0" borderId="7" xfId="0" applyNumberFormat="1" applyFont="1" applyBorder="1" applyAlignment="1">
      <alignment horizontal="left" vertical="top" wrapText="1"/>
    </xf>
    <xf numFmtId="178" fontId="6" fillId="2" borderId="1" xfId="52" applyNumberFormat="1" applyProtection="1">
      <alignment vertical="top"/>
      <protection locked="0"/>
    </xf>
    <xf numFmtId="166" fontId="26" fillId="0" borderId="0" xfId="57" applyFont="1">
      <alignment vertical="top"/>
    </xf>
    <xf numFmtId="0" fontId="27" fillId="0" borderId="0" xfId="56" applyFont="1"/>
    <xf numFmtId="10" fontId="0" fillId="0" borderId="0" xfId="0" applyNumberFormat="1">
      <alignment vertical="top"/>
    </xf>
    <xf numFmtId="166" fontId="26" fillId="7" borderId="0" xfId="57" applyFont="1" applyFill="1">
      <alignment vertical="top"/>
    </xf>
    <xf numFmtId="166" fontId="28" fillId="4" borderId="0" xfId="76" applyFont="1" applyFill="1">
      <alignment vertical="top"/>
    </xf>
    <xf numFmtId="166" fontId="1" fillId="7" borderId="0" xfId="57" applyFill="1">
      <alignment vertical="top"/>
    </xf>
    <xf numFmtId="166" fontId="1" fillId="7" borderId="0" xfId="57" applyFill="1" applyAlignment="1">
      <alignment horizontal="right" vertical="top"/>
    </xf>
    <xf numFmtId="166" fontId="6" fillId="2" borderId="1" xfId="52" applyProtection="1">
      <alignment vertical="top"/>
      <protection locked="0"/>
    </xf>
    <xf numFmtId="166" fontId="21" fillId="0" borderId="0" xfId="0" applyFont="1">
      <alignment vertical="top"/>
    </xf>
    <xf numFmtId="173" fontId="11" fillId="9" borderId="0" xfId="0" applyNumberFormat="1" applyFont="1" applyFill="1" applyBorder="1" applyAlignment="1">
      <alignment horizontal="center" vertical="top"/>
    </xf>
    <xf numFmtId="0" fontId="1" fillId="0" borderId="0" xfId="80" applyFont="1" applyAlignment="1">
      <alignment horizontal="right" vertical="top"/>
    </xf>
    <xf numFmtId="0" fontId="22" fillId="0" borderId="0" xfId="80" applyFont="1" applyAlignment="1">
      <alignment horizontal="right" vertical="top"/>
    </xf>
    <xf numFmtId="168" fontId="12" fillId="0" borderId="0" xfId="33" applyFont="1">
      <alignment vertical="top"/>
    </xf>
    <xf numFmtId="0" fontId="1" fillId="0" borderId="0" xfId="80" applyFont="1" applyAlignment="1">
      <alignment horizontal="center" vertical="top"/>
    </xf>
    <xf numFmtId="0" fontId="22" fillId="0" borderId="0" xfId="80" applyFont="1"/>
    <xf numFmtId="168" fontId="29" fillId="0" borderId="0" xfId="34" applyFont="1">
      <alignment vertical="top"/>
    </xf>
    <xf numFmtId="0" fontId="30" fillId="0" borderId="0" xfId="80" applyFont="1" applyAlignment="1">
      <alignment vertical="top"/>
    </xf>
    <xf numFmtId="14" fontId="0" fillId="0" borderId="0" xfId="0" applyNumberFormat="1">
      <alignment vertical="top"/>
    </xf>
    <xf numFmtId="166" fontId="32" fillId="0" borderId="0" xfId="0" applyFont="1">
      <alignment vertical="top"/>
    </xf>
    <xf numFmtId="166" fontId="21" fillId="0" borderId="5" xfId="57" applyFont="1" applyBorder="1">
      <alignment vertical="top"/>
    </xf>
    <xf numFmtId="166" fontId="34" fillId="4" borderId="0" xfId="57" applyFont="1" applyFill="1">
      <alignment vertical="top"/>
    </xf>
    <xf numFmtId="166" fontId="21" fillId="0" borderId="6" xfId="57" applyFont="1" applyBorder="1">
      <alignment vertical="top"/>
    </xf>
    <xf numFmtId="0" fontId="35" fillId="0" borderId="0" xfId="80" applyFont="1" applyAlignment="1">
      <alignment vertical="top"/>
    </xf>
    <xf numFmtId="166" fontId="7" fillId="0" borderId="0" xfId="57" applyFont="1">
      <alignment vertical="top"/>
    </xf>
    <xf numFmtId="166" fontId="36" fillId="0" borderId="0" xfId="57" applyFont="1">
      <alignment vertical="top"/>
    </xf>
    <xf numFmtId="166" fontId="12" fillId="0" borderId="0" xfId="57" applyFont="1" applyAlignment="1">
      <alignment horizontal="right" vertical="top"/>
    </xf>
    <xf numFmtId="168" fontId="1" fillId="0" borderId="0" xfId="1" applyNumberFormat="1">
      <alignment vertical="top"/>
    </xf>
    <xf numFmtId="0" fontId="37" fillId="0" borderId="0" xfId="80" applyFont="1" applyAlignment="1">
      <alignment vertical="top"/>
    </xf>
    <xf numFmtId="168" fontId="14" fillId="0" borderId="0" xfId="1" applyNumberFormat="1" applyFont="1">
      <alignment vertical="top"/>
    </xf>
    <xf numFmtId="166" fontId="13" fillId="0" borderId="0" xfId="0" applyFont="1">
      <alignment vertical="top"/>
    </xf>
    <xf numFmtId="178" fontId="1" fillId="0" borderId="0" xfId="57" applyNumberFormat="1">
      <alignment vertical="top"/>
    </xf>
    <xf numFmtId="166" fontId="1" fillId="0" borderId="0" xfId="57" applyAlignment="1">
      <alignment horizontal="right" vertical="top"/>
    </xf>
    <xf numFmtId="0" fontId="38" fillId="0" borderId="0" xfId="80" applyFont="1"/>
    <xf numFmtId="0" fontId="1" fillId="10" borderId="0" xfId="80" applyFont="1" applyFill="1" applyAlignment="1">
      <alignment vertical="top"/>
    </xf>
    <xf numFmtId="166" fontId="31" fillId="0" borderId="0" xfId="0" applyFont="1">
      <alignment vertical="top"/>
    </xf>
    <xf numFmtId="166" fontId="26" fillId="0" borderId="6" xfId="57" applyFont="1" applyBorder="1">
      <alignment vertical="top"/>
    </xf>
    <xf numFmtId="166" fontId="1" fillId="0" borderId="6" xfId="57" applyBorder="1">
      <alignment vertical="top"/>
    </xf>
    <xf numFmtId="166" fontId="7" fillId="0" borderId="0" xfId="0" applyFont="1">
      <alignment vertical="top"/>
    </xf>
    <xf numFmtId="166" fontId="12" fillId="0" borderId="0" xfId="0" applyFont="1">
      <alignment vertical="top"/>
    </xf>
    <xf numFmtId="166" fontId="1" fillId="0" borderId="6" xfId="57" applyBorder="1" applyAlignment="1">
      <alignment horizontal="right" vertical="top"/>
    </xf>
    <xf numFmtId="166" fontId="39" fillId="0" borderId="0" xfId="0" applyFont="1">
      <alignment vertical="top"/>
    </xf>
    <xf numFmtId="166" fontId="1" fillId="0" borderId="5" xfId="57" applyBorder="1">
      <alignment vertical="top"/>
    </xf>
    <xf numFmtId="166" fontId="40" fillId="0" borderId="0" xfId="0" applyFont="1">
      <alignment vertical="top"/>
    </xf>
    <xf numFmtId="166" fontId="26" fillId="0" borderId="5" xfId="57" applyFont="1" applyBorder="1">
      <alignment vertical="top"/>
    </xf>
    <xf numFmtId="0" fontId="1" fillId="6" borderId="0" xfId="80" applyFont="1" applyFill="1" applyAlignment="1">
      <alignment vertical="top"/>
    </xf>
    <xf numFmtId="166" fontId="1" fillId="0" borderId="5" xfId="57" applyBorder="1" applyAlignment="1">
      <alignment horizontal="right" vertical="top"/>
    </xf>
    <xf numFmtId="166" fontId="26" fillId="0" borderId="0" xfId="0" applyFont="1">
      <alignment vertical="top"/>
    </xf>
    <xf numFmtId="166" fontId="41" fillId="0" borderId="0" xfId="0" applyFont="1">
      <alignment vertical="top"/>
    </xf>
    <xf numFmtId="166" fontId="42" fillId="0" borderId="0" xfId="0" applyFont="1">
      <alignment vertical="top"/>
    </xf>
    <xf numFmtId="166" fontId="25" fillId="0" borderId="0" xfId="0" applyFont="1">
      <alignment vertical="top"/>
    </xf>
    <xf numFmtId="0" fontId="3" fillId="0" borderId="0" xfId="80"/>
    <xf numFmtId="0" fontId="1" fillId="11" borderId="0" xfId="80" applyFont="1" applyFill="1" applyAlignment="1">
      <alignment vertical="top"/>
    </xf>
    <xf numFmtId="0" fontId="37" fillId="0" borderId="0" xfId="80" applyFont="1"/>
    <xf numFmtId="177" fontId="11" fillId="0" borderId="0" xfId="57" applyNumberFormat="1" applyFont="1" applyFill="1" applyAlignment="1">
      <alignment horizontal="left" vertical="top"/>
    </xf>
    <xf numFmtId="166" fontId="43" fillId="4" borderId="0" xfId="80" applyNumberFormat="1" applyFont="1" applyFill="1" applyAlignment="1">
      <alignment vertical="top"/>
    </xf>
    <xf numFmtId="0" fontId="14" fillId="12" borderId="0" xfId="80" applyFont="1" applyFill="1" applyAlignment="1">
      <alignment vertical="center"/>
    </xf>
    <xf numFmtId="166" fontId="11" fillId="0" borderId="0" xfId="57" applyFont="1" applyFill="1" applyAlignment="1">
      <alignment horizontal="left" vertical="center"/>
    </xf>
    <xf numFmtId="0" fontId="44" fillId="0" borderId="0" xfId="80" applyFont="1" applyAlignment="1">
      <alignment vertical="top"/>
    </xf>
    <xf numFmtId="176" fontId="11" fillId="0" borderId="0" xfId="139" applyNumberFormat="1" applyFont="1" applyFill="1" applyAlignment="1">
      <alignment horizontal="left" vertical="top"/>
    </xf>
    <xf numFmtId="0" fontId="1" fillId="13" borderId="0" xfId="138" applyFont="1" applyFill="1" applyBorder="1" applyAlignment="1">
      <alignment horizontal="center" vertical="top"/>
    </xf>
    <xf numFmtId="166" fontId="7" fillId="0" borderId="0" xfId="57" applyFont="1" applyAlignment="1">
      <alignment horizontal="left" vertical="top"/>
    </xf>
    <xf numFmtId="0" fontId="1" fillId="14" borderId="0" xfId="80" applyFont="1" applyFill="1" applyAlignment="1">
      <alignment horizontal="center" vertical="top"/>
    </xf>
    <xf numFmtId="168" fontId="6" fillId="2" borderId="1" xfId="52" applyNumberFormat="1" applyProtection="1">
      <alignment vertical="top"/>
      <protection locked="0"/>
    </xf>
    <xf numFmtId="168" fontId="14" fillId="0" borderId="0" xfId="4" applyFont="1">
      <alignment vertical="top"/>
    </xf>
    <xf numFmtId="166" fontId="33" fillId="0" borderId="0" xfId="57" applyFont="1">
      <alignment vertical="top"/>
    </xf>
    <xf numFmtId="168" fontId="11" fillId="0" borderId="0" xfId="34" applyFont="1">
      <alignment vertical="top"/>
    </xf>
    <xf numFmtId="0" fontId="1" fillId="10" borderId="0" xfId="80" applyFont="1" applyFill="1" applyAlignment="1">
      <alignment horizontal="center" vertical="top"/>
    </xf>
    <xf numFmtId="0" fontId="14" fillId="10" borderId="0" xfId="80" applyFont="1" applyFill="1" applyAlignment="1">
      <alignment vertical="top"/>
    </xf>
    <xf numFmtId="0" fontId="17" fillId="0" borderId="0" xfId="80" applyFont="1" applyAlignment="1">
      <alignment vertical="top"/>
    </xf>
    <xf numFmtId="166" fontId="1" fillId="15" borderId="0" xfId="80" applyNumberFormat="1" applyFont="1" applyFill="1" applyAlignment="1">
      <alignment horizontal="center" vertical="top"/>
    </xf>
    <xf numFmtId="166" fontId="45" fillId="0" borderId="0" xfId="57" applyFont="1" applyFill="1">
      <alignment vertical="top"/>
    </xf>
    <xf numFmtId="166" fontId="0" fillId="0" borderId="0" xfId="0" applyAlignment="1">
      <alignment horizontal="right" vertical="top"/>
    </xf>
    <xf numFmtId="165" fontId="6" fillId="2" borderId="1" xfId="48" applyProtection="1">
      <alignment vertical="top"/>
      <protection locked="0"/>
    </xf>
    <xf numFmtId="0" fontId="46" fillId="4" borderId="0" xfId="80" applyFont="1" applyFill="1" applyAlignment="1">
      <alignment vertical="center"/>
    </xf>
    <xf numFmtId="166" fontId="47" fillId="16" borderId="0" xfId="80" applyNumberFormat="1" applyFont="1" applyFill="1" applyAlignment="1">
      <alignment vertical="top"/>
    </xf>
    <xf numFmtId="166" fontId="21" fillId="0" borderId="0" xfId="57" applyFont="1" applyAlignment="1">
      <alignment horizontal="left" vertical="top"/>
    </xf>
    <xf numFmtId="0" fontId="47" fillId="3" borderId="0" xfId="138" applyFont="1"/>
    <xf numFmtId="0" fontId="3" fillId="2" borderId="0" xfId="80" applyFill="1"/>
    <xf numFmtId="166" fontId="48" fillId="0" borderId="0" xfId="57" applyFont="1" applyFill="1">
      <alignment vertical="top"/>
    </xf>
    <xf numFmtId="166" fontId="4" fillId="0" borderId="0" xfId="38" applyNumberFormat="1" applyFill="1" applyAlignment="1">
      <alignment vertical="top"/>
    </xf>
    <xf numFmtId="166" fontId="11" fillId="0" borderId="0" xfId="57" applyFont="1" applyAlignment="1">
      <alignment horizontal="left" vertical="top"/>
    </xf>
    <xf numFmtId="0" fontId="1" fillId="17" borderId="0" xfId="80" applyFont="1" applyFill="1" applyAlignment="1">
      <alignment horizontal="center" vertical="top"/>
    </xf>
    <xf numFmtId="166" fontId="1" fillId="0" borderId="7" xfId="0" applyFont="1" applyBorder="1" applyAlignment="1">
      <alignment horizontal="center" vertical="center" wrapText="1"/>
    </xf>
    <xf numFmtId="0" fontId="49" fillId="0" borderId="0" xfId="80" applyFont="1" applyAlignment="1">
      <alignment vertical="top"/>
    </xf>
    <xf numFmtId="0" fontId="1" fillId="2" borderId="0" xfId="80" applyFont="1" applyFill="1" applyAlignment="1">
      <alignment horizontal="center" vertical="top"/>
    </xf>
    <xf numFmtId="166" fontId="12" fillId="0" borderId="0" xfId="57" applyFont="1" applyAlignment="1">
      <alignment horizontal="left" vertical="top"/>
    </xf>
    <xf numFmtId="166" fontId="10" fillId="4" borderId="0" xfId="0" applyFont="1" applyFill="1" applyAlignment="1">
      <alignment horizontal="left" vertical="top"/>
    </xf>
    <xf numFmtId="170" fontId="6" fillId="8" borderId="1" xfId="40" applyFill="1" applyProtection="1">
      <alignment vertical="top"/>
    </xf>
    <xf numFmtId="166" fontId="36" fillId="0" borderId="0" xfId="0" applyFont="1">
      <alignment vertical="top"/>
    </xf>
    <xf numFmtId="166" fontId="12" fillId="0" borderId="0" xfId="0" applyFont="1" applyAlignment="1">
      <alignment horizontal="right" vertical="top"/>
    </xf>
    <xf numFmtId="0" fontId="14" fillId="0" borderId="0" xfId="80" applyFont="1" applyAlignment="1">
      <alignment vertical="top"/>
    </xf>
    <xf numFmtId="166" fontId="24" fillId="18" borderId="7" xfId="0" applyFont="1" applyFill="1" applyBorder="1" applyAlignment="1">
      <alignment horizontal="center" vertical="center"/>
    </xf>
    <xf numFmtId="166" fontId="24" fillId="18" borderId="7" xfId="0" applyFont="1" applyFill="1" applyBorder="1" applyAlignment="1">
      <alignment horizontal="center" vertical="center" wrapText="1"/>
    </xf>
    <xf numFmtId="166" fontId="52" fillId="0" borderId="7" xfId="0" applyFont="1" applyBorder="1" applyAlignment="1">
      <alignment vertical="center" wrapText="1"/>
    </xf>
    <xf numFmtId="166" fontId="53" fillId="0" borderId="0" xfId="0" applyFont="1">
      <alignment vertical="top"/>
    </xf>
    <xf numFmtId="166" fontId="28" fillId="4" borderId="0" xfId="76" applyFont="1" applyFill="1" applyAlignment="1">
      <alignment horizontal="center" vertical="top"/>
    </xf>
    <xf numFmtId="166" fontId="0" fillId="0" borderId="0" xfId="0" applyAlignment="1">
      <alignment horizontal="center" vertical="top"/>
    </xf>
    <xf numFmtId="166" fontId="1" fillId="0" borderId="0" xfId="0" applyFont="1" applyBorder="1" applyAlignment="1">
      <alignment horizontal="center" vertical="center" wrapText="1"/>
    </xf>
    <xf numFmtId="0" fontId="14" fillId="0" borderId="0" xfId="0" applyNumberFormat="1" applyFont="1" applyBorder="1" applyAlignment="1">
      <alignment horizontal="left" vertical="top" wrapText="1"/>
    </xf>
    <xf numFmtId="166" fontId="51" fillId="0" borderId="0" xfId="0" applyFont="1" applyBorder="1" applyAlignment="1">
      <alignment vertical="center" wrapText="1"/>
    </xf>
    <xf numFmtId="166" fontId="1" fillId="0" borderId="0" xfId="0" applyFont="1" applyBorder="1" applyAlignment="1">
      <alignment horizontal="left" vertical="center" wrapText="1"/>
    </xf>
    <xf numFmtId="0" fontId="1" fillId="0" borderId="0" xfId="0" applyNumberFormat="1" applyFont="1" applyBorder="1" applyAlignment="1">
      <alignment horizontal="left" vertical="top" wrapText="1"/>
    </xf>
    <xf numFmtId="166" fontId="54" fillId="19" borderId="0" xfId="141" applyFont="1" applyFill="1">
      <alignment vertical="top"/>
    </xf>
    <xf numFmtId="166" fontId="55" fillId="0" borderId="7" xfId="0" applyFont="1" applyBorder="1" applyAlignment="1">
      <alignment vertical="center" wrapText="1"/>
    </xf>
    <xf numFmtId="166" fontId="18" fillId="0" borderId="0" xfId="57" applyFont="1" applyFill="1">
      <alignment vertical="top"/>
    </xf>
    <xf numFmtId="166" fontId="15" fillId="0" borderId="0" xfId="57" applyFont="1" applyFill="1">
      <alignment vertical="top"/>
    </xf>
    <xf numFmtId="166" fontId="14" fillId="0" borderId="0" xfId="57" applyFont="1" applyFill="1" applyAlignment="1">
      <alignment horizontal="right" vertical="top"/>
    </xf>
    <xf numFmtId="166" fontId="21" fillId="0" borderId="0" xfId="57" applyFont="1" applyFill="1">
      <alignment vertical="top"/>
    </xf>
    <xf numFmtId="166" fontId="26" fillId="0" borderId="0" xfId="57" applyFont="1" applyFill="1">
      <alignment vertical="top"/>
    </xf>
    <xf numFmtId="166" fontId="1" fillId="0" borderId="0" xfId="57" applyFill="1" applyAlignment="1">
      <alignment horizontal="right" vertical="top"/>
    </xf>
    <xf numFmtId="166" fontId="1" fillId="0" borderId="7" xfId="0" applyFont="1" applyBorder="1" applyAlignment="1">
      <alignment vertical="top" wrapText="1"/>
    </xf>
    <xf numFmtId="166" fontId="55" fillId="0" borderId="7" xfId="0" applyFont="1" applyFill="1" applyBorder="1" applyAlignment="1">
      <alignment horizontal="left" vertical="center"/>
    </xf>
    <xf numFmtId="166" fontId="8" fillId="0" borderId="0" xfId="0" applyFont="1" applyAlignment="1">
      <alignment vertical="top" wrapText="1"/>
    </xf>
    <xf numFmtId="0" fontId="14" fillId="0" borderId="7" xfId="0" applyNumberFormat="1" applyFont="1" applyBorder="1" applyAlignment="1">
      <alignment horizontal="left" vertical="center" wrapText="1"/>
    </xf>
    <xf numFmtId="166" fontId="1" fillId="0" borderId="7" xfId="0" applyFont="1" applyBorder="1" applyAlignment="1">
      <alignment horizontal="left" vertical="top" wrapText="1"/>
    </xf>
    <xf numFmtId="166" fontId="1" fillId="0" borderId="7" xfId="0" applyFont="1" applyFill="1" applyBorder="1" applyAlignment="1">
      <alignment horizontal="left" vertical="top" wrapText="1"/>
    </xf>
    <xf numFmtId="0" fontId="1" fillId="0" borderId="7" xfId="0" applyNumberFormat="1" applyFont="1" applyFill="1" applyBorder="1" applyAlignment="1">
      <alignment horizontal="left" vertical="top" wrapText="1"/>
    </xf>
    <xf numFmtId="166" fontId="14" fillId="0" borderId="0" xfId="57" applyFont="1" applyFill="1">
      <alignment vertical="top"/>
    </xf>
    <xf numFmtId="0" fontId="1" fillId="0" borderId="7" xfId="0" applyNumberFormat="1" applyFont="1" applyBorder="1" applyAlignment="1">
      <alignment horizontal="center" vertical="top" wrapText="1"/>
    </xf>
    <xf numFmtId="0" fontId="55" fillId="0" borderId="7" xfId="0" applyNumberFormat="1" applyFont="1" applyBorder="1" applyAlignment="1">
      <alignment horizontal="left" vertical="center" wrapText="1"/>
    </xf>
    <xf numFmtId="0" fontId="52" fillId="0" borderId="7" xfId="0" applyNumberFormat="1" applyFont="1" applyBorder="1" applyAlignment="1">
      <alignment horizontal="left" vertical="center" wrapText="1"/>
    </xf>
    <xf numFmtId="166" fontId="24" fillId="0" borderId="7" xfId="0" applyFont="1" applyFill="1" applyBorder="1" applyAlignment="1">
      <alignment horizontal="center" vertical="center"/>
    </xf>
    <xf numFmtId="0" fontId="52" fillId="0" borderId="7" xfId="0" applyNumberFormat="1" applyFont="1" applyBorder="1" applyAlignment="1">
      <alignment vertical="center" wrapText="1"/>
    </xf>
    <xf numFmtId="0" fontId="1" fillId="0" borderId="7" xfId="0" applyNumberFormat="1" applyFont="1" applyBorder="1" applyAlignment="1">
      <alignment horizontal="center" vertical="top" wrapText="1"/>
    </xf>
    <xf numFmtId="0" fontId="1" fillId="0" borderId="7" xfId="0" applyNumberFormat="1" applyFont="1" applyBorder="1" applyAlignment="1">
      <alignment horizontal="left" vertical="top" wrapText="1"/>
    </xf>
    <xf numFmtId="0" fontId="1" fillId="0" borderId="7" xfId="0" applyNumberFormat="1" applyFont="1" applyBorder="1" applyAlignment="1">
      <alignment horizontal="center" vertical="center" wrapText="1"/>
    </xf>
    <xf numFmtId="0" fontId="52" fillId="0" borderId="7" xfId="0" applyNumberFormat="1" applyFont="1" applyBorder="1" applyAlignment="1">
      <alignment horizontal="left" vertical="center" wrapText="1"/>
    </xf>
    <xf numFmtId="166" fontId="8" fillId="0" borderId="0" xfId="0" applyFont="1" applyAlignment="1">
      <alignment horizontal="left" vertical="top" wrapText="1"/>
    </xf>
  </cellXfs>
  <cellStyles count="142">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2" xfId="5" xr:uid="{00000000-0005-0000-0000-000004000000}"/>
    <cellStyle name="Comma 3" xfId="6" xr:uid="{00000000-0005-0000-0000-000005000000}"/>
    <cellStyle name="Comma 3 2" xfId="7" xr:uid="{00000000-0005-0000-0000-000006000000}"/>
    <cellStyle name="Comma 3 2 2" xfId="8" xr:uid="{00000000-0005-0000-0000-000007000000}"/>
    <cellStyle name="Comma 3 2 2 2" xfId="9" xr:uid="{00000000-0005-0000-0000-000008000000}"/>
    <cellStyle name="Comma 3 2 2 2 2" xfId="10" xr:uid="{00000000-0005-0000-0000-000009000000}"/>
    <cellStyle name="Comma 3 2 2 3" xfId="11" xr:uid="{00000000-0005-0000-0000-00000A000000}"/>
    <cellStyle name="Comma 3 2 3" xfId="12" xr:uid="{00000000-0005-0000-0000-00000B000000}"/>
    <cellStyle name="Comma 3 2 3 2" xfId="13" xr:uid="{00000000-0005-0000-0000-00000C000000}"/>
    <cellStyle name="Comma 3 2 4" xfId="14" xr:uid="{00000000-0005-0000-0000-00000D000000}"/>
    <cellStyle name="Comma 3 3" xfId="15" xr:uid="{00000000-0005-0000-0000-00000E000000}"/>
    <cellStyle name="Comma 3 3 2" xfId="16" xr:uid="{00000000-0005-0000-0000-00000F000000}"/>
    <cellStyle name="Comma 3 3 2 2" xfId="17" xr:uid="{00000000-0005-0000-0000-000010000000}"/>
    <cellStyle name="Comma 3 3 3" xfId="18" xr:uid="{00000000-0005-0000-0000-000011000000}"/>
    <cellStyle name="Comma 3 4" xfId="19" xr:uid="{00000000-0005-0000-0000-000012000000}"/>
    <cellStyle name="Comma 3 4 2" xfId="20" xr:uid="{00000000-0005-0000-0000-000013000000}"/>
    <cellStyle name="Comma 3 5" xfId="21" xr:uid="{00000000-0005-0000-0000-000014000000}"/>
    <cellStyle name="Comma 4" xfId="22" xr:uid="{00000000-0005-0000-0000-000015000000}"/>
    <cellStyle name="Comma 4 2" xfId="23" xr:uid="{00000000-0005-0000-0000-000016000000}"/>
    <cellStyle name="Comma 4 2 2" xfId="24" xr:uid="{00000000-0005-0000-0000-000017000000}"/>
    <cellStyle name="Comma 4 2 2 2" xfId="25" xr:uid="{00000000-0005-0000-0000-000018000000}"/>
    <cellStyle name="Comma 4 2 3" xfId="26" xr:uid="{00000000-0005-0000-0000-000019000000}"/>
    <cellStyle name="Comma 4 3" xfId="27" xr:uid="{00000000-0005-0000-0000-00001A000000}"/>
    <cellStyle name="Comma 4 3 2" xfId="28" xr:uid="{00000000-0005-0000-0000-00001B000000}"/>
    <cellStyle name="Comma 4 4" xfId="29" xr:uid="{00000000-0005-0000-0000-00001C000000}"/>
    <cellStyle name="Comma 5" xfId="30" xr:uid="{00000000-0005-0000-0000-00001D000000}"/>
    <cellStyle name="DateLong" xfId="31" xr:uid="{00000000-0005-0000-0000-00001E000000}"/>
    <cellStyle name="DateLong 2" xfId="32" xr:uid="{00000000-0005-0000-0000-00001F000000}"/>
    <cellStyle name="DateShort" xfId="33" xr:uid="{00000000-0005-0000-0000-000020000000}"/>
    <cellStyle name="DateShort 2" xfId="34" xr:uid="{00000000-0005-0000-0000-000021000000}"/>
    <cellStyle name="Factor" xfId="35" xr:uid="{00000000-0005-0000-0000-000022000000}"/>
    <cellStyle name="Factor 2" xfId="36" xr:uid="{00000000-0005-0000-0000-000023000000}"/>
    <cellStyle name="Factor 3" xfId="37" xr:uid="{00000000-0005-0000-0000-000024000000}"/>
    <cellStyle name="Hyperlink" xfId="38" builtinId="8"/>
    <cellStyle name="Hyperlink 2" xfId="39" xr:uid="{00000000-0005-0000-0000-000026000000}"/>
    <cellStyle name="Input%" xfId="40" xr:uid="{00000000-0005-0000-0000-000027000000}"/>
    <cellStyle name="Input% 2" xfId="41" xr:uid="{00000000-0005-0000-0000-000028000000}"/>
    <cellStyle name="Input% 2 2" xfId="42" xr:uid="{00000000-0005-0000-0000-000029000000}"/>
    <cellStyle name="Input% 2 2 2" xfId="43" xr:uid="{00000000-0005-0000-0000-00002A000000}"/>
    <cellStyle name="InputCurrency" xfId="44" xr:uid="{00000000-0005-0000-0000-00002B000000}"/>
    <cellStyle name="InputCurrency 2" xfId="45" xr:uid="{00000000-0005-0000-0000-00002C000000}"/>
    <cellStyle name="InputCurrency 2 2" xfId="46" xr:uid="{00000000-0005-0000-0000-00002D000000}"/>
    <cellStyle name="InputCurrency 2 2 2" xfId="47" xr:uid="{00000000-0005-0000-0000-00002E000000}"/>
    <cellStyle name="InputDate" xfId="48" xr:uid="{00000000-0005-0000-0000-00002F000000}"/>
    <cellStyle name="InputDate 2" xfId="49" xr:uid="{00000000-0005-0000-0000-000030000000}"/>
    <cellStyle name="InputDate 2 2" xfId="50" xr:uid="{00000000-0005-0000-0000-000031000000}"/>
    <cellStyle name="InputDate 2 2 2" xfId="51" xr:uid="{00000000-0005-0000-0000-000032000000}"/>
    <cellStyle name="InputStyle" xfId="52" xr:uid="{00000000-0005-0000-0000-000033000000}"/>
    <cellStyle name="InputStyle 2" xfId="53" xr:uid="{00000000-0005-0000-0000-000034000000}"/>
    <cellStyle name="InputStyle 2 2" xfId="54" xr:uid="{00000000-0005-0000-0000-000035000000}"/>
    <cellStyle name="InputStyle 2 2 2" xfId="55" xr:uid="{00000000-0005-0000-0000-000036000000}"/>
    <cellStyle name="Normal" xfId="0" builtinId="0" customBuiltin="1"/>
    <cellStyle name="Normal 10" xfId="56" xr:uid="{00000000-0005-0000-0000-000038000000}"/>
    <cellStyle name="Normal 2" xfId="57" xr:uid="{00000000-0005-0000-0000-000039000000}"/>
    <cellStyle name="Normal 2 2" xfId="58" xr:uid="{00000000-0005-0000-0000-00003A000000}"/>
    <cellStyle name="Normal 2 3" xfId="141" xr:uid="{3A2F9DE5-53A9-4970-BB91-5B1A8B7000E5}"/>
    <cellStyle name="Normal 3" xfId="59" xr:uid="{00000000-0005-0000-0000-00003B000000}"/>
    <cellStyle name="Normal 3 2" xfId="60" xr:uid="{00000000-0005-0000-0000-00003C000000}"/>
    <cellStyle name="Normal 3 2 2" xfId="61" xr:uid="{00000000-0005-0000-0000-00003D000000}"/>
    <cellStyle name="Normal 3 2 2 2" xfId="62" xr:uid="{00000000-0005-0000-0000-00003E000000}"/>
    <cellStyle name="Normal 3 2 2 2 2" xfId="63" xr:uid="{00000000-0005-0000-0000-00003F000000}"/>
    <cellStyle name="Normal 3 2 2 2 2 2" xfId="64" xr:uid="{00000000-0005-0000-0000-000040000000}"/>
    <cellStyle name="Normal 3 2 2 2 3" xfId="65" xr:uid="{00000000-0005-0000-0000-000041000000}"/>
    <cellStyle name="Normal 3 2 2 3" xfId="66" xr:uid="{00000000-0005-0000-0000-000042000000}"/>
    <cellStyle name="Normal 3 2 2 3 2" xfId="67" xr:uid="{00000000-0005-0000-0000-000043000000}"/>
    <cellStyle name="Normal 3 2 2 4" xfId="68" xr:uid="{00000000-0005-0000-0000-000044000000}"/>
    <cellStyle name="Normal 3 2 3" xfId="69" xr:uid="{00000000-0005-0000-0000-000045000000}"/>
    <cellStyle name="Normal 3 2 3 2" xfId="70" xr:uid="{00000000-0005-0000-0000-000046000000}"/>
    <cellStyle name="Normal 3 2 3 2 2" xfId="71" xr:uid="{00000000-0005-0000-0000-000047000000}"/>
    <cellStyle name="Normal 3 2 3 3" xfId="72" xr:uid="{00000000-0005-0000-0000-000048000000}"/>
    <cellStyle name="Normal 3 2 4" xfId="73" xr:uid="{00000000-0005-0000-0000-000049000000}"/>
    <cellStyle name="Normal 3 2 4 2" xfId="74" xr:uid="{00000000-0005-0000-0000-00004A000000}"/>
    <cellStyle name="Normal 3 2 5" xfId="75" xr:uid="{00000000-0005-0000-0000-00004B000000}"/>
    <cellStyle name="Normal 3 2 6" xfId="76" xr:uid="{00000000-0005-0000-0000-00004C000000}"/>
    <cellStyle name="Normal 4" xfId="77" xr:uid="{00000000-0005-0000-0000-00004D000000}"/>
    <cellStyle name="Normal 5" xfId="78" xr:uid="{00000000-0005-0000-0000-00004E000000}"/>
    <cellStyle name="Normal 6" xfId="79" xr:uid="{00000000-0005-0000-0000-00004F000000}"/>
    <cellStyle name="Normal 7" xfId="80" xr:uid="{00000000-0005-0000-0000-000050000000}"/>
    <cellStyle name="Normal 7 2" xfId="81" xr:uid="{00000000-0005-0000-0000-000051000000}"/>
    <cellStyle name="Normal 7 2 2" xfId="82" xr:uid="{00000000-0005-0000-0000-000052000000}"/>
    <cellStyle name="Normal 7 2 2 2" xfId="83" xr:uid="{00000000-0005-0000-0000-000053000000}"/>
    <cellStyle name="Normal 7 2 2 2 2" xfId="84" xr:uid="{00000000-0005-0000-0000-000054000000}"/>
    <cellStyle name="Normal 7 2 2 2 2 2" xfId="85" xr:uid="{00000000-0005-0000-0000-000055000000}"/>
    <cellStyle name="Normal 7 2 2 2 3" xfId="86" xr:uid="{00000000-0005-0000-0000-000056000000}"/>
    <cellStyle name="Normal 7 2 2 3" xfId="87" xr:uid="{00000000-0005-0000-0000-000057000000}"/>
    <cellStyle name="Normal 7 2 2 3 2" xfId="88" xr:uid="{00000000-0005-0000-0000-000058000000}"/>
    <cellStyle name="Normal 7 2 2 4" xfId="89" xr:uid="{00000000-0005-0000-0000-000059000000}"/>
    <cellStyle name="Normal 7 2 3" xfId="90" xr:uid="{00000000-0005-0000-0000-00005A000000}"/>
    <cellStyle name="Normal 7 2 3 2" xfId="91" xr:uid="{00000000-0005-0000-0000-00005B000000}"/>
    <cellStyle name="Normal 7 2 3 2 2" xfId="92" xr:uid="{00000000-0005-0000-0000-00005C000000}"/>
    <cellStyle name="Normal 7 2 3 2 2 2" xfId="93" xr:uid="{00000000-0005-0000-0000-00005D000000}"/>
    <cellStyle name="Normal 7 2 3 2 3" xfId="94" xr:uid="{00000000-0005-0000-0000-00005E000000}"/>
    <cellStyle name="Normal 7 2 3 3" xfId="95" xr:uid="{00000000-0005-0000-0000-00005F000000}"/>
    <cellStyle name="Normal 7 2 3 3 2" xfId="96" xr:uid="{00000000-0005-0000-0000-000060000000}"/>
    <cellStyle name="Normal 7 2 3 4" xfId="97" xr:uid="{00000000-0005-0000-0000-000061000000}"/>
    <cellStyle name="Normal 7 2 4" xfId="98" xr:uid="{00000000-0005-0000-0000-000062000000}"/>
    <cellStyle name="Normal 7 2 4 2" xfId="99" xr:uid="{00000000-0005-0000-0000-000063000000}"/>
    <cellStyle name="Normal 7 2 4 2 2" xfId="100" xr:uid="{00000000-0005-0000-0000-000064000000}"/>
    <cellStyle name="Normal 7 2 4 3" xfId="101" xr:uid="{00000000-0005-0000-0000-000065000000}"/>
    <cellStyle name="Normal 7 2 5" xfId="102" xr:uid="{00000000-0005-0000-0000-000066000000}"/>
    <cellStyle name="Normal 7 2 5 2" xfId="103" xr:uid="{00000000-0005-0000-0000-000067000000}"/>
    <cellStyle name="Normal 7 2 6" xfId="104" xr:uid="{00000000-0005-0000-0000-000068000000}"/>
    <cellStyle name="Normal 8" xfId="105" xr:uid="{00000000-0005-0000-0000-000069000000}"/>
    <cellStyle name="Normal 8 2" xfId="106" xr:uid="{00000000-0005-0000-0000-00006A000000}"/>
    <cellStyle name="Normal 8 2 2" xfId="107" xr:uid="{00000000-0005-0000-0000-00006B000000}"/>
    <cellStyle name="Normal 8 2 2 2" xfId="108" xr:uid="{00000000-0005-0000-0000-00006C000000}"/>
    <cellStyle name="Normal 8 2 3" xfId="109" xr:uid="{00000000-0005-0000-0000-00006D000000}"/>
    <cellStyle name="Normal 8 3" xfId="110" xr:uid="{00000000-0005-0000-0000-00006E000000}"/>
    <cellStyle name="Normal 8 3 2" xfId="111" xr:uid="{00000000-0005-0000-0000-00006F000000}"/>
    <cellStyle name="Normal 8 4" xfId="112" xr:uid="{00000000-0005-0000-0000-000070000000}"/>
    <cellStyle name="Normal 8 5" xfId="113" xr:uid="{00000000-0005-0000-0000-000071000000}"/>
    <cellStyle name="Per cent" xfId="114" builtinId="5" customBuiltin="1"/>
    <cellStyle name="Percent 2" xfId="115" xr:uid="{00000000-0005-0000-0000-000073000000}"/>
    <cellStyle name="Percent 3" xfId="116" xr:uid="{00000000-0005-0000-0000-000074000000}"/>
    <cellStyle name="Percent 4" xfId="117" xr:uid="{00000000-0005-0000-0000-000075000000}"/>
    <cellStyle name="Percent 5" xfId="118" xr:uid="{00000000-0005-0000-0000-000076000000}"/>
    <cellStyle name="Percent 5 2" xfId="119" xr:uid="{00000000-0005-0000-0000-000077000000}"/>
    <cellStyle name="Percent 5 2 2" xfId="120" xr:uid="{00000000-0005-0000-0000-000078000000}"/>
    <cellStyle name="Percent 5 2 2 2" xfId="121" xr:uid="{00000000-0005-0000-0000-000079000000}"/>
    <cellStyle name="Percent 5 2 2 2 2" xfId="122" xr:uid="{00000000-0005-0000-0000-00007A000000}"/>
    <cellStyle name="Percent 5 2 2 3" xfId="123" xr:uid="{00000000-0005-0000-0000-00007B000000}"/>
    <cellStyle name="Percent 5 2 3" xfId="124" xr:uid="{00000000-0005-0000-0000-00007C000000}"/>
    <cellStyle name="Percent 5 2 3 2" xfId="125" xr:uid="{00000000-0005-0000-0000-00007D000000}"/>
    <cellStyle name="Percent 5 2 4" xfId="126" xr:uid="{00000000-0005-0000-0000-00007E000000}"/>
    <cellStyle name="Percent 5 3" xfId="127" xr:uid="{00000000-0005-0000-0000-00007F000000}"/>
    <cellStyle name="Percent 5 3 2" xfId="128" xr:uid="{00000000-0005-0000-0000-000080000000}"/>
    <cellStyle name="Percent 5 3 2 2" xfId="129" xr:uid="{00000000-0005-0000-0000-000081000000}"/>
    <cellStyle name="Percent 5 3 3" xfId="130" xr:uid="{00000000-0005-0000-0000-000082000000}"/>
    <cellStyle name="Percent 5 4" xfId="131" xr:uid="{00000000-0005-0000-0000-000083000000}"/>
    <cellStyle name="Percent 5 4 2" xfId="132" xr:uid="{00000000-0005-0000-0000-000084000000}"/>
    <cellStyle name="Percent 5 5" xfId="133" xr:uid="{00000000-0005-0000-0000-000085000000}"/>
    <cellStyle name="Result" xfId="134" xr:uid="{00000000-0005-0000-0000-000086000000}"/>
    <cellStyle name="Result%" xfId="135" xr:uid="{00000000-0005-0000-0000-000087000000}"/>
    <cellStyle name="ResultCurrency" xfId="136" xr:uid="{00000000-0005-0000-0000-000088000000}"/>
    <cellStyle name="ResultDate" xfId="137" xr:uid="{00000000-0005-0000-0000-000089000000}"/>
    <cellStyle name="Warning Text 2" xfId="138" xr:uid="{00000000-0005-0000-0000-00008A000000}"/>
    <cellStyle name="Year" xfId="139" xr:uid="{00000000-0005-0000-0000-00008B000000}"/>
    <cellStyle name="Year 2" xfId="140" xr:uid="{00000000-0005-0000-0000-00008C000000}"/>
  </cellStyles>
  <dxfs count="49">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rgb="FFD740A2"/>
        </patternFill>
      </fill>
    </dxf>
    <dxf>
      <fill>
        <patternFill>
          <bgColor rgb="FFD740A2"/>
        </patternFill>
      </fill>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10630</xdr:colOff>
      <xdr:row>11</xdr:row>
      <xdr:rowOff>11918</xdr:rowOff>
    </xdr:from>
    <xdr:to>
      <xdr:col>8</xdr:col>
      <xdr:colOff>524382</xdr:colOff>
      <xdr:row>34</xdr:row>
      <xdr:rowOff>17319</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677231" y="2098528"/>
          <a:ext cx="9606184" cy="4021776"/>
        </a:xfrm>
        <a:prstGeom prst="rect">
          <a:avLst/>
        </a:prstGeom>
        <a:noFill/>
        <a:ln>
          <a:noFill/>
        </a:ln>
      </xdr:spPr>
      <xdr:txBody>
        <a:bodyPr lIns="27432" tIns="22860" rIns="0" bIns="0" rtlCol="0"/>
        <a:lstStyle/>
        <a:p>
          <a:pPr algn="l"/>
          <a:r>
            <a:rPr lang="en-US" sz="1100" b="1">
              <a:latin typeface="+mn-lt"/>
            </a:rPr>
            <a:t>Summary of the model:</a:t>
          </a:r>
          <a:endParaRPr lang="en-US" sz="1100"/>
        </a:p>
        <a:p>
          <a:pPr algn="l"/>
          <a:endParaRPr lang="en-US" sz="1000">
            <a:latin typeface="+mn-lt"/>
          </a:endParaRPr>
        </a:p>
        <a:p>
          <a:pPr algn="l"/>
          <a:r>
            <a:rPr lang="en-US" sz="1000">
              <a:latin typeface="+mn-lt"/>
            </a:rPr>
            <a:t>The Delayed Delivery Cashflow Mechanism (DDCM) would claw-back a proportion of revenue associated with unspent wholesale expenditure allowances through an adjustment to allowed revenues later in the period if companies are behind in their delivery.  The mechanism is purely a cashflow mechanism, any revenue foregone would automatically be reinstated through reconciliations in PR29 to ensure there is no duplication with other reconciliation and incentive mechanisms. More details on the mechanism can be found in the Aligning Risk and Return chapter of the PR24 final determination.</a:t>
          </a:r>
        </a:p>
        <a:p>
          <a:pPr algn="l"/>
          <a:endParaRPr lang="en-US" sz="1000">
            <a:latin typeface="+mn-lt"/>
          </a:endParaRPr>
        </a:p>
        <a:p>
          <a:pPr algn="l"/>
          <a:r>
            <a:rPr lang="en-US" sz="1100" b="1">
              <a:latin typeface="+mn-lt"/>
            </a:rPr>
            <a:t>Quality assurance: </a:t>
          </a:r>
        </a:p>
        <a:p>
          <a:pPr algn="l"/>
          <a:endParaRPr lang="en-US" sz="1000">
            <a:latin typeface="+mn-lt"/>
          </a:endParaRPr>
        </a:p>
        <a:p>
          <a:pPr algn="l"/>
          <a:r>
            <a:rPr lang="en-GB" sz="1000">
              <a:latin typeface="+mn-lt"/>
              <a:ea typeface="+mn-ea"/>
              <a:cs typeface="+mn-cs"/>
            </a:rPr>
            <a:t>An earlier model has been subject to Ofwat internal quality assurance. Further changes detailed below have been subject to internal QA.</a:t>
          </a:r>
        </a:p>
        <a:p>
          <a:pPr algn="l"/>
          <a:endParaRPr lang="en-US" sz="1000">
            <a:latin typeface="+mn-lt"/>
          </a:endParaRPr>
        </a:p>
        <a:p>
          <a:r>
            <a:rPr lang="en-US" sz="1100" b="1">
              <a:effectLst/>
              <a:latin typeface="+mn-lt"/>
              <a:ea typeface="+mn-ea"/>
              <a:cs typeface="+mn-cs"/>
            </a:rPr>
            <a:t>Disclaimer:</a:t>
          </a:r>
        </a:p>
        <a:p>
          <a:endParaRPr lang="en-GB" sz="1000">
            <a:effectLst/>
          </a:endParaRPr>
        </a:p>
        <a:p>
          <a:r>
            <a:rPr lang="en-US" sz="1000">
              <a:effectLst/>
              <a:latin typeface="+mn-lt"/>
              <a:ea typeface="+mn-ea"/>
              <a:cs typeface="+mn-cs"/>
            </a:rPr>
            <a:t>This model is part of the PR24 reconciliations. For further information see the PR24 Reconciliation Rulebook guidance document and the PR24 final determinations setting out the price, service, and incentive package for water companies for the period 2025-30.</a:t>
          </a:r>
          <a:endParaRPr lang="en-GB" sz="1000">
            <a:effectLst/>
          </a:endParaRPr>
        </a:p>
        <a:p>
          <a:pPr algn="l"/>
          <a:r>
            <a:rPr lang="en-US" sz="1000">
              <a:latin typeface="+mn-lt"/>
            </a:rPr>
            <a:t>  </a:t>
          </a:r>
          <a:endParaRPr lang="en-US" sz="1000" b="1">
            <a:solidFill>
              <a:srgbClr val="000000"/>
            </a:solidFill>
            <a:latin typeface="+mn-lt"/>
          </a:endParaRPr>
        </a:p>
        <a:p>
          <a:pPr algn="l"/>
          <a:r>
            <a:rPr lang="en-US" sz="1100" b="1">
              <a:solidFill>
                <a:srgbClr val="000000"/>
              </a:solidFill>
              <a:latin typeface="+mn-lt"/>
            </a:rPr>
            <a:t>Changes since previous published model:</a:t>
          </a:r>
        </a:p>
        <a:p>
          <a:pPr algn="l"/>
          <a:endParaRPr lang="en-US" sz="1000" b="1">
            <a:solidFill>
              <a:srgbClr val="000000"/>
            </a:solidFill>
            <a:latin typeface="+mn-lt"/>
          </a:endParaRPr>
        </a:p>
        <a:p>
          <a:pPr algn="l"/>
          <a:r>
            <a:rPr lang="en-US" sz="1000">
              <a:latin typeface="+mn-lt"/>
            </a:rPr>
            <a:t>All changes since previous published model can be found in the Change log worksheet.</a:t>
          </a:r>
          <a:endParaRPr lang="en-US" sz="1000"/>
        </a:p>
      </xdr:txBody>
    </xdr:sp>
    <xdr:clientData/>
  </xdr:twoCellAnchor>
  <xdr:twoCellAnchor editAs="oneCell">
    <xdr:from>
      <xdr:col>6</xdr:col>
      <xdr:colOff>514351</xdr:colOff>
      <xdr:row>1</xdr:row>
      <xdr:rowOff>9524</xdr:rowOff>
    </xdr:from>
    <xdr:to>
      <xdr:col>9</xdr:col>
      <xdr:colOff>343348</xdr:colOff>
      <xdr:row>5</xdr:row>
      <xdr:rowOff>104520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940182" y="400684"/>
          <a:ext cx="1828801" cy="92049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8E06A5-B44E-4CA7-A002-26C65F18ADCE}" name="tbl_PowerBiSourceTable" displayName="tbl_PowerBiSourceTable" ref="A1:L2933" totalsRowShown="0">
  <autoFilter ref="A1:L2933" xr:uid="{8C8E06A5-B44E-4CA7-A002-26C65F18ADCE}"/>
  <tableColumns count="12">
    <tableColumn id="1" xr3:uid="{8686F34F-45E0-4DE2-B6CA-C20020AD80C5}" name="Name"/>
    <tableColumn id="2" xr3:uid="{57B2BB88-2F48-4B5E-8893-0F134025F8BC}" name="Wholesalecontrol"/>
    <tableColumn id="3" xr3:uid="{B81F5D3C-3268-4236-97BA-E8ECA99A924B}" name="Report name"/>
    <tableColumn id="4" xr3:uid="{A61D7BE8-34B9-4A43-B78F-8F7DFE03A420}" name="Index"/>
    <tableColumn id="5" xr3:uid="{723F7353-0B56-4B56-B480-443FBC02A174}" name="Date" dataDxfId="48"/>
    <tableColumn id="6" xr3:uid="{64C74B9D-3CE0-4BAA-9600-AC801A2F743F}" name="ValueDate"/>
    <tableColumn id="7" xr3:uid="{3AA088CA-7422-4C72-9E2F-F6F885AE8FC3}" name="ValuePercentage"/>
    <tableColumn id="8" xr3:uid="{65E3CC10-E6FA-4310-A20B-BD712B287076}" name="ValueNumber"/>
    <tableColumn id="9" xr3:uid="{0B43AF31-1013-4684-8265-F06FCC57AE87}" name="ValueText"/>
    <tableColumn id="10" xr3:uid="{63F8D5AF-864D-4851-88D4-FD43AF49AD9F}" name="Heading level"/>
    <tableColumn id="11" xr3:uid="{D9B13FC1-11A5-4A4E-9F85-1E556083DDBF}" name="Reference"/>
    <tableColumn id="12" xr3:uid="{85D00AEA-0B32-436F-9611-B008C11768E1}" name="Column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4.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7.bin"/><Relationship Id="rId4" Type="http://schemas.openxmlformats.org/officeDocument/2006/relationships/customProperty" Target="../customProperty9.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42"/>
  <sheetViews>
    <sheetView showGridLines="0" tabSelected="1" zoomScaleNormal="100" workbookViewId="0"/>
  </sheetViews>
  <sheetFormatPr defaultColWidth="0" defaultRowHeight="13.5" customHeight="1" zeroHeight="1" x14ac:dyDescent="0.2"/>
  <cols>
    <col min="1" max="1" width="11.6640625" style="45" customWidth="1"/>
    <col min="2" max="2" width="83.77734375" style="45" bestFit="1" customWidth="1"/>
    <col min="3" max="3" width="17" style="45" customWidth="1"/>
    <col min="4" max="10" width="11.6640625" style="45" customWidth="1"/>
    <col min="11" max="13" width="11.6640625" style="45" hidden="1" customWidth="1"/>
    <col min="14" max="16384" width="11.6640625" style="45" hidden="1"/>
  </cols>
  <sheetData>
    <row r="1" spans="1:10" ht="31" x14ac:dyDescent="0.2">
      <c r="A1" s="1" t="str">
        <f ca="1" xml:space="preserve"> RIGHT(CELL("filename", $A$1), LEN(CELL("filename", $A$1)) - SEARCH("]", CELL("filename", $A$1)))</f>
        <v>Cover</v>
      </c>
      <c r="B1" s="1"/>
      <c r="C1" s="43"/>
      <c r="D1" s="43"/>
      <c r="E1" s="43"/>
      <c r="F1" s="43"/>
      <c r="G1" s="43"/>
      <c r="H1" s="43"/>
      <c r="I1" s="43"/>
      <c r="J1" s="43"/>
    </row>
    <row r="2" spans="1:10" ht="13" x14ac:dyDescent="0.2"/>
    <row r="3" spans="1:10" s="137" customFormat="1" ht="23.5" x14ac:dyDescent="0.2">
      <c r="B3" s="129" t="s">
        <v>0</v>
      </c>
    </row>
    <row r="4" spans="1:10" ht="13" x14ac:dyDescent="0.2"/>
    <row r="5" spans="1:10" ht="13" x14ac:dyDescent="0.2">
      <c r="B5" s="45" t="s">
        <v>893</v>
      </c>
      <c r="C5" s="45" t="s">
        <v>914</v>
      </c>
    </row>
    <row r="6" spans="1:10" ht="13" x14ac:dyDescent="0.2">
      <c r="B6" s="45" t="s">
        <v>1</v>
      </c>
      <c r="C6" s="112">
        <v>3</v>
      </c>
    </row>
    <row r="7" spans="1:10" ht="13" x14ac:dyDescent="0.2">
      <c r="B7" s="45" t="s">
        <v>2</v>
      </c>
      <c r="C7" s="115" t="str">
        <f ca="1" xml:space="preserve"> MID(CELL("filename"), FIND("[", CELL("filename"), 1) + 1, FIND("]", CELL("filename"), 1) - FIND("[", CELL("filename"), 1) - 1)</f>
        <v>Delayed Delivery Cashflow Mechanism Model v1p - for publication.xlsx</v>
      </c>
    </row>
    <row r="8" spans="1:10" ht="13" x14ac:dyDescent="0.2">
      <c r="B8" s="45" t="s">
        <v>3</v>
      </c>
      <c r="C8" s="117">
        <v>45991</v>
      </c>
    </row>
    <row r="9" spans="1:10" ht="13" x14ac:dyDescent="0.2"/>
    <row r="10" spans="1:10" ht="13" x14ac:dyDescent="0.2">
      <c r="B10" s="45" t="s">
        <v>4</v>
      </c>
      <c r="C10" s="138" t="s">
        <v>5</v>
      </c>
    </row>
    <row r="11" spans="1:10" ht="13" x14ac:dyDescent="0.2"/>
    <row r="12" spans="1:10" ht="13" x14ac:dyDescent="0.2"/>
    <row r="13" spans="1:10" ht="13" x14ac:dyDescent="0.2"/>
    <row r="14" spans="1:10" ht="13" x14ac:dyDescent="0.2"/>
    <row r="15" spans="1:10" ht="13" x14ac:dyDescent="0.2"/>
    <row r="16" spans="1:10"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ht="13" x14ac:dyDescent="0.2"/>
    <row r="34" ht="13" x14ac:dyDescent="0.2"/>
    <row r="35" ht="13" x14ac:dyDescent="0.2"/>
    <row r="36" ht="13" x14ac:dyDescent="0.2"/>
    <row r="37" ht="13" hidden="1" x14ac:dyDescent="0.2"/>
    <row r="38" ht="13" hidden="1" x14ac:dyDescent="0.2"/>
    <row r="39" ht="13" hidden="1" x14ac:dyDescent="0.2"/>
    <row r="40" ht="13" hidden="1" x14ac:dyDescent="0.2"/>
    <row r="41" ht="13" hidden="1" x14ac:dyDescent="0.2"/>
    <row r="42" ht="13" hidden="1" x14ac:dyDescent="0.2"/>
  </sheetData>
  <hyperlinks>
    <hyperlink ref="C10" r:id="rId1" xr:uid="{00000000-0004-0000-0000-000000000000}"/>
  </hyperlinks>
  <pageMargins left="0.7" right="0.7" top="0.75" bottom="0.75" header="0.3" footer="0.3"/>
  <pageSetup paperSize="8" fitToHeight="0" orientation="landscape" r:id="rId2"/>
  <customProperties>
    <customPr name="MMSheetType"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8C561"/>
    <pageSetUpPr fitToPage="1"/>
  </sheetPr>
  <dimension ref="A1:ZZ40"/>
  <sheetViews>
    <sheetView showGridLines="0" zoomScaleNormal="100" workbookViewId="0">
      <pane xSplit="9" ySplit="5" topLeftCell="J6" activePane="bottomRight" state="frozen"/>
      <selection pane="topRight"/>
      <selection pane="bottomLeft"/>
      <selection pane="bottomRight"/>
    </sheetView>
  </sheetViews>
  <sheetFormatPr defaultColWidth="0" defaultRowHeight="13" zeroHeight="1" x14ac:dyDescent="0.2"/>
  <cols>
    <col min="1" max="2" width="1.44140625" style="67" customWidth="1"/>
    <col min="3" max="3" width="1.44140625" style="105" customWidth="1"/>
    <col min="4" max="4" width="1.44140625" style="130" customWidth="1"/>
    <col min="5" max="5" width="69.77734375" bestFit="1" customWidth="1"/>
    <col min="6" max="7" width="14.77734375" customWidth="1"/>
    <col min="8" max="8" width="14.77734375" style="96" customWidth="1"/>
    <col min="9" max="9" width="3.44140625" customWidth="1"/>
    <col min="10" max="16" width="14.77734375" customWidth="1"/>
    <col min="17" max="703" width="15.109375" hidden="1" customWidth="1"/>
    <col min="704" max="16384" width="15.109375" hidden="1"/>
  </cols>
  <sheetData>
    <row r="1" spans="1:702" s="43" customFormat="1" ht="31" x14ac:dyDescent="0.2">
      <c r="A1" s="1" t="str">
        <f ca="1" xml:space="preserve"> RIGHT(CELL("filename", A1), LEN(CELL("filename", A1)) - SEARCH("]", CELL("filename", A1)))</f>
        <v>Outputs</v>
      </c>
      <c r="B1" s="1"/>
    </row>
    <row r="2" spans="1:702" s="71" customFormat="1" x14ac:dyDescent="0.2">
      <c r="A2" s="108"/>
      <c r="B2" s="108"/>
      <c r="C2" s="147"/>
      <c r="D2" s="148"/>
      <c r="E2" s="28" t="s">
        <v>127</v>
      </c>
      <c r="F2" s="68">
        <v>0</v>
      </c>
      <c r="G2" s="74" t="s">
        <v>128</v>
      </c>
      <c r="H2" s="97"/>
      <c r="I2" s="97"/>
      <c r="J2" s="6">
        <f xml:space="preserve"> Time!J$14</f>
        <v>45747</v>
      </c>
      <c r="K2" s="6">
        <f xml:space="preserve"> Time!K$14</f>
        <v>46112</v>
      </c>
      <c r="L2" s="6">
        <f xml:space="preserve"> Time!L$14</f>
        <v>46477</v>
      </c>
      <c r="M2" s="6">
        <f xml:space="preserve"> Time!M$14</f>
        <v>46843</v>
      </c>
      <c r="N2" s="6">
        <f xml:space="preserve"> Time!N$14</f>
        <v>47208</v>
      </c>
      <c r="O2" s="6">
        <f xml:space="preserve"> Time!O$14</f>
        <v>47573</v>
      </c>
      <c r="P2" s="6">
        <f xml:space="preserve"> Time!P$14</f>
        <v>47938</v>
      </c>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row>
    <row r="3" spans="1:702" s="4" customFormat="1" x14ac:dyDescent="0.2">
      <c r="A3" s="108"/>
      <c r="B3" s="108"/>
      <c r="C3" s="147"/>
      <c r="D3" s="148"/>
      <c r="E3" s="36" t="s">
        <v>129</v>
      </c>
      <c r="F3" s="68" t="e">
        <f>#REF!</f>
        <v>#REF!</v>
      </c>
      <c r="G3" s="74" t="s">
        <v>130</v>
      </c>
      <c r="H3" s="97"/>
      <c r="I3" s="97"/>
      <c r="J3" s="2">
        <f xml:space="preserve"> Time!J$19</f>
        <v>0</v>
      </c>
      <c r="K3" s="2" t="str">
        <f xml:space="preserve"> Time!K$19</f>
        <v>PR24</v>
      </c>
      <c r="L3" s="2" t="str">
        <f xml:space="preserve"> Time!L$19</f>
        <v>PR24</v>
      </c>
      <c r="M3" s="2" t="str">
        <f xml:space="preserve"> Time!M$19</f>
        <v>PR24</v>
      </c>
      <c r="N3" s="2" t="str">
        <f xml:space="preserve"> Time!N$19</f>
        <v>PR24</v>
      </c>
      <c r="O3" s="2" t="str">
        <f xml:space="preserve"> Time!O$19</f>
        <v>PR24</v>
      </c>
      <c r="P3" s="2">
        <f xml:space="preserve"> Time!P$19</f>
        <v>0</v>
      </c>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row>
    <row r="4" spans="1:702" s="9" customFormat="1" x14ac:dyDescent="0.2">
      <c r="A4" s="108"/>
      <c r="B4" s="108"/>
      <c r="C4" s="147"/>
      <c r="D4" s="148"/>
      <c r="E4" s="28" t="s">
        <v>131</v>
      </c>
      <c r="F4" s="93"/>
      <c r="G4" s="93"/>
      <c r="H4" s="97"/>
      <c r="I4" s="97"/>
      <c r="J4" s="9">
        <f xml:space="preserve"> Time!J$23</f>
        <v>1</v>
      </c>
      <c r="K4" s="9">
        <f xml:space="preserve"> Time!K$23</f>
        <v>2</v>
      </c>
      <c r="L4" s="9">
        <f xml:space="preserve"> Time!L$23</f>
        <v>3</v>
      </c>
      <c r="M4" s="9">
        <f xml:space="preserve"> Time!M$23</f>
        <v>4</v>
      </c>
      <c r="N4" s="9">
        <f xml:space="preserve"> Time!N$23</f>
        <v>5</v>
      </c>
      <c r="O4" s="9">
        <f xml:space="preserve"> Time!O$23</f>
        <v>6</v>
      </c>
      <c r="P4" s="9">
        <f xml:space="preserve"> Time!P$23</f>
        <v>7</v>
      </c>
    </row>
    <row r="5" spans="1:702" s="4" customFormat="1" x14ac:dyDescent="0.2">
      <c r="A5" s="108"/>
      <c r="B5" s="108"/>
      <c r="C5" s="147"/>
      <c r="D5" s="148"/>
      <c r="E5" s="28" t="s">
        <v>132</v>
      </c>
      <c r="F5" s="88" t="s">
        <v>133</v>
      </c>
      <c r="G5" s="88" t="s">
        <v>134</v>
      </c>
      <c r="H5" s="88" t="s">
        <v>135</v>
      </c>
      <c r="I5" s="97"/>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s="96" customFormat="1" x14ac:dyDescent="0.2">
      <c r="A6" s="67"/>
      <c r="B6" s="67"/>
      <c r="C6" s="105"/>
      <c r="F6" s="67"/>
      <c r="G6" s="67"/>
      <c r="H6" s="67"/>
    </row>
    <row r="7" spans="1:702" x14ac:dyDescent="0.2"/>
    <row r="8" spans="1:702" x14ac:dyDescent="0.2">
      <c r="B8" s="67" t="s">
        <v>750</v>
      </c>
    </row>
    <row r="9" spans="1:702" x14ac:dyDescent="0.2">
      <c r="C9" s="77" t="s">
        <v>751</v>
      </c>
    </row>
    <row r="10" spans="1:702" x14ac:dyDescent="0.2">
      <c r="E10" s="23" t="str">
        <f xml:space="preserve"> 'Year 2'!E$800</f>
        <v xml:space="preserve">Total year 2 revenue adjustment in 2028-29 - real (WR)  </v>
      </c>
      <c r="F10" s="23">
        <f xml:space="preserve"> 'Year 2'!F$800</f>
        <v>0</v>
      </c>
      <c r="G10" s="23" t="str">
        <f xml:space="preserve"> 'Year 2'!G$800</f>
        <v>£m</v>
      </c>
      <c r="H10" s="23">
        <f xml:space="preserve"> 'Year 2'!H$800</f>
        <v>0</v>
      </c>
      <c r="I10" s="23">
        <f xml:space="preserve"> 'Year 2'!I$800</f>
        <v>0</v>
      </c>
      <c r="J10" s="23">
        <f xml:space="preserve"> 'Year 2'!J$800</f>
        <v>0</v>
      </c>
      <c r="K10" s="23">
        <f xml:space="preserve"> 'Year 2'!K$800</f>
        <v>0</v>
      </c>
      <c r="L10" s="23">
        <f xml:space="preserve"> 'Year 2'!L$800</f>
        <v>0</v>
      </c>
      <c r="M10" s="23">
        <f xml:space="preserve"> 'Year 2'!M$800</f>
        <v>0</v>
      </c>
      <c r="N10" s="23">
        <f xml:space="preserve"> 'Year 2'!N$800</f>
        <v>0</v>
      </c>
      <c r="O10" s="23">
        <f xml:space="preserve"> 'Year 2'!O$800</f>
        <v>0</v>
      </c>
      <c r="P10" s="23">
        <f xml:space="preserve"> 'Year 2'!P$800</f>
        <v>0</v>
      </c>
    </row>
    <row r="11" spans="1:702" x14ac:dyDescent="0.2">
      <c r="E11" s="23" t="str">
        <f xml:space="preserve"> 'Year 2'!E$801</f>
        <v xml:space="preserve">Total year 2 revenue adjustment in 2028-29 - real (WN)  </v>
      </c>
      <c r="F11" s="23">
        <f xml:space="preserve"> 'Year 2'!F$801</f>
        <v>0</v>
      </c>
      <c r="G11" s="23" t="str">
        <f xml:space="preserve"> 'Year 2'!G$801</f>
        <v>£m</v>
      </c>
      <c r="H11" s="23">
        <f xml:space="preserve"> 'Year 2'!H$801</f>
        <v>0</v>
      </c>
      <c r="I11" s="23">
        <f xml:space="preserve"> 'Year 2'!I$801</f>
        <v>0</v>
      </c>
      <c r="J11" s="23">
        <f xml:space="preserve"> 'Year 2'!J$801</f>
        <v>0</v>
      </c>
      <c r="K11" s="23">
        <f xml:space="preserve"> 'Year 2'!K$801</f>
        <v>0</v>
      </c>
      <c r="L11" s="23">
        <f xml:space="preserve"> 'Year 2'!L$801</f>
        <v>0</v>
      </c>
      <c r="M11" s="23">
        <f xml:space="preserve"> 'Year 2'!M$801</f>
        <v>0</v>
      </c>
      <c r="N11" s="23">
        <f xml:space="preserve"> 'Year 2'!N$801</f>
        <v>0</v>
      </c>
      <c r="O11" s="23">
        <f xml:space="preserve"> 'Year 2'!O$801</f>
        <v>0</v>
      </c>
      <c r="P11" s="23">
        <f xml:space="preserve"> 'Year 2'!P$801</f>
        <v>0</v>
      </c>
    </row>
    <row r="12" spans="1:702" x14ac:dyDescent="0.2">
      <c r="E12" s="23" t="str">
        <f xml:space="preserve"> 'Year 2'!E$802</f>
        <v xml:space="preserve">Total year 2 revenue adjustment in 2028-29 - real (WWN)  </v>
      </c>
      <c r="F12" s="23">
        <f xml:space="preserve"> 'Year 2'!F$802</f>
        <v>0</v>
      </c>
      <c r="G12" s="23" t="str">
        <f xml:space="preserve"> 'Year 2'!G$802</f>
        <v>£m</v>
      </c>
      <c r="H12" s="23">
        <f xml:space="preserve"> 'Year 2'!H$802</f>
        <v>0</v>
      </c>
      <c r="I12" s="23">
        <f xml:space="preserve"> 'Year 2'!I$802</f>
        <v>0</v>
      </c>
      <c r="J12" s="23">
        <f xml:space="preserve"> 'Year 2'!J$802</f>
        <v>0</v>
      </c>
      <c r="K12" s="23">
        <f xml:space="preserve"> 'Year 2'!K$802</f>
        <v>0</v>
      </c>
      <c r="L12" s="23">
        <f xml:space="preserve"> 'Year 2'!L$802</f>
        <v>0</v>
      </c>
      <c r="M12" s="23">
        <f xml:space="preserve"> 'Year 2'!M$802</f>
        <v>0</v>
      </c>
      <c r="N12" s="23">
        <f xml:space="preserve"> 'Year 2'!N$802</f>
        <v>0</v>
      </c>
      <c r="O12" s="23">
        <f xml:space="preserve"> 'Year 2'!O$802</f>
        <v>0</v>
      </c>
      <c r="P12" s="23">
        <f xml:space="preserve"> 'Year 2'!P$802</f>
        <v>0</v>
      </c>
    </row>
    <row r="13" spans="1:702" x14ac:dyDescent="0.2">
      <c r="E13" s="23" t="str">
        <f xml:space="preserve"> 'Year 2'!E$803</f>
        <v xml:space="preserve">Total year 2 revenue adjustment in 2028-29 - real (BR)  </v>
      </c>
      <c r="F13" s="23">
        <f xml:space="preserve"> 'Year 2'!F$803</f>
        <v>0</v>
      </c>
      <c r="G13" s="23" t="str">
        <f xml:space="preserve"> 'Year 2'!G$803</f>
        <v>£m</v>
      </c>
      <c r="H13" s="23">
        <f xml:space="preserve"> 'Year 2'!H$803</f>
        <v>0</v>
      </c>
      <c r="I13" s="23">
        <f xml:space="preserve"> 'Year 2'!I$803</f>
        <v>0</v>
      </c>
      <c r="J13" s="23">
        <f xml:space="preserve"> 'Year 2'!J$803</f>
        <v>0</v>
      </c>
      <c r="K13" s="23">
        <f xml:space="preserve"> 'Year 2'!K$803</f>
        <v>0</v>
      </c>
      <c r="L13" s="23">
        <f xml:space="preserve"> 'Year 2'!L$803</f>
        <v>0</v>
      </c>
      <c r="M13" s="23">
        <f xml:space="preserve"> 'Year 2'!M$803</f>
        <v>0</v>
      </c>
      <c r="N13" s="23">
        <f xml:space="preserve"> 'Year 2'!N$803</f>
        <v>0</v>
      </c>
      <c r="O13" s="23">
        <f xml:space="preserve"> 'Year 2'!O$803</f>
        <v>0</v>
      </c>
      <c r="P13" s="23">
        <f xml:space="preserve"> 'Year 2'!P$803</f>
        <v>0</v>
      </c>
    </row>
    <row r="14" spans="1:702" x14ac:dyDescent="0.2">
      <c r="E14" s="23" t="str">
        <f xml:space="preserve"> 'Year 2'!E$804</f>
        <v xml:space="preserve">Total year 2 revenue adjustment in 2028-29 - real (ADDN1)  </v>
      </c>
      <c r="F14" s="23">
        <f xml:space="preserve"> 'Year 2'!F$804</f>
        <v>0</v>
      </c>
      <c r="G14" s="23" t="str">
        <f xml:space="preserve"> 'Year 2'!G$804</f>
        <v>£m</v>
      </c>
      <c r="H14" s="23">
        <f xml:space="preserve"> 'Year 2'!H$804</f>
        <v>0</v>
      </c>
      <c r="I14" s="23">
        <f xml:space="preserve"> 'Year 2'!I$804</f>
        <v>0</v>
      </c>
      <c r="J14" s="23">
        <f xml:space="preserve"> 'Year 2'!J$804</f>
        <v>0</v>
      </c>
      <c r="K14" s="23">
        <f xml:space="preserve"> 'Year 2'!K$804</f>
        <v>0</v>
      </c>
      <c r="L14" s="23">
        <f xml:space="preserve"> 'Year 2'!L$804</f>
        <v>0</v>
      </c>
      <c r="M14" s="23">
        <f xml:space="preserve"> 'Year 2'!M$804</f>
        <v>0</v>
      </c>
      <c r="N14" s="23">
        <f xml:space="preserve"> 'Year 2'!N$804</f>
        <v>0</v>
      </c>
      <c r="O14" s="23">
        <f xml:space="preserve"> 'Year 2'!O$804</f>
        <v>0</v>
      </c>
      <c r="P14" s="23">
        <f xml:space="preserve"> 'Year 2'!P$804</f>
        <v>0</v>
      </c>
    </row>
    <row r="15" spans="1:702" ht="16.5" customHeight="1" x14ac:dyDescent="0.2">
      <c r="E15" s="23" t="str">
        <f xml:space="preserve"> 'Year 2'!E$805</f>
        <v xml:space="preserve">Total year 2 revenue adjustment in 2028-29 - real (ADDN2)  </v>
      </c>
      <c r="F15" s="23">
        <f xml:space="preserve"> 'Year 2'!F$805</f>
        <v>0</v>
      </c>
      <c r="G15" s="23" t="str">
        <f xml:space="preserve"> 'Year 2'!G$805</f>
        <v>£m</v>
      </c>
      <c r="H15" s="23">
        <f xml:space="preserve"> 'Year 2'!H$805</f>
        <v>0</v>
      </c>
      <c r="I15" s="23">
        <f xml:space="preserve"> 'Year 2'!I$805</f>
        <v>0</v>
      </c>
      <c r="J15" s="23">
        <f xml:space="preserve"> 'Year 2'!J$805</f>
        <v>0</v>
      </c>
      <c r="K15" s="23">
        <f xml:space="preserve"> 'Year 2'!K$805</f>
        <v>0</v>
      </c>
      <c r="L15" s="23">
        <f xml:space="preserve"> 'Year 2'!L$805</f>
        <v>0</v>
      </c>
      <c r="M15" s="23">
        <f xml:space="preserve"> 'Year 2'!M$805</f>
        <v>0</v>
      </c>
      <c r="N15" s="23">
        <f xml:space="preserve"> 'Year 2'!N$805</f>
        <v>0</v>
      </c>
      <c r="O15" s="23">
        <f xml:space="preserve"> 'Year 2'!O$805</f>
        <v>0</v>
      </c>
      <c r="P15" s="23">
        <f xml:space="preserve"> 'Year 2'!P$805</f>
        <v>0</v>
      </c>
    </row>
    <row r="16" spans="1:702" ht="16.5" customHeight="1" x14ac:dyDescent="0.2">
      <c r="E16" s="23"/>
      <c r="F16" s="23"/>
      <c r="G16" s="23"/>
      <c r="H16" s="23"/>
      <c r="I16" s="23"/>
      <c r="J16" s="23"/>
      <c r="K16" s="23"/>
      <c r="L16" s="23"/>
      <c r="M16" s="23"/>
      <c r="N16" s="23"/>
      <c r="O16" s="23"/>
      <c r="P16" s="23"/>
    </row>
    <row r="17" spans="2:16" x14ac:dyDescent="0.2">
      <c r="E17" s="23" t="str">
        <f>'Year 2'!E$816</f>
        <v>Total Water year 2 revenue adjustment in 2028-29 - real</v>
      </c>
      <c r="F17" s="23">
        <f>'Year 2'!F$816</f>
        <v>0</v>
      </c>
      <c r="G17" s="23" t="str">
        <f>'Year 2'!G$816</f>
        <v>£m</v>
      </c>
      <c r="H17" s="23">
        <f>'Year 2'!H$816</f>
        <v>35.497341023831609</v>
      </c>
      <c r="I17" s="23">
        <f>'Year 2'!I$816</f>
        <v>0</v>
      </c>
      <c r="J17" s="23">
        <f>'Year 2'!J$816</f>
        <v>0</v>
      </c>
      <c r="K17" s="23">
        <f>'Year 2'!K$816</f>
        <v>0</v>
      </c>
      <c r="L17" s="23">
        <f>'Year 2'!L$816</f>
        <v>0</v>
      </c>
      <c r="M17" s="23">
        <f>'Year 2'!M$816</f>
        <v>0</v>
      </c>
      <c r="N17" s="23">
        <f>'Year 2'!N$816</f>
        <v>0</v>
      </c>
      <c r="O17" s="23">
        <f>'Year 2'!O$816</f>
        <v>0</v>
      </c>
      <c r="P17" s="23">
        <f>'Year 2'!P$816</f>
        <v>0</v>
      </c>
    </row>
    <row r="18" spans="2:16" x14ac:dyDescent="0.2">
      <c r="E18" s="23" t="str">
        <f>'Year 2'!E$827</f>
        <v>Total Wastewater year 2 revenue adjustment in 2028-29 - real</v>
      </c>
      <c r="F18" s="23">
        <f>'Year 2'!F$827</f>
        <v>0</v>
      </c>
      <c r="G18" s="23" t="str">
        <f>'Year 2'!G$827</f>
        <v>£m</v>
      </c>
      <c r="H18" s="23">
        <f>'Year 2'!H$827</f>
        <v>0</v>
      </c>
      <c r="I18" s="23">
        <f>'Year 2'!I$827</f>
        <v>0</v>
      </c>
      <c r="J18" s="23">
        <f>'Year 2'!J$827</f>
        <v>0</v>
      </c>
      <c r="K18" s="23">
        <f>'Year 2'!K$827</f>
        <v>0</v>
      </c>
      <c r="L18" s="23">
        <f>'Year 2'!L$827</f>
        <v>0</v>
      </c>
      <c r="M18" s="23">
        <f>'Year 2'!M$827</f>
        <v>0</v>
      </c>
      <c r="N18" s="23">
        <f>'Year 2'!N$827</f>
        <v>0</v>
      </c>
      <c r="O18" s="23">
        <f>'Year 2'!O$827</f>
        <v>0</v>
      </c>
      <c r="P18" s="23">
        <f>'Year 2'!P$827</f>
        <v>0</v>
      </c>
    </row>
    <row r="19" spans="2:16" x14ac:dyDescent="0.2">
      <c r="E19" s="23" t="str">
        <f>'Year 2'!E$838</f>
        <v>Total Additional control year 2 revenue adjustment in 2028-29 - real</v>
      </c>
      <c r="F19" s="23">
        <f>'Year 2'!F$838</f>
        <v>0</v>
      </c>
      <c r="G19" s="23" t="str">
        <f>'Year 2'!G$838</f>
        <v>£m</v>
      </c>
      <c r="H19" s="23">
        <f>'Year 2'!H$838</f>
        <v>0</v>
      </c>
      <c r="I19" s="23">
        <f>'Year 2'!I$838</f>
        <v>0</v>
      </c>
      <c r="J19" s="23">
        <f>'Year 2'!J$838</f>
        <v>0</v>
      </c>
      <c r="K19" s="23">
        <f>'Year 2'!K$838</f>
        <v>0</v>
      </c>
      <c r="L19" s="23">
        <f>'Year 2'!L$838</f>
        <v>0</v>
      </c>
      <c r="M19" s="23">
        <f>'Year 2'!M$838</f>
        <v>0</v>
      </c>
      <c r="N19" s="23">
        <f>'Year 2'!N$838</f>
        <v>0</v>
      </c>
      <c r="O19" s="23">
        <f>'Year 2'!O$838</f>
        <v>0</v>
      </c>
      <c r="P19" s="23">
        <f>'Year 2'!P$838</f>
        <v>0</v>
      </c>
    </row>
    <row r="20" spans="2:16" x14ac:dyDescent="0.2">
      <c r="C20" s="77" t="s">
        <v>751</v>
      </c>
    </row>
    <row r="21" spans="2:16" x14ac:dyDescent="0.2">
      <c r="B21" s="67" t="s">
        <v>752</v>
      </c>
    </row>
    <row r="22" spans="2:16" x14ac:dyDescent="0.2">
      <c r="E22" s="23" t="str">
        <f xml:space="preserve"> 'Year 3'!E$602</f>
        <v xml:space="preserve">Total revenue adjustment applied in 2029-30 - real (WR)  </v>
      </c>
      <c r="F22" s="23">
        <f xml:space="preserve"> 'Year 3'!F$602</f>
        <v>0</v>
      </c>
      <c r="G22" s="23" t="str">
        <f xml:space="preserve"> 'Year 3'!G$602</f>
        <v>£m</v>
      </c>
      <c r="H22" s="23">
        <f xml:space="preserve"> 'Year 3'!H$602</f>
        <v>0</v>
      </c>
      <c r="I22" s="23">
        <f xml:space="preserve"> 'Year 3'!I$602</f>
        <v>0</v>
      </c>
      <c r="J22" s="23">
        <f xml:space="preserve"> 'Year 3'!J$602</f>
        <v>0</v>
      </c>
      <c r="K22" s="23">
        <f xml:space="preserve"> 'Year 3'!K$602</f>
        <v>0</v>
      </c>
      <c r="L22" s="23">
        <f xml:space="preserve"> 'Year 3'!L$602</f>
        <v>0</v>
      </c>
      <c r="M22" s="23">
        <f xml:space="preserve"> 'Year 3'!M$602</f>
        <v>0</v>
      </c>
      <c r="N22" s="23">
        <f xml:space="preserve"> 'Year 3'!N$602</f>
        <v>0</v>
      </c>
      <c r="O22" s="23">
        <f xml:space="preserve"> 'Year 3'!O$602</f>
        <v>0</v>
      </c>
      <c r="P22" s="23">
        <f xml:space="preserve"> 'Year 3'!P$602</f>
        <v>0</v>
      </c>
    </row>
    <row r="23" spans="2:16" x14ac:dyDescent="0.2">
      <c r="E23" s="23" t="str">
        <f xml:space="preserve"> 'Year 3'!E$603</f>
        <v xml:space="preserve">Total revenue adjustment applied in 2029-30 - real (WN)  </v>
      </c>
      <c r="F23" s="23">
        <f xml:space="preserve"> 'Year 3'!F$603</f>
        <v>0</v>
      </c>
      <c r="G23" s="23" t="str">
        <f xml:space="preserve"> 'Year 3'!G$603</f>
        <v>£m</v>
      </c>
      <c r="H23" s="23">
        <f xml:space="preserve"> 'Year 3'!H$603</f>
        <v>0</v>
      </c>
      <c r="I23" s="23">
        <f xml:space="preserve"> 'Year 3'!I$603</f>
        <v>0</v>
      </c>
      <c r="J23" s="23">
        <f xml:space="preserve"> 'Year 3'!J$603</f>
        <v>0</v>
      </c>
      <c r="K23" s="23">
        <f xml:space="preserve"> 'Year 3'!K$603</f>
        <v>0</v>
      </c>
      <c r="L23" s="23">
        <f xml:space="preserve"> 'Year 3'!L$603</f>
        <v>0</v>
      </c>
      <c r="M23" s="23">
        <f xml:space="preserve"> 'Year 3'!M$603</f>
        <v>0</v>
      </c>
      <c r="N23" s="23">
        <f xml:space="preserve"> 'Year 3'!N$603</f>
        <v>0</v>
      </c>
      <c r="O23" s="23">
        <f xml:space="preserve"> 'Year 3'!O$603</f>
        <v>0</v>
      </c>
      <c r="P23" s="23">
        <f xml:space="preserve"> 'Year 3'!P$603</f>
        <v>0</v>
      </c>
    </row>
    <row r="24" spans="2:16" x14ac:dyDescent="0.2">
      <c r="E24" s="23" t="str">
        <f xml:space="preserve"> 'Year 3'!E$604</f>
        <v xml:space="preserve">Total revenue adjustment applied in 2029-30 - real (WWN)  </v>
      </c>
      <c r="F24" s="23">
        <f xml:space="preserve"> 'Year 3'!F$604</f>
        <v>0</v>
      </c>
      <c r="G24" s="23" t="str">
        <f xml:space="preserve"> 'Year 3'!G$604</f>
        <v>£m</v>
      </c>
      <c r="H24" s="23">
        <f xml:space="preserve"> 'Year 3'!H$604</f>
        <v>0</v>
      </c>
      <c r="I24" s="23">
        <f xml:space="preserve"> 'Year 3'!I$604</f>
        <v>0</v>
      </c>
      <c r="J24" s="23">
        <f xml:space="preserve"> 'Year 3'!J$604</f>
        <v>0</v>
      </c>
      <c r="K24" s="23">
        <f xml:space="preserve"> 'Year 3'!K$604</f>
        <v>0</v>
      </c>
      <c r="L24" s="23">
        <f xml:space="preserve"> 'Year 3'!L$604</f>
        <v>0</v>
      </c>
      <c r="M24" s="23">
        <f xml:space="preserve"> 'Year 3'!M$604</f>
        <v>0</v>
      </c>
      <c r="N24" s="23">
        <f xml:space="preserve"> 'Year 3'!N$604</f>
        <v>0</v>
      </c>
      <c r="O24" s="23">
        <f xml:space="preserve"> 'Year 3'!O$604</f>
        <v>0</v>
      </c>
      <c r="P24" s="23">
        <f xml:space="preserve"> 'Year 3'!P$604</f>
        <v>0</v>
      </c>
    </row>
    <row r="25" spans="2:16" x14ac:dyDescent="0.2">
      <c r="E25" s="23" t="str">
        <f xml:space="preserve"> 'Year 3'!E$605</f>
        <v xml:space="preserve">Total revenue adjustment applied in 2029-30 - real (BR)  </v>
      </c>
      <c r="F25" s="23">
        <f xml:space="preserve"> 'Year 3'!F$605</f>
        <v>0</v>
      </c>
      <c r="G25" s="23" t="str">
        <f xml:space="preserve"> 'Year 3'!G$605</f>
        <v>£m</v>
      </c>
      <c r="H25" s="23">
        <f xml:space="preserve"> 'Year 3'!H$605</f>
        <v>0</v>
      </c>
      <c r="I25" s="23">
        <f xml:space="preserve"> 'Year 3'!I$605</f>
        <v>0</v>
      </c>
      <c r="J25" s="23">
        <f xml:space="preserve"> 'Year 3'!J$605</f>
        <v>0</v>
      </c>
      <c r="K25" s="23">
        <f xml:space="preserve"> 'Year 3'!K$605</f>
        <v>0</v>
      </c>
      <c r="L25" s="23">
        <f xml:space="preserve"> 'Year 3'!L$605</f>
        <v>0</v>
      </c>
      <c r="M25" s="23">
        <f xml:space="preserve"> 'Year 3'!M$605</f>
        <v>0</v>
      </c>
      <c r="N25" s="23">
        <f xml:space="preserve"> 'Year 3'!N$605</f>
        <v>0</v>
      </c>
      <c r="O25" s="23">
        <f xml:space="preserve"> 'Year 3'!O$605</f>
        <v>0</v>
      </c>
      <c r="P25" s="23">
        <f xml:space="preserve"> 'Year 3'!P$605</f>
        <v>0</v>
      </c>
    </row>
    <row r="26" spans="2:16" x14ac:dyDescent="0.2">
      <c r="E26" s="23" t="str">
        <f xml:space="preserve"> 'Year 3'!E$606</f>
        <v xml:space="preserve">Total revenue adjustment applied in 2029-30 - real (ADDN1)  </v>
      </c>
      <c r="F26" s="23">
        <f xml:space="preserve"> 'Year 3'!F$606</f>
        <v>0</v>
      </c>
      <c r="G26" s="23" t="str">
        <f xml:space="preserve"> 'Year 3'!G$606</f>
        <v>£m</v>
      </c>
      <c r="H26" s="23">
        <f xml:space="preserve"> 'Year 3'!H$606</f>
        <v>0</v>
      </c>
      <c r="I26" s="23">
        <f xml:space="preserve"> 'Year 3'!I$606</f>
        <v>0</v>
      </c>
      <c r="J26" s="23">
        <f xml:space="preserve"> 'Year 3'!J$606</f>
        <v>0</v>
      </c>
      <c r="K26" s="23">
        <f xml:space="preserve"> 'Year 3'!K$606</f>
        <v>0</v>
      </c>
      <c r="L26" s="23">
        <f xml:space="preserve"> 'Year 3'!L$606</f>
        <v>0</v>
      </c>
      <c r="M26" s="23">
        <f xml:space="preserve"> 'Year 3'!M$606</f>
        <v>0</v>
      </c>
      <c r="N26" s="23">
        <f xml:space="preserve"> 'Year 3'!N$606</f>
        <v>0</v>
      </c>
      <c r="O26" s="23">
        <f xml:space="preserve"> 'Year 3'!O$606</f>
        <v>0</v>
      </c>
      <c r="P26" s="23">
        <f xml:space="preserve"> 'Year 3'!P$606</f>
        <v>0</v>
      </c>
    </row>
    <row r="27" spans="2:16" x14ac:dyDescent="0.2">
      <c r="E27" s="23" t="str">
        <f xml:space="preserve"> 'Year 3'!E$607</f>
        <v xml:space="preserve">Total revenue adjustment applied in 2029-30 - real (ADDN2)  </v>
      </c>
      <c r="F27" s="23">
        <f xml:space="preserve"> 'Year 3'!F$607</f>
        <v>0</v>
      </c>
      <c r="G27" s="23" t="str">
        <f xml:space="preserve"> 'Year 3'!G$607</f>
        <v>£m</v>
      </c>
      <c r="H27" s="23">
        <f xml:space="preserve"> 'Year 3'!H$607</f>
        <v>0</v>
      </c>
      <c r="I27" s="23">
        <f xml:space="preserve"> 'Year 3'!I$607</f>
        <v>0</v>
      </c>
      <c r="J27" s="23">
        <f xml:space="preserve"> 'Year 3'!J$607</f>
        <v>0</v>
      </c>
      <c r="K27" s="23">
        <f xml:space="preserve"> 'Year 3'!K$607</f>
        <v>0</v>
      </c>
      <c r="L27" s="23">
        <f xml:space="preserve"> 'Year 3'!L$607</f>
        <v>0</v>
      </c>
      <c r="M27" s="23">
        <f xml:space="preserve"> 'Year 3'!M$607</f>
        <v>0</v>
      </c>
      <c r="N27" s="23">
        <f xml:space="preserve"> 'Year 3'!N$607</f>
        <v>0</v>
      </c>
      <c r="O27" s="23">
        <f xml:space="preserve"> 'Year 3'!O$607</f>
        <v>0</v>
      </c>
      <c r="P27" s="23">
        <f xml:space="preserve"> 'Year 3'!P$607</f>
        <v>0</v>
      </c>
    </row>
    <row r="28" spans="2:16" x14ac:dyDescent="0.2">
      <c r="C28" s="77" t="s">
        <v>751</v>
      </c>
    </row>
    <row r="29" spans="2:16" x14ac:dyDescent="0.2">
      <c r="E29" s="23" t="str">
        <f xml:space="preserve"> 'Year 3'!E$618</f>
        <v xml:space="preserve">Total Water revenue adjustment applied in 2029-30 - real </v>
      </c>
      <c r="F29" s="23">
        <f xml:space="preserve"> 'Year 3'!F$618</f>
        <v>0</v>
      </c>
      <c r="G29" s="23" t="str">
        <f xml:space="preserve"> 'Year 3'!G$618</f>
        <v>£m</v>
      </c>
      <c r="H29" s="23">
        <f xml:space="preserve"> 'Year 3'!H$618</f>
        <v>0</v>
      </c>
      <c r="I29" s="23">
        <f xml:space="preserve"> 'Year 3'!I$618</f>
        <v>0</v>
      </c>
      <c r="J29" s="23">
        <f xml:space="preserve"> 'Year 3'!J$618</f>
        <v>0</v>
      </c>
      <c r="K29" s="23">
        <f xml:space="preserve"> 'Year 3'!K$618</f>
        <v>0</v>
      </c>
      <c r="L29" s="23">
        <f xml:space="preserve"> 'Year 3'!L$618</f>
        <v>0</v>
      </c>
      <c r="M29" s="23">
        <f xml:space="preserve"> 'Year 3'!M$618</f>
        <v>0</v>
      </c>
      <c r="N29" s="23">
        <f xml:space="preserve"> 'Year 3'!N$618</f>
        <v>0</v>
      </c>
      <c r="O29" s="23">
        <f xml:space="preserve"> 'Year 3'!O$618</f>
        <v>0</v>
      </c>
      <c r="P29" s="23">
        <f xml:space="preserve"> 'Year 3'!P$618</f>
        <v>0</v>
      </c>
    </row>
    <row r="30" spans="2:16" x14ac:dyDescent="0.2">
      <c r="E30" s="23" t="str">
        <f xml:space="preserve"> 'Year 3'!E$629</f>
        <v xml:space="preserve">Total Wastewater revenue adjustment applied in 2029-30 - real </v>
      </c>
      <c r="F30" s="23">
        <f xml:space="preserve"> 'Year 3'!F$629</f>
        <v>0</v>
      </c>
      <c r="G30" s="23" t="str">
        <f xml:space="preserve"> 'Year 3'!G$629</f>
        <v>£m</v>
      </c>
      <c r="H30" s="23">
        <f xml:space="preserve"> 'Year 3'!H$629</f>
        <v>0</v>
      </c>
      <c r="I30" s="23">
        <f xml:space="preserve"> 'Year 3'!I$629</f>
        <v>0</v>
      </c>
      <c r="J30" s="23">
        <f xml:space="preserve"> 'Year 3'!J$629</f>
        <v>0</v>
      </c>
      <c r="K30" s="23">
        <f xml:space="preserve"> 'Year 3'!K$629</f>
        <v>0</v>
      </c>
      <c r="L30" s="23">
        <f xml:space="preserve"> 'Year 3'!L$629</f>
        <v>0</v>
      </c>
      <c r="M30" s="23">
        <f xml:space="preserve"> 'Year 3'!M$629</f>
        <v>0</v>
      </c>
      <c r="N30" s="23">
        <f xml:space="preserve"> 'Year 3'!N$629</f>
        <v>0</v>
      </c>
      <c r="O30" s="23">
        <f xml:space="preserve"> 'Year 3'!O$629</f>
        <v>0</v>
      </c>
      <c r="P30" s="23">
        <f xml:space="preserve"> 'Year 3'!P$629</f>
        <v>0</v>
      </c>
    </row>
    <row r="31" spans="2:16" x14ac:dyDescent="0.2">
      <c r="E31" s="23" t="str">
        <f xml:space="preserve"> 'Year 3'!E$640</f>
        <v xml:space="preserve">Total Additional controls revenue adjustment applied in 2029-30 - real </v>
      </c>
      <c r="F31" s="23">
        <f xml:space="preserve"> 'Year 3'!F$640</f>
        <v>0</v>
      </c>
      <c r="G31" s="23" t="str">
        <f xml:space="preserve"> 'Year 3'!G$640</f>
        <v>£m</v>
      </c>
      <c r="H31" s="23">
        <f xml:space="preserve"> 'Year 3'!H$640</f>
        <v>0</v>
      </c>
      <c r="I31" s="23">
        <f xml:space="preserve"> 'Year 3'!I$640</f>
        <v>0</v>
      </c>
      <c r="J31" s="23">
        <f xml:space="preserve"> 'Year 3'!J$640</f>
        <v>0</v>
      </c>
      <c r="K31" s="23">
        <f xml:space="preserve"> 'Year 3'!K$640</f>
        <v>0</v>
      </c>
      <c r="L31" s="23">
        <f xml:space="preserve"> 'Year 3'!L$640</f>
        <v>0</v>
      </c>
      <c r="M31" s="23">
        <f xml:space="preserve"> 'Year 3'!M$640</f>
        <v>0</v>
      </c>
      <c r="N31" s="23">
        <f xml:space="preserve"> 'Year 3'!N$640</f>
        <v>0</v>
      </c>
      <c r="O31" s="23">
        <f xml:space="preserve"> 'Year 3'!O$640</f>
        <v>0</v>
      </c>
      <c r="P31" s="23">
        <f xml:space="preserve"> 'Year 3'!P$640</f>
        <v>0</v>
      </c>
    </row>
    <row r="32" spans="2:16" x14ac:dyDescent="0.2">
      <c r="C32" s="77"/>
    </row>
    <row r="33" spans="2:16" x14ac:dyDescent="0.2">
      <c r="B33" s="67" t="s">
        <v>753</v>
      </c>
    </row>
    <row r="34" spans="2:16" x14ac:dyDescent="0.2">
      <c r="E34" s="23" t="str">
        <f xml:space="preserve"> 'Year 3'!E$655</f>
        <v>Total Water revenue adjustment to be reversed</v>
      </c>
      <c r="F34" s="23">
        <f xml:space="preserve"> 'Year 3'!$F$655</f>
        <v>0</v>
      </c>
      <c r="G34" s="23" t="str">
        <f xml:space="preserve"> 'Year 3'!G$655</f>
        <v>£m</v>
      </c>
      <c r="H34" s="23"/>
      <c r="I34" s="23"/>
      <c r="J34" s="23"/>
      <c r="K34" s="23"/>
      <c r="L34" s="23"/>
      <c r="M34" s="23"/>
      <c r="N34" s="23"/>
      <c r="O34" s="23"/>
      <c r="P34" s="23"/>
    </row>
    <row r="35" spans="2:16" x14ac:dyDescent="0.2">
      <c r="E35" s="23" t="str">
        <f xml:space="preserve"> 'Year 3'!E$667</f>
        <v>Total Wastewater revenue adjustment to be reversed</v>
      </c>
      <c r="F35" s="23">
        <f xml:space="preserve"> 'Year 3'!$F$667</f>
        <v>0</v>
      </c>
      <c r="G35" s="23" t="str">
        <f xml:space="preserve"> 'Year 3'!G$667</f>
        <v>£m</v>
      </c>
      <c r="H35" s="23"/>
      <c r="I35" s="23"/>
      <c r="J35" s="23"/>
      <c r="K35" s="23"/>
      <c r="L35" s="23"/>
      <c r="M35" s="23"/>
      <c r="N35" s="23"/>
      <c r="O35" s="23"/>
      <c r="P35" s="23"/>
    </row>
    <row r="36" spans="2:16" x14ac:dyDescent="0.2">
      <c r="E36" s="23" t="str">
        <f xml:space="preserve"> 'Year 3'!E$679</f>
        <v>Total additional control revenue adjustment to be reversed</v>
      </c>
      <c r="F36" s="23">
        <f xml:space="preserve"> 'Year 3'!$F$679</f>
        <v>0</v>
      </c>
      <c r="G36" s="23" t="str">
        <f xml:space="preserve"> 'Year 3'!G$679</f>
        <v>£m</v>
      </c>
      <c r="H36" s="23"/>
      <c r="I36" s="23"/>
      <c r="J36" s="23"/>
      <c r="K36" s="23"/>
      <c r="L36" s="23"/>
      <c r="M36" s="23"/>
      <c r="N36" s="23"/>
      <c r="O36" s="23"/>
      <c r="P36" s="23"/>
    </row>
    <row r="37" spans="2:16" x14ac:dyDescent="0.2"/>
    <row r="38" spans="2:16" x14ac:dyDescent="0.2"/>
    <row r="39" spans="2:16" x14ac:dyDescent="0.2"/>
    <row r="40" spans="2:16" x14ac:dyDescent="0.2"/>
  </sheetData>
  <conditionalFormatting sqref="F2:F3">
    <cfRule type="cellIs" dxfId="6" priority="1" stopIfTrue="1" operator="notEqual">
      <formula>0</formula>
    </cfRule>
    <cfRule type="cellIs" dxfId="5" priority="2" stopIfTrue="1" operator="equal">
      <formula>""</formula>
    </cfRule>
  </conditionalFormatting>
  <conditionalFormatting sqref="J3:ZZ3">
    <cfRule type="cellIs" dxfId="4" priority="3" operator="equal">
      <formula>"PPA ext."</formula>
    </cfRule>
    <cfRule type="cellIs" dxfId="3" priority="4" operator="equal">
      <formula>"Delay"</formula>
    </cfRule>
    <cfRule type="cellIs" dxfId="2" priority="5" operator="equal">
      <formula>"Fin Close"</formula>
    </cfRule>
    <cfRule type="cellIs" dxfId="1" priority="6" stopIfTrue="1" operator="equal">
      <formula>"Construction"</formula>
    </cfRule>
    <cfRule type="cellIs" dxfId="0" priority="7" stopIfTrue="1" operator="equal">
      <formula>"Operations"</formula>
    </cfRule>
  </conditionalFormatting>
  <pageMargins left="0.7" right="0.7" top="0.75" bottom="0.75" header="0.3" footer="0.3"/>
  <pageSetup paperSize="8" scale="10" fitToHeight="0" orientation="landscape" r:id="rId1"/>
  <customProperties>
    <customPr name="MMGroup" r:id="rId2"/>
    <customPr name="MMSheetType" r:id="rId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2933"/>
  <sheetViews>
    <sheetView showGridLines="0" zoomScaleNormal="100" workbookViewId="0"/>
  </sheetViews>
  <sheetFormatPr defaultColWidth="0" defaultRowHeight="10" x14ac:dyDescent="0.2"/>
  <cols>
    <col min="1" max="1" width="74.109375" bestFit="1" customWidth="1"/>
    <col min="2" max="2" width="21.6640625" bestFit="1" customWidth="1"/>
    <col min="3" max="3" width="17.44140625" bestFit="1" customWidth="1"/>
    <col min="4" max="5" width="10.44140625" bestFit="1" customWidth="1"/>
    <col min="6" max="6" width="14.6640625" bestFit="1" customWidth="1"/>
    <col min="7" max="7" width="21.33203125" bestFit="1" customWidth="1"/>
    <col min="8" max="8" width="17.6640625" bestFit="1" customWidth="1"/>
    <col min="9" max="9" width="14.44140625" bestFit="1" customWidth="1"/>
    <col min="10" max="10" width="17.77734375" bestFit="1" customWidth="1"/>
    <col min="11" max="11" width="76" bestFit="1" customWidth="1"/>
    <col min="12" max="12" width="13.109375" bestFit="1" customWidth="1"/>
    <col min="13" max="13" width="9.109375" hidden="1" customWidth="1"/>
    <col min="14" max="16384" width="9.109375" hidden="1"/>
  </cols>
  <sheetData>
    <row r="1" spans="1:12" x14ac:dyDescent="0.2">
      <c r="A1" t="s">
        <v>767</v>
      </c>
      <c r="B1" t="s">
        <v>768</v>
      </c>
      <c r="C1" t="s">
        <v>769</v>
      </c>
      <c r="D1" t="s">
        <v>770</v>
      </c>
      <c r="E1" t="s">
        <v>754</v>
      </c>
      <c r="F1" t="s">
        <v>771</v>
      </c>
      <c r="G1" t="s">
        <v>772</v>
      </c>
      <c r="H1" t="s">
        <v>773</v>
      </c>
      <c r="I1" t="s">
        <v>774</v>
      </c>
      <c r="J1" t="s">
        <v>775</v>
      </c>
      <c r="K1" t="s">
        <v>27</v>
      </c>
      <c r="L1" t="s">
        <v>776</v>
      </c>
    </row>
    <row r="2" spans="1:12" x14ac:dyDescent="0.2">
      <c r="A2" t="s">
        <v>137</v>
      </c>
      <c r="D2">
        <v>0</v>
      </c>
      <c r="E2" s="76">
        <v>45747</v>
      </c>
      <c r="F2" s="76">
        <f>Inputs!$F$11</f>
        <v>45383</v>
      </c>
      <c r="J2">
        <v>0</v>
      </c>
      <c r="K2" t="s">
        <v>777</v>
      </c>
    </row>
    <row r="3" spans="1:12" x14ac:dyDescent="0.2">
      <c r="A3" t="s">
        <v>139</v>
      </c>
      <c r="D3">
        <v>0</v>
      </c>
      <c r="E3" s="76">
        <v>45747</v>
      </c>
      <c r="H3">
        <f>Inputs!$F$12</f>
        <v>3</v>
      </c>
      <c r="J3">
        <v>0</v>
      </c>
      <c r="K3" t="s">
        <v>778</v>
      </c>
    </row>
    <row r="4" spans="1:12" x14ac:dyDescent="0.2">
      <c r="A4" t="s">
        <v>141</v>
      </c>
      <c r="D4">
        <v>0</v>
      </c>
      <c r="E4" s="76">
        <v>45747</v>
      </c>
      <c r="F4" s="76">
        <f>Inputs!$F$13</f>
        <v>45748</v>
      </c>
      <c r="J4">
        <v>0</v>
      </c>
      <c r="K4" t="s">
        <v>779</v>
      </c>
    </row>
    <row r="5" spans="1:12" x14ac:dyDescent="0.2">
      <c r="A5" t="s">
        <v>755</v>
      </c>
      <c r="D5">
        <v>0</v>
      </c>
      <c r="E5" s="76">
        <v>45747</v>
      </c>
      <c r="H5">
        <f>Inputs!$F$14</f>
        <v>12</v>
      </c>
      <c r="J5">
        <v>0</v>
      </c>
      <c r="K5" t="s">
        <v>780</v>
      </c>
    </row>
    <row r="6" spans="1:12" x14ac:dyDescent="0.2">
      <c r="A6" t="s">
        <v>144</v>
      </c>
      <c r="D6">
        <v>0</v>
      </c>
      <c r="E6" s="76">
        <v>45747</v>
      </c>
      <c r="H6">
        <f>Inputs!$F$15</f>
        <v>5</v>
      </c>
      <c r="J6">
        <v>0</v>
      </c>
      <c r="K6" t="s">
        <v>781</v>
      </c>
    </row>
    <row r="7" spans="1:12" x14ac:dyDescent="0.2">
      <c r="A7" t="s">
        <v>756</v>
      </c>
      <c r="B7" t="s">
        <v>757</v>
      </c>
      <c r="D7">
        <v>0</v>
      </c>
      <c r="E7" s="76">
        <v>45747</v>
      </c>
      <c r="H7">
        <f>Inputs!$F$16</f>
        <v>0</v>
      </c>
      <c r="J7">
        <v>0</v>
      </c>
      <c r="K7" t="s">
        <v>782</v>
      </c>
    </row>
    <row r="8" spans="1:12" x14ac:dyDescent="0.2">
      <c r="A8" t="s">
        <v>756</v>
      </c>
      <c r="B8" t="s">
        <v>758</v>
      </c>
      <c r="D8">
        <v>0</v>
      </c>
      <c r="E8" s="76">
        <v>45747</v>
      </c>
      <c r="H8">
        <f>Inputs!$F$17</f>
        <v>0</v>
      </c>
      <c r="J8">
        <v>0</v>
      </c>
      <c r="K8" t="s">
        <v>782</v>
      </c>
    </row>
    <row r="9" spans="1:12" x14ac:dyDescent="0.2">
      <c r="A9" t="s">
        <v>756</v>
      </c>
      <c r="B9" t="s">
        <v>759</v>
      </c>
      <c r="D9">
        <v>0</v>
      </c>
      <c r="E9" s="76">
        <v>45747</v>
      </c>
      <c r="H9">
        <f>Inputs!$F$18</f>
        <v>0</v>
      </c>
      <c r="J9">
        <v>0</v>
      </c>
      <c r="K9" t="s">
        <v>782</v>
      </c>
    </row>
    <row r="10" spans="1:12" x14ac:dyDescent="0.2">
      <c r="A10" t="s">
        <v>756</v>
      </c>
      <c r="B10" t="s">
        <v>760</v>
      </c>
      <c r="D10">
        <v>0</v>
      </c>
      <c r="E10" s="76">
        <v>45747</v>
      </c>
      <c r="H10">
        <f>Inputs!$F$19</f>
        <v>0</v>
      </c>
      <c r="J10">
        <v>0</v>
      </c>
      <c r="K10" t="s">
        <v>782</v>
      </c>
    </row>
    <row r="11" spans="1:12" x14ac:dyDescent="0.2">
      <c r="A11" t="s">
        <v>756</v>
      </c>
      <c r="B11" t="s">
        <v>761</v>
      </c>
      <c r="D11">
        <v>0</v>
      </c>
      <c r="E11" s="76">
        <v>45747</v>
      </c>
      <c r="H11">
        <f>Inputs!$F$20</f>
        <v>0</v>
      </c>
      <c r="J11">
        <v>0</v>
      </c>
      <c r="K11" t="s">
        <v>782</v>
      </c>
    </row>
    <row r="12" spans="1:12" x14ac:dyDescent="0.2">
      <c r="A12" t="s">
        <v>756</v>
      </c>
      <c r="B12" t="s">
        <v>762</v>
      </c>
      <c r="D12">
        <v>0</v>
      </c>
      <c r="E12" s="76">
        <v>45747</v>
      </c>
      <c r="H12">
        <f>Inputs!$F$21</f>
        <v>0</v>
      </c>
      <c r="J12">
        <v>0</v>
      </c>
      <c r="K12" t="s">
        <v>782</v>
      </c>
    </row>
    <row r="13" spans="1:12" x14ac:dyDescent="0.2">
      <c r="A13" t="s">
        <v>763</v>
      </c>
      <c r="B13" t="s">
        <v>757</v>
      </c>
      <c r="D13">
        <v>0</v>
      </c>
      <c r="E13" s="76">
        <v>45747</v>
      </c>
      <c r="H13">
        <f>Inputs!$J$26</f>
        <v>0</v>
      </c>
      <c r="J13">
        <v>0</v>
      </c>
      <c r="K13" t="s">
        <v>783</v>
      </c>
    </row>
    <row r="14" spans="1:12" x14ac:dyDescent="0.2">
      <c r="A14" t="s">
        <v>763</v>
      </c>
      <c r="B14" t="s">
        <v>757</v>
      </c>
      <c r="D14">
        <v>0</v>
      </c>
      <c r="E14" s="76">
        <v>46112</v>
      </c>
      <c r="H14">
        <f>Inputs!$K$26</f>
        <v>0</v>
      </c>
      <c r="J14">
        <v>0</v>
      </c>
      <c r="K14" t="s">
        <v>783</v>
      </c>
    </row>
    <row r="15" spans="1:12" x14ac:dyDescent="0.2">
      <c r="A15" t="s">
        <v>763</v>
      </c>
      <c r="B15" t="s">
        <v>757</v>
      </c>
      <c r="D15">
        <v>0</v>
      </c>
      <c r="E15" s="76">
        <v>46477</v>
      </c>
      <c r="H15">
        <f>Inputs!$L$26</f>
        <v>0</v>
      </c>
      <c r="J15">
        <v>0</v>
      </c>
      <c r="K15" t="s">
        <v>783</v>
      </c>
    </row>
    <row r="16" spans="1:12" x14ac:dyDescent="0.2">
      <c r="A16" t="s">
        <v>763</v>
      </c>
      <c r="B16" t="s">
        <v>757</v>
      </c>
      <c r="D16">
        <v>0</v>
      </c>
      <c r="E16" s="76">
        <v>46843</v>
      </c>
      <c r="H16">
        <f>Inputs!$M$26</f>
        <v>0</v>
      </c>
      <c r="J16">
        <v>0</v>
      </c>
      <c r="K16" t="s">
        <v>783</v>
      </c>
    </row>
    <row r="17" spans="1:11" x14ac:dyDescent="0.2">
      <c r="A17" t="s">
        <v>763</v>
      </c>
      <c r="B17" t="s">
        <v>757</v>
      </c>
      <c r="D17">
        <v>0</v>
      </c>
      <c r="E17" s="76">
        <v>47208</v>
      </c>
      <c r="H17">
        <f>Inputs!$N$26</f>
        <v>0</v>
      </c>
      <c r="J17">
        <v>0</v>
      </c>
      <c r="K17" t="s">
        <v>783</v>
      </c>
    </row>
    <row r="18" spans="1:11" x14ac:dyDescent="0.2">
      <c r="A18" t="s">
        <v>763</v>
      </c>
      <c r="B18" t="s">
        <v>757</v>
      </c>
      <c r="D18">
        <v>0</v>
      </c>
      <c r="E18" s="76">
        <v>47573</v>
      </c>
      <c r="H18">
        <f>Inputs!$O$26</f>
        <v>0</v>
      </c>
      <c r="J18">
        <v>0</v>
      </c>
      <c r="K18" t="s">
        <v>783</v>
      </c>
    </row>
    <row r="19" spans="1:11" x14ac:dyDescent="0.2">
      <c r="A19" t="s">
        <v>763</v>
      </c>
      <c r="B19" t="s">
        <v>757</v>
      </c>
      <c r="D19">
        <v>0</v>
      </c>
      <c r="E19" s="76">
        <v>47938</v>
      </c>
      <c r="H19">
        <f>Inputs!$P$26</f>
        <v>0</v>
      </c>
      <c r="J19">
        <v>0</v>
      </c>
      <c r="K19" t="s">
        <v>783</v>
      </c>
    </row>
    <row r="20" spans="1:11" x14ac:dyDescent="0.2">
      <c r="A20" t="s">
        <v>763</v>
      </c>
      <c r="B20" t="s">
        <v>758</v>
      </c>
      <c r="D20">
        <v>0</v>
      </c>
      <c r="E20" s="76">
        <v>45747</v>
      </c>
      <c r="H20">
        <f>Inputs!$J$27</f>
        <v>0</v>
      </c>
      <c r="J20">
        <v>0</v>
      </c>
      <c r="K20" t="s">
        <v>783</v>
      </c>
    </row>
    <row r="21" spans="1:11" x14ac:dyDescent="0.2">
      <c r="A21" t="s">
        <v>763</v>
      </c>
      <c r="B21" t="s">
        <v>758</v>
      </c>
      <c r="D21">
        <v>0</v>
      </c>
      <c r="E21" s="76">
        <v>46112</v>
      </c>
      <c r="H21">
        <f>Inputs!$K$27</f>
        <v>0</v>
      </c>
      <c r="J21">
        <v>0</v>
      </c>
      <c r="K21" t="s">
        <v>783</v>
      </c>
    </row>
    <row r="22" spans="1:11" x14ac:dyDescent="0.2">
      <c r="A22" t="s">
        <v>763</v>
      </c>
      <c r="B22" t="s">
        <v>758</v>
      </c>
      <c r="D22">
        <v>0</v>
      </c>
      <c r="E22" s="76">
        <v>46477</v>
      </c>
      <c r="H22">
        <f>Inputs!$L$27</f>
        <v>0</v>
      </c>
      <c r="J22">
        <v>0</v>
      </c>
      <c r="K22" t="s">
        <v>783</v>
      </c>
    </row>
    <row r="23" spans="1:11" x14ac:dyDescent="0.2">
      <c r="A23" t="s">
        <v>763</v>
      </c>
      <c r="B23" t="s">
        <v>758</v>
      </c>
      <c r="D23">
        <v>0</v>
      </c>
      <c r="E23" s="76">
        <v>46843</v>
      </c>
      <c r="H23">
        <f>Inputs!$M$27</f>
        <v>0</v>
      </c>
      <c r="J23">
        <v>0</v>
      </c>
      <c r="K23" t="s">
        <v>783</v>
      </c>
    </row>
    <row r="24" spans="1:11" x14ac:dyDescent="0.2">
      <c r="A24" t="s">
        <v>763</v>
      </c>
      <c r="B24" t="s">
        <v>758</v>
      </c>
      <c r="D24">
        <v>0</v>
      </c>
      <c r="E24" s="76">
        <v>47208</v>
      </c>
      <c r="H24">
        <f>Inputs!$N$27</f>
        <v>0</v>
      </c>
      <c r="J24">
        <v>0</v>
      </c>
      <c r="K24" t="s">
        <v>783</v>
      </c>
    </row>
    <row r="25" spans="1:11" x14ac:dyDescent="0.2">
      <c r="A25" t="s">
        <v>763</v>
      </c>
      <c r="B25" t="s">
        <v>758</v>
      </c>
      <c r="D25">
        <v>0</v>
      </c>
      <c r="E25" s="76">
        <v>47573</v>
      </c>
      <c r="H25">
        <f>Inputs!$O$27</f>
        <v>0</v>
      </c>
      <c r="J25">
        <v>0</v>
      </c>
      <c r="K25" t="s">
        <v>783</v>
      </c>
    </row>
    <row r="26" spans="1:11" x14ac:dyDescent="0.2">
      <c r="A26" t="s">
        <v>763</v>
      </c>
      <c r="B26" t="s">
        <v>758</v>
      </c>
      <c r="D26">
        <v>0</v>
      </c>
      <c r="E26" s="76">
        <v>47938</v>
      </c>
      <c r="H26">
        <f>Inputs!$P$27</f>
        <v>0</v>
      </c>
      <c r="J26">
        <v>0</v>
      </c>
      <c r="K26" t="s">
        <v>783</v>
      </c>
    </row>
    <row r="27" spans="1:11" x14ac:dyDescent="0.2">
      <c r="A27" t="s">
        <v>763</v>
      </c>
      <c r="B27" t="s">
        <v>759</v>
      </c>
      <c r="D27">
        <v>0</v>
      </c>
      <c r="E27" s="76">
        <v>45747</v>
      </c>
      <c r="H27">
        <f>Inputs!$J$28</f>
        <v>0</v>
      </c>
      <c r="J27">
        <v>0</v>
      </c>
      <c r="K27" t="s">
        <v>783</v>
      </c>
    </row>
    <row r="28" spans="1:11" x14ac:dyDescent="0.2">
      <c r="A28" t="s">
        <v>763</v>
      </c>
      <c r="B28" t="s">
        <v>759</v>
      </c>
      <c r="D28">
        <v>0</v>
      </c>
      <c r="E28" s="76">
        <v>46112</v>
      </c>
      <c r="H28">
        <f>Inputs!$K$28</f>
        <v>0</v>
      </c>
      <c r="J28">
        <v>0</v>
      </c>
      <c r="K28" t="s">
        <v>783</v>
      </c>
    </row>
    <row r="29" spans="1:11" x14ac:dyDescent="0.2">
      <c r="A29" t="s">
        <v>763</v>
      </c>
      <c r="B29" t="s">
        <v>759</v>
      </c>
      <c r="D29">
        <v>0</v>
      </c>
      <c r="E29" s="76">
        <v>46477</v>
      </c>
      <c r="H29">
        <f>Inputs!$L$28</f>
        <v>0</v>
      </c>
      <c r="J29">
        <v>0</v>
      </c>
      <c r="K29" t="s">
        <v>783</v>
      </c>
    </row>
    <row r="30" spans="1:11" x14ac:dyDescent="0.2">
      <c r="A30" t="s">
        <v>763</v>
      </c>
      <c r="B30" t="s">
        <v>759</v>
      </c>
      <c r="D30">
        <v>0</v>
      </c>
      <c r="E30" s="76">
        <v>46843</v>
      </c>
      <c r="H30">
        <f>Inputs!$M$28</f>
        <v>0</v>
      </c>
      <c r="J30">
        <v>0</v>
      </c>
      <c r="K30" t="s">
        <v>783</v>
      </c>
    </row>
    <row r="31" spans="1:11" x14ac:dyDescent="0.2">
      <c r="A31" t="s">
        <v>763</v>
      </c>
      <c r="B31" t="s">
        <v>759</v>
      </c>
      <c r="D31">
        <v>0</v>
      </c>
      <c r="E31" s="76">
        <v>47208</v>
      </c>
      <c r="H31">
        <f>Inputs!$N$28</f>
        <v>0</v>
      </c>
      <c r="J31">
        <v>0</v>
      </c>
      <c r="K31" t="s">
        <v>783</v>
      </c>
    </row>
    <row r="32" spans="1:11" x14ac:dyDescent="0.2">
      <c r="A32" t="s">
        <v>763</v>
      </c>
      <c r="B32" t="s">
        <v>759</v>
      </c>
      <c r="D32">
        <v>0</v>
      </c>
      <c r="E32" s="76">
        <v>47573</v>
      </c>
      <c r="H32">
        <f>Inputs!$O$28</f>
        <v>0</v>
      </c>
      <c r="J32">
        <v>0</v>
      </c>
      <c r="K32" t="s">
        <v>783</v>
      </c>
    </row>
    <row r="33" spans="1:11" x14ac:dyDescent="0.2">
      <c r="A33" t="s">
        <v>763</v>
      </c>
      <c r="B33" t="s">
        <v>759</v>
      </c>
      <c r="D33">
        <v>0</v>
      </c>
      <c r="E33" s="76">
        <v>47938</v>
      </c>
      <c r="H33">
        <f>Inputs!$P$28</f>
        <v>0</v>
      </c>
      <c r="J33">
        <v>0</v>
      </c>
      <c r="K33" t="s">
        <v>783</v>
      </c>
    </row>
    <row r="34" spans="1:11" x14ac:dyDescent="0.2">
      <c r="A34" t="s">
        <v>763</v>
      </c>
      <c r="B34" t="s">
        <v>760</v>
      </c>
      <c r="D34">
        <v>0</v>
      </c>
      <c r="E34" s="76">
        <v>45747</v>
      </c>
      <c r="H34">
        <f>Inputs!$J$29</f>
        <v>0</v>
      </c>
      <c r="J34">
        <v>0</v>
      </c>
      <c r="K34" t="s">
        <v>783</v>
      </c>
    </row>
    <row r="35" spans="1:11" x14ac:dyDescent="0.2">
      <c r="A35" t="s">
        <v>763</v>
      </c>
      <c r="B35" t="s">
        <v>760</v>
      </c>
      <c r="D35">
        <v>0</v>
      </c>
      <c r="E35" s="76">
        <v>46112</v>
      </c>
      <c r="H35">
        <f>Inputs!$K$29</f>
        <v>0</v>
      </c>
      <c r="J35">
        <v>0</v>
      </c>
      <c r="K35" t="s">
        <v>783</v>
      </c>
    </row>
    <row r="36" spans="1:11" x14ac:dyDescent="0.2">
      <c r="A36" t="s">
        <v>763</v>
      </c>
      <c r="B36" t="s">
        <v>760</v>
      </c>
      <c r="D36">
        <v>0</v>
      </c>
      <c r="E36" s="76">
        <v>46477</v>
      </c>
      <c r="H36">
        <f>Inputs!$L$29</f>
        <v>0</v>
      </c>
      <c r="J36">
        <v>0</v>
      </c>
      <c r="K36" t="s">
        <v>783</v>
      </c>
    </row>
    <row r="37" spans="1:11" x14ac:dyDescent="0.2">
      <c r="A37" t="s">
        <v>763</v>
      </c>
      <c r="B37" t="s">
        <v>760</v>
      </c>
      <c r="D37">
        <v>0</v>
      </c>
      <c r="E37" s="76">
        <v>46843</v>
      </c>
      <c r="H37">
        <f>Inputs!$M$29</f>
        <v>0</v>
      </c>
      <c r="J37">
        <v>0</v>
      </c>
      <c r="K37" t="s">
        <v>783</v>
      </c>
    </row>
    <row r="38" spans="1:11" x14ac:dyDescent="0.2">
      <c r="A38" t="s">
        <v>763</v>
      </c>
      <c r="B38" t="s">
        <v>760</v>
      </c>
      <c r="D38">
        <v>0</v>
      </c>
      <c r="E38" s="76">
        <v>47208</v>
      </c>
      <c r="H38">
        <f>Inputs!$N$29</f>
        <v>0</v>
      </c>
      <c r="J38">
        <v>0</v>
      </c>
      <c r="K38" t="s">
        <v>783</v>
      </c>
    </row>
    <row r="39" spans="1:11" x14ac:dyDescent="0.2">
      <c r="A39" t="s">
        <v>763</v>
      </c>
      <c r="B39" t="s">
        <v>760</v>
      </c>
      <c r="D39">
        <v>0</v>
      </c>
      <c r="E39" s="76">
        <v>47573</v>
      </c>
      <c r="H39">
        <f>Inputs!$O$29</f>
        <v>0</v>
      </c>
      <c r="J39">
        <v>0</v>
      </c>
      <c r="K39" t="s">
        <v>783</v>
      </c>
    </row>
    <row r="40" spans="1:11" x14ac:dyDescent="0.2">
      <c r="A40" t="s">
        <v>763</v>
      </c>
      <c r="B40" t="s">
        <v>760</v>
      </c>
      <c r="D40">
        <v>0</v>
      </c>
      <c r="E40" s="76">
        <v>47938</v>
      </c>
      <c r="H40">
        <f>Inputs!$P$29</f>
        <v>0</v>
      </c>
      <c r="J40">
        <v>0</v>
      </c>
      <c r="K40" t="s">
        <v>783</v>
      </c>
    </row>
    <row r="41" spans="1:11" x14ac:dyDescent="0.2">
      <c r="A41" t="s">
        <v>763</v>
      </c>
      <c r="B41" t="s">
        <v>761</v>
      </c>
      <c r="D41">
        <v>0</v>
      </c>
      <c r="E41" s="76">
        <v>45747</v>
      </c>
      <c r="H41">
        <f>Inputs!$J$30</f>
        <v>0</v>
      </c>
      <c r="J41">
        <v>0</v>
      </c>
      <c r="K41" t="s">
        <v>783</v>
      </c>
    </row>
    <row r="42" spans="1:11" x14ac:dyDescent="0.2">
      <c r="A42" t="s">
        <v>763</v>
      </c>
      <c r="B42" t="s">
        <v>761</v>
      </c>
      <c r="D42">
        <v>0</v>
      </c>
      <c r="E42" s="76">
        <v>46112</v>
      </c>
      <c r="H42">
        <f>Inputs!$K$30</f>
        <v>0</v>
      </c>
      <c r="J42">
        <v>0</v>
      </c>
      <c r="K42" t="s">
        <v>783</v>
      </c>
    </row>
    <row r="43" spans="1:11" x14ac:dyDescent="0.2">
      <c r="A43" t="s">
        <v>763</v>
      </c>
      <c r="B43" t="s">
        <v>761</v>
      </c>
      <c r="D43">
        <v>0</v>
      </c>
      <c r="E43" s="76">
        <v>46477</v>
      </c>
      <c r="H43">
        <f>Inputs!$L$30</f>
        <v>0</v>
      </c>
      <c r="J43">
        <v>0</v>
      </c>
      <c r="K43" t="s">
        <v>783</v>
      </c>
    </row>
    <row r="44" spans="1:11" x14ac:dyDescent="0.2">
      <c r="A44" t="s">
        <v>763</v>
      </c>
      <c r="B44" t="s">
        <v>761</v>
      </c>
      <c r="D44">
        <v>0</v>
      </c>
      <c r="E44" s="76">
        <v>46843</v>
      </c>
      <c r="H44">
        <f>Inputs!$M$30</f>
        <v>0</v>
      </c>
      <c r="J44">
        <v>0</v>
      </c>
      <c r="K44" t="s">
        <v>783</v>
      </c>
    </row>
    <row r="45" spans="1:11" x14ac:dyDescent="0.2">
      <c r="A45" t="s">
        <v>763</v>
      </c>
      <c r="B45" t="s">
        <v>761</v>
      </c>
      <c r="D45">
        <v>0</v>
      </c>
      <c r="E45" s="76">
        <v>47208</v>
      </c>
      <c r="H45">
        <f>Inputs!$N$30</f>
        <v>0</v>
      </c>
      <c r="J45">
        <v>0</v>
      </c>
      <c r="K45" t="s">
        <v>783</v>
      </c>
    </row>
    <row r="46" spans="1:11" x14ac:dyDescent="0.2">
      <c r="A46" t="s">
        <v>763</v>
      </c>
      <c r="B46" t="s">
        <v>761</v>
      </c>
      <c r="D46">
        <v>0</v>
      </c>
      <c r="E46" s="76">
        <v>47573</v>
      </c>
      <c r="H46">
        <f>Inputs!$O$30</f>
        <v>0</v>
      </c>
      <c r="J46">
        <v>0</v>
      </c>
      <c r="K46" t="s">
        <v>783</v>
      </c>
    </row>
    <row r="47" spans="1:11" x14ac:dyDescent="0.2">
      <c r="A47" t="s">
        <v>763</v>
      </c>
      <c r="B47" t="s">
        <v>761</v>
      </c>
      <c r="D47">
        <v>0</v>
      </c>
      <c r="E47" s="76">
        <v>47938</v>
      </c>
      <c r="H47">
        <f>Inputs!$P$30</f>
        <v>0</v>
      </c>
      <c r="J47">
        <v>0</v>
      </c>
      <c r="K47" t="s">
        <v>783</v>
      </c>
    </row>
    <row r="48" spans="1:11" x14ac:dyDescent="0.2">
      <c r="A48" t="s">
        <v>763</v>
      </c>
      <c r="B48" t="s">
        <v>762</v>
      </c>
      <c r="D48">
        <v>0</v>
      </c>
      <c r="E48" s="76">
        <v>45747</v>
      </c>
      <c r="H48">
        <f>Inputs!$J$31</f>
        <v>0</v>
      </c>
      <c r="J48">
        <v>0</v>
      </c>
      <c r="K48" t="s">
        <v>783</v>
      </c>
    </row>
    <row r="49" spans="1:11" x14ac:dyDescent="0.2">
      <c r="A49" t="s">
        <v>763</v>
      </c>
      <c r="B49" t="s">
        <v>762</v>
      </c>
      <c r="D49">
        <v>0</v>
      </c>
      <c r="E49" s="76">
        <v>46112</v>
      </c>
      <c r="H49">
        <f>Inputs!$K$31</f>
        <v>0</v>
      </c>
      <c r="J49">
        <v>0</v>
      </c>
      <c r="K49" t="s">
        <v>783</v>
      </c>
    </row>
    <row r="50" spans="1:11" x14ac:dyDescent="0.2">
      <c r="A50" t="s">
        <v>763</v>
      </c>
      <c r="B50" t="s">
        <v>762</v>
      </c>
      <c r="D50">
        <v>0</v>
      </c>
      <c r="E50" s="76">
        <v>46477</v>
      </c>
      <c r="H50">
        <f>Inputs!$L$31</f>
        <v>0</v>
      </c>
      <c r="J50">
        <v>0</v>
      </c>
      <c r="K50" t="s">
        <v>783</v>
      </c>
    </row>
    <row r="51" spans="1:11" x14ac:dyDescent="0.2">
      <c r="A51" t="s">
        <v>763</v>
      </c>
      <c r="B51" t="s">
        <v>762</v>
      </c>
      <c r="D51">
        <v>0</v>
      </c>
      <c r="E51" s="76">
        <v>46843</v>
      </c>
      <c r="H51">
        <f>Inputs!$M$31</f>
        <v>0</v>
      </c>
      <c r="J51">
        <v>0</v>
      </c>
      <c r="K51" t="s">
        <v>783</v>
      </c>
    </row>
    <row r="52" spans="1:11" x14ac:dyDescent="0.2">
      <c r="A52" t="s">
        <v>763</v>
      </c>
      <c r="B52" t="s">
        <v>762</v>
      </c>
      <c r="D52">
        <v>0</v>
      </c>
      <c r="E52" s="76">
        <v>47208</v>
      </c>
      <c r="H52">
        <f>Inputs!$N$31</f>
        <v>0</v>
      </c>
      <c r="J52">
        <v>0</v>
      </c>
      <c r="K52" t="s">
        <v>783</v>
      </c>
    </row>
    <row r="53" spans="1:11" x14ac:dyDescent="0.2">
      <c r="A53" t="s">
        <v>763</v>
      </c>
      <c r="B53" t="s">
        <v>762</v>
      </c>
      <c r="D53">
        <v>0</v>
      </c>
      <c r="E53" s="76">
        <v>47573</v>
      </c>
      <c r="H53">
        <f>Inputs!$O$31</f>
        <v>0</v>
      </c>
      <c r="J53">
        <v>0</v>
      </c>
      <c r="K53" t="s">
        <v>783</v>
      </c>
    </row>
    <row r="54" spans="1:11" x14ac:dyDescent="0.2">
      <c r="A54" t="s">
        <v>763</v>
      </c>
      <c r="B54" t="s">
        <v>762</v>
      </c>
      <c r="D54">
        <v>0</v>
      </c>
      <c r="E54" s="76">
        <v>47938</v>
      </c>
      <c r="H54">
        <f>Inputs!$P$31</f>
        <v>0</v>
      </c>
      <c r="J54">
        <v>0</v>
      </c>
      <c r="K54" t="s">
        <v>783</v>
      </c>
    </row>
    <row r="55" spans="1:11" x14ac:dyDescent="0.2">
      <c r="A55" t="s">
        <v>764</v>
      </c>
      <c r="B55" t="s">
        <v>757</v>
      </c>
      <c r="D55">
        <v>0</v>
      </c>
      <c r="E55" s="76">
        <v>45747</v>
      </c>
      <c r="H55">
        <f>Inputs!$J$33</f>
        <v>0</v>
      </c>
      <c r="J55">
        <v>0</v>
      </c>
      <c r="K55" t="s">
        <v>784</v>
      </c>
    </row>
    <row r="56" spans="1:11" x14ac:dyDescent="0.2">
      <c r="A56" t="s">
        <v>764</v>
      </c>
      <c r="B56" t="s">
        <v>757</v>
      </c>
      <c r="D56">
        <v>0</v>
      </c>
      <c r="E56" s="76">
        <v>46112</v>
      </c>
      <c r="H56">
        <f>Inputs!$K$33</f>
        <v>0</v>
      </c>
      <c r="J56">
        <v>0</v>
      </c>
      <c r="K56" t="s">
        <v>784</v>
      </c>
    </row>
    <row r="57" spans="1:11" x14ac:dyDescent="0.2">
      <c r="A57" t="s">
        <v>764</v>
      </c>
      <c r="B57" t="s">
        <v>757</v>
      </c>
      <c r="D57">
        <v>0</v>
      </c>
      <c r="E57" s="76">
        <v>46477</v>
      </c>
      <c r="H57">
        <f>Inputs!$L$33</f>
        <v>0</v>
      </c>
      <c r="J57">
        <v>0</v>
      </c>
      <c r="K57" t="s">
        <v>784</v>
      </c>
    </row>
    <row r="58" spans="1:11" x14ac:dyDescent="0.2">
      <c r="A58" t="s">
        <v>764</v>
      </c>
      <c r="B58" t="s">
        <v>757</v>
      </c>
      <c r="D58">
        <v>0</v>
      </c>
      <c r="E58" s="76">
        <v>46843</v>
      </c>
      <c r="H58">
        <f>Inputs!$M$33</f>
        <v>0</v>
      </c>
      <c r="J58">
        <v>0</v>
      </c>
      <c r="K58" t="s">
        <v>784</v>
      </c>
    </row>
    <row r="59" spans="1:11" x14ac:dyDescent="0.2">
      <c r="A59" t="s">
        <v>764</v>
      </c>
      <c r="B59" t="s">
        <v>757</v>
      </c>
      <c r="D59">
        <v>0</v>
      </c>
      <c r="E59" s="76">
        <v>47208</v>
      </c>
      <c r="H59">
        <f>Inputs!$N$33</f>
        <v>0</v>
      </c>
      <c r="J59">
        <v>0</v>
      </c>
      <c r="K59" t="s">
        <v>784</v>
      </c>
    </row>
    <row r="60" spans="1:11" x14ac:dyDescent="0.2">
      <c r="A60" t="s">
        <v>764</v>
      </c>
      <c r="B60" t="s">
        <v>757</v>
      </c>
      <c r="D60">
        <v>0</v>
      </c>
      <c r="E60" s="76">
        <v>47573</v>
      </c>
      <c r="H60">
        <f>Inputs!$O$33</f>
        <v>0</v>
      </c>
      <c r="J60">
        <v>0</v>
      </c>
      <c r="K60" t="s">
        <v>784</v>
      </c>
    </row>
    <row r="61" spans="1:11" x14ac:dyDescent="0.2">
      <c r="A61" t="s">
        <v>764</v>
      </c>
      <c r="B61" t="s">
        <v>757</v>
      </c>
      <c r="D61">
        <v>0</v>
      </c>
      <c r="E61" s="76">
        <v>47938</v>
      </c>
      <c r="H61">
        <f>Inputs!$P$33</f>
        <v>0</v>
      </c>
      <c r="J61">
        <v>0</v>
      </c>
      <c r="K61" t="s">
        <v>784</v>
      </c>
    </row>
    <row r="62" spans="1:11" x14ac:dyDescent="0.2">
      <c r="A62" t="s">
        <v>764</v>
      </c>
      <c r="B62" t="s">
        <v>758</v>
      </c>
      <c r="D62">
        <v>0</v>
      </c>
      <c r="E62" s="76">
        <v>45747</v>
      </c>
      <c r="H62">
        <f>Inputs!$J$34</f>
        <v>0</v>
      </c>
      <c r="J62">
        <v>0</v>
      </c>
      <c r="K62" t="s">
        <v>784</v>
      </c>
    </row>
    <row r="63" spans="1:11" x14ac:dyDescent="0.2">
      <c r="A63" t="s">
        <v>764</v>
      </c>
      <c r="B63" t="s">
        <v>758</v>
      </c>
      <c r="D63">
        <v>0</v>
      </c>
      <c r="E63" s="76">
        <v>46112</v>
      </c>
      <c r="H63">
        <f>Inputs!$K$34</f>
        <v>0</v>
      </c>
      <c r="J63">
        <v>0</v>
      </c>
      <c r="K63" t="s">
        <v>784</v>
      </c>
    </row>
    <row r="64" spans="1:11" x14ac:dyDescent="0.2">
      <c r="A64" t="s">
        <v>764</v>
      </c>
      <c r="B64" t="s">
        <v>758</v>
      </c>
      <c r="D64">
        <v>0</v>
      </c>
      <c r="E64" s="76">
        <v>46477</v>
      </c>
      <c r="H64">
        <f>Inputs!$L$34</f>
        <v>0</v>
      </c>
      <c r="J64">
        <v>0</v>
      </c>
      <c r="K64" t="s">
        <v>784</v>
      </c>
    </row>
    <row r="65" spans="1:11" x14ac:dyDescent="0.2">
      <c r="A65" t="s">
        <v>764</v>
      </c>
      <c r="B65" t="s">
        <v>758</v>
      </c>
      <c r="D65">
        <v>0</v>
      </c>
      <c r="E65" s="76">
        <v>46843</v>
      </c>
      <c r="H65">
        <f>Inputs!$M$34</f>
        <v>0</v>
      </c>
      <c r="J65">
        <v>0</v>
      </c>
      <c r="K65" t="s">
        <v>784</v>
      </c>
    </row>
    <row r="66" spans="1:11" x14ac:dyDescent="0.2">
      <c r="A66" t="s">
        <v>764</v>
      </c>
      <c r="B66" t="s">
        <v>758</v>
      </c>
      <c r="D66">
        <v>0</v>
      </c>
      <c r="E66" s="76">
        <v>47208</v>
      </c>
      <c r="H66">
        <f>Inputs!$N$34</f>
        <v>0</v>
      </c>
      <c r="J66">
        <v>0</v>
      </c>
      <c r="K66" t="s">
        <v>784</v>
      </c>
    </row>
    <row r="67" spans="1:11" x14ac:dyDescent="0.2">
      <c r="A67" t="s">
        <v>764</v>
      </c>
      <c r="B67" t="s">
        <v>758</v>
      </c>
      <c r="D67">
        <v>0</v>
      </c>
      <c r="E67" s="76">
        <v>47573</v>
      </c>
      <c r="H67">
        <f>Inputs!$O$34</f>
        <v>0</v>
      </c>
      <c r="J67">
        <v>0</v>
      </c>
      <c r="K67" t="s">
        <v>784</v>
      </c>
    </row>
    <row r="68" spans="1:11" x14ac:dyDescent="0.2">
      <c r="A68" t="s">
        <v>764</v>
      </c>
      <c r="B68" t="s">
        <v>758</v>
      </c>
      <c r="D68">
        <v>0</v>
      </c>
      <c r="E68" s="76">
        <v>47938</v>
      </c>
      <c r="H68">
        <f>Inputs!$P$34</f>
        <v>0</v>
      </c>
      <c r="J68">
        <v>0</v>
      </c>
      <c r="K68" t="s">
        <v>784</v>
      </c>
    </row>
    <row r="69" spans="1:11" x14ac:dyDescent="0.2">
      <c r="A69" t="s">
        <v>764</v>
      </c>
      <c r="B69" t="s">
        <v>759</v>
      </c>
      <c r="D69">
        <v>0</v>
      </c>
      <c r="E69" s="76">
        <v>45747</v>
      </c>
      <c r="H69">
        <f>Inputs!$J$35</f>
        <v>0</v>
      </c>
      <c r="J69">
        <v>0</v>
      </c>
      <c r="K69" t="s">
        <v>784</v>
      </c>
    </row>
    <row r="70" spans="1:11" x14ac:dyDescent="0.2">
      <c r="A70" t="s">
        <v>764</v>
      </c>
      <c r="B70" t="s">
        <v>759</v>
      </c>
      <c r="D70">
        <v>0</v>
      </c>
      <c r="E70" s="76">
        <v>46112</v>
      </c>
      <c r="H70">
        <f>Inputs!$K$35</f>
        <v>0</v>
      </c>
      <c r="J70">
        <v>0</v>
      </c>
      <c r="K70" t="s">
        <v>784</v>
      </c>
    </row>
    <row r="71" spans="1:11" x14ac:dyDescent="0.2">
      <c r="A71" t="s">
        <v>764</v>
      </c>
      <c r="B71" t="s">
        <v>759</v>
      </c>
      <c r="D71">
        <v>0</v>
      </c>
      <c r="E71" s="76">
        <v>46477</v>
      </c>
      <c r="H71">
        <f>Inputs!$L$35</f>
        <v>0</v>
      </c>
      <c r="J71">
        <v>0</v>
      </c>
      <c r="K71" t="s">
        <v>784</v>
      </c>
    </row>
    <row r="72" spans="1:11" x14ac:dyDescent="0.2">
      <c r="A72" t="s">
        <v>764</v>
      </c>
      <c r="B72" t="s">
        <v>759</v>
      </c>
      <c r="D72">
        <v>0</v>
      </c>
      <c r="E72" s="76">
        <v>46843</v>
      </c>
      <c r="H72">
        <f>Inputs!$M$35</f>
        <v>0</v>
      </c>
      <c r="J72">
        <v>0</v>
      </c>
      <c r="K72" t="s">
        <v>784</v>
      </c>
    </row>
    <row r="73" spans="1:11" x14ac:dyDescent="0.2">
      <c r="A73" t="s">
        <v>764</v>
      </c>
      <c r="B73" t="s">
        <v>759</v>
      </c>
      <c r="D73">
        <v>0</v>
      </c>
      <c r="E73" s="76">
        <v>47208</v>
      </c>
      <c r="H73">
        <f>Inputs!$N$35</f>
        <v>0</v>
      </c>
      <c r="J73">
        <v>0</v>
      </c>
      <c r="K73" t="s">
        <v>784</v>
      </c>
    </row>
    <row r="74" spans="1:11" x14ac:dyDescent="0.2">
      <c r="A74" t="s">
        <v>764</v>
      </c>
      <c r="B74" t="s">
        <v>759</v>
      </c>
      <c r="D74">
        <v>0</v>
      </c>
      <c r="E74" s="76">
        <v>47573</v>
      </c>
      <c r="H74">
        <f>Inputs!$O$35</f>
        <v>0</v>
      </c>
      <c r="J74">
        <v>0</v>
      </c>
      <c r="K74" t="s">
        <v>784</v>
      </c>
    </row>
    <row r="75" spans="1:11" x14ac:dyDescent="0.2">
      <c r="A75" t="s">
        <v>764</v>
      </c>
      <c r="B75" t="s">
        <v>759</v>
      </c>
      <c r="D75">
        <v>0</v>
      </c>
      <c r="E75" s="76">
        <v>47938</v>
      </c>
      <c r="H75">
        <f>Inputs!$P$35</f>
        <v>0</v>
      </c>
      <c r="J75">
        <v>0</v>
      </c>
      <c r="K75" t="s">
        <v>784</v>
      </c>
    </row>
    <row r="76" spans="1:11" x14ac:dyDescent="0.2">
      <c r="A76" t="s">
        <v>764</v>
      </c>
      <c r="B76" t="s">
        <v>760</v>
      </c>
      <c r="D76">
        <v>0</v>
      </c>
      <c r="E76" s="76">
        <v>45747</v>
      </c>
      <c r="H76">
        <f>Inputs!$J$36</f>
        <v>0</v>
      </c>
      <c r="J76">
        <v>0</v>
      </c>
      <c r="K76" t="s">
        <v>784</v>
      </c>
    </row>
    <row r="77" spans="1:11" x14ac:dyDescent="0.2">
      <c r="A77" t="s">
        <v>764</v>
      </c>
      <c r="B77" t="s">
        <v>760</v>
      </c>
      <c r="D77">
        <v>0</v>
      </c>
      <c r="E77" s="76">
        <v>46112</v>
      </c>
      <c r="H77">
        <f>Inputs!$K$36</f>
        <v>0</v>
      </c>
      <c r="J77">
        <v>0</v>
      </c>
      <c r="K77" t="s">
        <v>784</v>
      </c>
    </row>
    <row r="78" spans="1:11" x14ac:dyDescent="0.2">
      <c r="A78" t="s">
        <v>764</v>
      </c>
      <c r="B78" t="s">
        <v>760</v>
      </c>
      <c r="D78">
        <v>0</v>
      </c>
      <c r="E78" s="76">
        <v>46477</v>
      </c>
      <c r="H78">
        <f>Inputs!$L$36</f>
        <v>0</v>
      </c>
      <c r="J78">
        <v>0</v>
      </c>
      <c r="K78" t="s">
        <v>784</v>
      </c>
    </row>
    <row r="79" spans="1:11" x14ac:dyDescent="0.2">
      <c r="A79" t="s">
        <v>764</v>
      </c>
      <c r="B79" t="s">
        <v>760</v>
      </c>
      <c r="D79">
        <v>0</v>
      </c>
      <c r="E79" s="76">
        <v>46843</v>
      </c>
      <c r="H79">
        <f>Inputs!$M$36</f>
        <v>0</v>
      </c>
      <c r="J79">
        <v>0</v>
      </c>
      <c r="K79" t="s">
        <v>784</v>
      </c>
    </row>
    <row r="80" spans="1:11" x14ac:dyDescent="0.2">
      <c r="A80" t="s">
        <v>764</v>
      </c>
      <c r="B80" t="s">
        <v>760</v>
      </c>
      <c r="D80">
        <v>0</v>
      </c>
      <c r="E80" s="76">
        <v>47208</v>
      </c>
      <c r="H80">
        <f>Inputs!$N$36</f>
        <v>0</v>
      </c>
      <c r="J80">
        <v>0</v>
      </c>
      <c r="K80" t="s">
        <v>784</v>
      </c>
    </row>
    <row r="81" spans="1:11" x14ac:dyDescent="0.2">
      <c r="A81" t="s">
        <v>764</v>
      </c>
      <c r="B81" t="s">
        <v>760</v>
      </c>
      <c r="D81">
        <v>0</v>
      </c>
      <c r="E81" s="76">
        <v>47573</v>
      </c>
      <c r="H81">
        <f>Inputs!$O$36</f>
        <v>0</v>
      </c>
      <c r="J81">
        <v>0</v>
      </c>
      <c r="K81" t="s">
        <v>784</v>
      </c>
    </row>
    <row r="82" spans="1:11" x14ac:dyDescent="0.2">
      <c r="A82" t="s">
        <v>764</v>
      </c>
      <c r="B82" t="s">
        <v>760</v>
      </c>
      <c r="D82">
        <v>0</v>
      </c>
      <c r="E82" s="76">
        <v>47938</v>
      </c>
      <c r="H82">
        <f>Inputs!$P$36</f>
        <v>0</v>
      </c>
      <c r="J82">
        <v>0</v>
      </c>
      <c r="K82" t="s">
        <v>784</v>
      </c>
    </row>
    <row r="83" spans="1:11" x14ac:dyDescent="0.2">
      <c r="A83" t="s">
        <v>764</v>
      </c>
      <c r="B83" t="s">
        <v>761</v>
      </c>
      <c r="D83">
        <v>0</v>
      </c>
      <c r="E83" s="76">
        <v>45747</v>
      </c>
      <c r="H83">
        <f>Inputs!$J$37</f>
        <v>0</v>
      </c>
      <c r="J83">
        <v>0</v>
      </c>
      <c r="K83" t="s">
        <v>784</v>
      </c>
    </row>
    <row r="84" spans="1:11" x14ac:dyDescent="0.2">
      <c r="A84" t="s">
        <v>764</v>
      </c>
      <c r="B84" t="s">
        <v>761</v>
      </c>
      <c r="D84">
        <v>0</v>
      </c>
      <c r="E84" s="76">
        <v>46112</v>
      </c>
      <c r="H84">
        <f>Inputs!$K$37</f>
        <v>0</v>
      </c>
      <c r="J84">
        <v>0</v>
      </c>
      <c r="K84" t="s">
        <v>784</v>
      </c>
    </row>
    <row r="85" spans="1:11" x14ac:dyDescent="0.2">
      <c r="A85" t="s">
        <v>764</v>
      </c>
      <c r="B85" t="s">
        <v>761</v>
      </c>
      <c r="D85">
        <v>0</v>
      </c>
      <c r="E85" s="76">
        <v>46477</v>
      </c>
      <c r="H85">
        <f>Inputs!$L$37</f>
        <v>0</v>
      </c>
      <c r="J85">
        <v>0</v>
      </c>
      <c r="K85" t="s">
        <v>784</v>
      </c>
    </row>
    <row r="86" spans="1:11" x14ac:dyDescent="0.2">
      <c r="A86" t="s">
        <v>764</v>
      </c>
      <c r="B86" t="s">
        <v>761</v>
      </c>
      <c r="D86">
        <v>0</v>
      </c>
      <c r="E86" s="76">
        <v>46843</v>
      </c>
      <c r="H86">
        <f>Inputs!$M$37</f>
        <v>0</v>
      </c>
      <c r="J86">
        <v>0</v>
      </c>
      <c r="K86" t="s">
        <v>784</v>
      </c>
    </row>
    <row r="87" spans="1:11" x14ac:dyDescent="0.2">
      <c r="A87" t="s">
        <v>764</v>
      </c>
      <c r="B87" t="s">
        <v>761</v>
      </c>
      <c r="D87">
        <v>0</v>
      </c>
      <c r="E87" s="76">
        <v>47208</v>
      </c>
      <c r="H87">
        <f>Inputs!$N$37</f>
        <v>0</v>
      </c>
      <c r="J87">
        <v>0</v>
      </c>
      <c r="K87" t="s">
        <v>784</v>
      </c>
    </row>
    <row r="88" spans="1:11" x14ac:dyDescent="0.2">
      <c r="A88" t="s">
        <v>764</v>
      </c>
      <c r="B88" t="s">
        <v>761</v>
      </c>
      <c r="D88">
        <v>0</v>
      </c>
      <c r="E88" s="76">
        <v>47573</v>
      </c>
      <c r="H88">
        <f>Inputs!$O$37</f>
        <v>0</v>
      </c>
      <c r="J88">
        <v>0</v>
      </c>
      <c r="K88" t="s">
        <v>784</v>
      </c>
    </row>
    <row r="89" spans="1:11" x14ac:dyDescent="0.2">
      <c r="A89" t="s">
        <v>764</v>
      </c>
      <c r="B89" t="s">
        <v>761</v>
      </c>
      <c r="D89">
        <v>0</v>
      </c>
      <c r="E89" s="76">
        <v>47938</v>
      </c>
      <c r="H89">
        <f>Inputs!$P$37</f>
        <v>0</v>
      </c>
      <c r="J89">
        <v>0</v>
      </c>
      <c r="K89" t="s">
        <v>784</v>
      </c>
    </row>
    <row r="90" spans="1:11" x14ac:dyDescent="0.2">
      <c r="A90" t="s">
        <v>764</v>
      </c>
      <c r="B90" t="s">
        <v>762</v>
      </c>
      <c r="D90">
        <v>0</v>
      </c>
      <c r="E90" s="76">
        <v>45747</v>
      </c>
      <c r="H90">
        <f>Inputs!$J$38</f>
        <v>0</v>
      </c>
      <c r="J90">
        <v>0</v>
      </c>
      <c r="K90" t="s">
        <v>784</v>
      </c>
    </row>
    <row r="91" spans="1:11" x14ac:dyDescent="0.2">
      <c r="A91" t="s">
        <v>764</v>
      </c>
      <c r="B91" t="s">
        <v>762</v>
      </c>
      <c r="D91">
        <v>0</v>
      </c>
      <c r="E91" s="76">
        <v>46112</v>
      </c>
      <c r="H91">
        <f>Inputs!$K$38</f>
        <v>0</v>
      </c>
      <c r="J91">
        <v>0</v>
      </c>
      <c r="K91" t="s">
        <v>784</v>
      </c>
    </row>
    <row r="92" spans="1:11" x14ac:dyDescent="0.2">
      <c r="A92" t="s">
        <v>764</v>
      </c>
      <c r="B92" t="s">
        <v>762</v>
      </c>
      <c r="D92">
        <v>0</v>
      </c>
      <c r="E92" s="76">
        <v>46477</v>
      </c>
      <c r="H92">
        <f>Inputs!$L$38</f>
        <v>0</v>
      </c>
      <c r="J92">
        <v>0</v>
      </c>
      <c r="K92" t="s">
        <v>784</v>
      </c>
    </row>
    <row r="93" spans="1:11" x14ac:dyDescent="0.2">
      <c r="A93" t="s">
        <v>764</v>
      </c>
      <c r="B93" t="s">
        <v>762</v>
      </c>
      <c r="D93">
        <v>0</v>
      </c>
      <c r="E93" s="76">
        <v>46843</v>
      </c>
      <c r="H93">
        <f>Inputs!$M$38</f>
        <v>0</v>
      </c>
      <c r="J93">
        <v>0</v>
      </c>
      <c r="K93" t="s">
        <v>784</v>
      </c>
    </row>
    <row r="94" spans="1:11" x14ac:dyDescent="0.2">
      <c r="A94" t="s">
        <v>764</v>
      </c>
      <c r="B94" t="s">
        <v>762</v>
      </c>
      <c r="D94">
        <v>0</v>
      </c>
      <c r="E94" s="76">
        <v>47208</v>
      </c>
      <c r="H94">
        <f>Inputs!$N$38</f>
        <v>0</v>
      </c>
      <c r="J94">
        <v>0</v>
      </c>
      <c r="K94" t="s">
        <v>784</v>
      </c>
    </row>
    <row r="95" spans="1:11" x14ac:dyDescent="0.2">
      <c r="A95" t="s">
        <v>764</v>
      </c>
      <c r="B95" t="s">
        <v>762</v>
      </c>
      <c r="D95">
        <v>0</v>
      </c>
      <c r="E95" s="76">
        <v>47573</v>
      </c>
      <c r="H95">
        <f>Inputs!$O$38</f>
        <v>0</v>
      </c>
      <c r="J95">
        <v>0</v>
      </c>
      <c r="K95" t="s">
        <v>784</v>
      </c>
    </row>
    <row r="96" spans="1:11" x14ac:dyDescent="0.2">
      <c r="A96" t="s">
        <v>764</v>
      </c>
      <c r="B96" t="s">
        <v>762</v>
      </c>
      <c r="D96">
        <v>0</v>
      </c>
      <c r="E96" s="76">
        <v>47938</v>
      </c>
      <c r="H96">
        <f>Inputs!$P$38</f>
        <v>0</v>
      </c>
      <c r="J96">
        <v>0</v>
      </c>
      <c r="K96" t="s">
        <v>784</v>
      </c>
    </row>
    <row r="97" spans="1:11" x14ac:dyDescent="0.2">
      <c r="A97" t="s">
        <v>765</v>
      </c>
      <c r="B97" t="s">
        <v>757</v>
      </c>
      <c r="D97">
        <v>0</v>
      </c>
      <c r="E97" s="76">
        <v>45747</v>
      </c>
      <c r="G97" s="61">
        <f>Inputs!$J$40</f>
        <v>0</v>
      </c>
      <c r="J97">
        <v>0</v>
      </c>
      <c r="K97" t="s">
        <v>785</v>
      </c>
    </row>
    <row r="98" spans="1:11" x14ac:dyDescent="0.2">
      <c r="A98" t="s">
        <v>765</v>
      </c>
      <c r="B98" t="s">
        <v>757</v>
      </c>
      <c r="D98">
        <v>0</v>
      </c>
      <c r="E98" s="76">
        <v>46112</v>
      </c>
      <c r="G98" s="61">
        <f>Inputs!$K$40</f>
        <v>0</v>
      </c>
      <c r="J98">
        <v>0</v>
      </c>
      <c r="K98" t="s">
        <v>785</v>
      </c>
    </row>
    <row r="99" spans="1:11" x14ac:dyDescent="0.2">
      <c r="A99" t="s">
        <v>765</v>
      </c>
      <c r="B99" t="s">
        <v>757</v>
      </c>
      <c r="D99">
        <v>0</v>
      </c>
      <c r="E99" s="76">
        <v>46477</v>
      </c>
      <c r="G99" s="61">
        <f>Inputs!$L$40</f>
        <v>0</v>
      </c>
      <c r="J99">
        <v>0</v>
      </c>
      <c r="K99" t="s">
        <v>785</v>
      </c>
    </row>
    <row r="100" spans="1:11" x14ac:dyDescent="0.2">
      <c r="A100" t="s">
        <v>765</v>
      </c>
      <c r="B100" t="s">
        <v>757</v>
      </c>
      <c r="D100">
        <v>0</v>
      </c>
      <c r="E100" s="76">
        <v>46843</v>
      </c>
      <c r="G100" s="61">
        <f>Inputs!$M$40</f>
        <v>0</v>
      </c>
      <c r="J100">
        <v>0</v>
      </c>
      <c r="K100" t="s">
        <v>785</v>
      </c>
    </row>
    <row r="101" spans="1:11" x14ac:dyDescent="0.2">
      <c r="A101" t="s">
        <v>765</v>
      </c>
      <c r="B101" t="s">
        <v>757</v>
      </c>
      <c r="D101">
        <v>0</v>
      </c>
      <c r="E101" s="76">
        <v>47208</v>
      </c>
      <c r="G101" s="61">
        <f>Inputs!$N$40</f>
        <v>0</v>
      </c>
      <c r="J101">
        <v>0</v>
      </c>
      <c r="K101" t="s">
        <v>785</v>
      </c>
    </row>
    <row r="102" spans="1:11" x14ac:dyDescent="0.2">
      <c r="A102" t="s">
        <v>765</v>
      </c>
      <c r="B102" t="s">
        <v>757</v>
      </c>
      <c r="D102">
        <v>0</v>
      </c>
      <c r="E102" s="76">
        <v>47573</v>
      </c>
      <c r="G102" s="61">
        <f>Inputs!$O$40</f>
        <v>0</v>
      </c>
      <c r="J102">
        <v>0</v>
      </c>
      <c r="K102" t="s">
        <v>785</v>
      </c>
    </row>
    <row r="103" spans="1:11" x14ac:dyDescent="0.2">
      <c r="A103" t="s">
        <v>765</v>
      </c>
      <c r="B103" t="s">
        <v>757</v>
      </c>
      <c r="D103">
        <v>0</v>
      </c>
      <c r="E103" s="76">
        <v>47938</v>
      </c>
      <c r="G103" s="61">
        <f>Inputs!$P$40</f>
        <v>0</v>
      </c>
      <c r="J103">
        <v>0</v>
      </c>
      <c r="K103" t="s">
        <v>785</v>
      </c>
    </row>
    <row r="104" spans="1:11" x14ac:dyDescent="0.2">
      <c r="A104" t="s">
        <v>765</v>
      </c>
      <c r="B104" t="s">
        <v>758</v>
      </c>
      <c r="D104">
        <v>0</v>
      </c>
      <c r="E104" s="76">
        <v>45747</v>
      </c>
      <c r="G104" s="61">
        <f>Inputs!$J$41</f>
        <v>0</v>
      </c>
      <c r="J104">
        <v>0</v>
      </c>
      <c r="K104" t="s">
        <v>785</v>
      </c>
    </row>
    <row r="105" spans="1:11" x14ac:dyDescent="0.2">
      <c r="A105" t="s">
        <v>765</v>
      </c>
      <c r="B105" t="s">
        <v>758</v>
      </c>
      <c r="D105">
        <v>0</v>
      </c>
      <c r="E105" s="76">
        <v>46112</v>
      </c>
      <c r="G105" s="61">
        <f>Inputs!$K$41</f>
        <v>0</v>
      </c>
      <c r="J105">
        <v>0</v>
      </c>
      <c r="K105" t="s">
        <v>785</v>
      </c>
    </row>
    <row r="106" spans="1:11" x14ac:dyDescent="0.2">
      <c r="A106" t="s">
        <v>765</v>
      </c>
      <c r="B106" t="s">
        <v>758</v>
      </c>
      <c r="D106">
        <v>0</v>
      </c>
      <c r="E106" s="76">
        <v>46477</v>
      </c>
      <c r="G106" s="61">
        <f>Inputs!$L$41</f>
        <v>0</v>
      </c>
      <c r="J106">
        <v>0</v>
      </c>
      <c r="K106" t="s">
        <v>785</v>
      </c>
    </row>
    <row r="107" spans="1:11" x14ac:dyDescent="0.2">
      <c r="A107" t="s">
        <v>765</v>
      </c>
      <c r="B107" t="s">
        <v>758</v>
      </c>
      <c r="D107">
        <v>0</v>
      </c>
      <c r="E107" s="76">
        <v>46843</v>
      </c>
      <c r="G107" s="61">
        <f>Inputs!$M$41</f>
        <v>0</v>
      </c>
      <c r="J107">
        <v>0</v>
      </c>
      <c r="K107" t="s">
        <v>785</v>
      </c>
    </row>
    <row r="108" spans="1:11" x14ac:dyDescent="0.2">
      <c r="A108" t="s">
        <v>765</v>
      </c>
      <c r="B108" t="s">
        <v>758</v>
      </c>
      <c r="D108">
        <v>0</v>
      </c>
      <c r="E108" s="76">
        <v>47208</v>
      </c>
      <c r="G108" s="61">
        <f>Inputs!$N$41</f>
        <v>0</v>
      </c>
      <c r="J108">
        <v>0</v>
      </c>
      <c r="K108" t="s">
        <v>785</v>
      </c>
    </row>
    <row r="109" spans="1:11" x14ac:dyDescent="0.2">
      <c r="A109" t="s">
        <v>765</v>
      </c>
      <c r="B109" t="s">
        <v>758</v>
      </c>
      <c r="D109">
        <v>0</v>
      </c>
      <c r="E109" s="76">
        <v>47573</v>
      </c>
      <c r="G109" s="61">
        <f>Inputs!$O$41</f>
        <v>0</v>
      </c>
      <c r="J109">
        <v>0</v>
      </c>
      <c r="K109" t="s">
        <v>785</v>
      </c>
    </row>
    <row r="110" spans="1:11" x14ac:dyDescent="0.2">
      <c r="A110" t="s">
        <v>765</v>
      </c>
      <c r="B110" t="s">
        <v>758</v>
      </c>
      <c r="D110">
        <v>0</v>
      </c>
      <c r="E110" s="76">
        <v>47938</v>
      </c>
      <c r="G110" s="61">
        <f>Inputs!$P$41</f>
        <v>0</v>
      </c>
      <c r="J110">
        <v>0</v>
      </c>
      <c r="K110" t="s">
        <v>785</v>
      </c>
    </row>
    <row r="111" spans="1:11" x14ac:dyDescent="0.2">
      <c r="A111" t="s">
        <v>765</v>
      </c>
      <c r="B111" t="s">
        <v>759</v>
      </c>
      <c r="D111">
        <v>0</v>
      </c>
      <c r="E111" s="76">
        <v>45747</v>
      </c>
      <c r="G111" s="61">
        <f>Inputs!$J$42</f>
        <v>0</v>
      </c>
      <c r="J111">
        <v>0</v>
      </c>
      <c r="K111" t="s">
        <v>785</v>
      </c>
    </row>
    <row r="112" spans="1:11" x14ac:dyDescent="0.2">
      <c r="A112" t="s">
        <v>765</v>
      </c>
      <c r="B112" t="s">
        <v>759</v>
      </c>
      <c r="D112">
        <v>0</v>
      </c>
      <c r="E112" s="76">
        <v>46112</v>
      </c>
      <c r="G112" s="61">
        <f>Inputs!$K$42</f>
        <v>0</v>
      </c>
      <c r="J112">
        <v>0</v>
      </c>
      <c r="K112" t="s">
        <v>785</v>
      </c>
    </row>
    <row r="113" spans="1:11" x14ac:dyDescent="0.2">
      <c r="A113" t="s">
        <v>765</v>
      </c>
      <c r="B113" t="s">
        <v>759</v>
      </c>
      <c r="D113">
        <v>0</v>
      </c>
      <c r="E113" s="76">
        <v>46477</v>
      </c>
      <c r="G113" s="61">
        <f>Inputs!$L$42</f>
        <v>0</v>
      </c>
      <c r="J113">
        <v>0</v>
      </c>
      <c r="K113" t="s">
        <v>785</v>
      </c>
    </row>
    <row r="114" spans="1:11" x14ac:dyDescent="0.2">
      <c r="A114" t="s">
        <v>765</v>
      </c>
      <c r="B114" t="s">
        <v>759</v>
      </c>
      <c r="D114">
        <v>0</v>
      </c>
      <c r="E114" s="76">
        <v>46843</v>
      </c>
      <c r="G114" s="61">
        <f>Inputs!$M$42</f>
        <v>0</v>
      </c>
      <c r="J114">
        <v>0</v>
      </c>
      <c r="K114" t="s">
        <v>785</v>
      </c>
    </row>
    <row r="115" spans="1:11" x14ac:dyDescent="0.2">
      <c r="A115" t="s">
        <v>765</v>
      </c>
      <c r="B115" t="s">
        <v>759</v>
      </c>
      <c r="D115">
        <v>0</v>
      </c>
      <c r="E115" s="76">
        <v>47208</v>
      </c>
      <c r="G115" s="61">
        <f>Inputs!$N$42</f>
        <v>0</v>
      </c>
      <c r="J115">
        <v>0</v>
      </c>
      <c r="K115" t="s">
        <v>785</v>
      </c>
    </row>
    <row r="116" spans="1:11" x14ac:dyDescent="0.2">
      <c r="A116" t="s">
        <v>765</v>
      </c>
      <c r="B116" t="s">
        <v>759</v>
      </c>
      <c r="D116">
        <v>0</v>
      </c>
      <c r="E116" s="76">
        <v>47573</v>
      </c>
      <c r="G116" s="61">
        <f>Inputs!$O$42</f>
        <v>0</v>
      </c>
      <c r="J116">
        <v>0</v>
      </c>
      <c r="K116" t="s">
        <v>785</v>
      </c>
    </row>
    <row r="117" spans="1:11" x14ac:dyDescent="0.2">
      <c r="A117" t="s">
        <v>765</v>
      </c>
      <c r="B117" t="s">
        <v>759</v>
      </c>
      <c r="D117">
        <v>0</v>
      </c>
      <c r="E117" s="76">
        <v>47938</v>
      </c>
      <c r="G117" s="61">
        <f>Inputs!$P$42</f>
        <v>0</v>
      </c>
      <c r="J117">
        <v>0</v>
      </c>
      <c r="K117" t="s">
        <v>785</v>
      </c>
    </row>
    <row r="118" spans="1:11" x14ac:dyDescent="0.2">
      <c r="A118" t="s">
        <v>765</v>
      </c>
      <c r="B118" t="s">
        <v>760</v>
      </c>
      <c r="D118">
        <v>0</v>
      </c>
      <c r="E118" s="76">
        <v>45747</v>
      </c>
      <c r="G118" s="61">
        <f>Inputs!$J$43</f>
        <v>0</v>
      </c>
      <c r="J118">
        <v>0</v>
      </c>
      <c r="K118" t="s">
        <v>785</v>
      </c>
    </row>
    <row r="119" spans="1:11" x14ac:dyDescent="0.2">
      <c r="A119" t="s">
        <v>765</v>
      </c>
      <c r="B119" t="s">
        <v>760</v>
      </c>
      <c r="D119">
        <v>0</v>
      </c>
      <c r="E119" s="76">
        <v>46112</v>
      </c>
      <c r="G119" s="61">
        <f>Inputs!$K$43</f>
        <v>0</v>
      </c>
      <c r="J119">
        <v>0</v>
      </c>
      <c r="K119" t="s">
        <v>785</v>
      </c>
    </row>
    <row r="120" spans="1:11" x14ac:dyDescent="0.2">
      <c r="A120" t="s">
        <v>765</v>
      </c>
      <c r="B120" t="s">
        <v>760</v>
      </c>
      <c r="D120">
        <v>0</v>
      </c>
      <c r="E120" s="76">
        <v>46477</v>
      </c>
      <c r="G120" s="61">
        <f>Inputs!$L$43</f>
        <v>0</v>
      </c>
      <c r="J120">
        <v>0</v>
      </c>
      <c r="K120" t="s">
        <v>785</v>
      </c>
    </row>
    <row r="121" spans="1:11" x14ac:dyDescent="0.2">
      <c r="A121" t="s">
        <v>765</v>
      </c>
      <c r="B121" t="s">
        <v>760</v>
      </c>
      <c r="D121">
        <v>0</v>
      </c>
      <c r="E121" s="76">
        <v>46843</v>
      </c>
      <c r="G121" s="61">
        <f>Inputs!$M$43</f>
        <v>0</v>
      </c>
      <c r="J121">
        <v>0</v>
      </c>
      <c r="K121" t="s">
        <v>785</v>
      </c>
    </row>
    <row r="122" spans="1:11" x14ac:dyDescent="0.2">
      <c r="A122" t="s">
        <v>765</v>
      </c>
      <c r="B122" t="s">
        <v>760</v>
      </c>
      <c r="D122">
        <v>0</v>
      </c>
      <c r="E122" s="76">
        <v>47208</v>
      </c>
      <c r="G122" s="61">
        <f>Inputs!$N$43</f>
        <v>0</v>
      </c>
      <c r="J122">
        <v>0</v>
      </c>
      <c r="K122" t="s">
        <v>785</v>
      </c>
    </row>
    <row r="123" spans="1:11" x14ac:dyDescent="0.2">
      <c r="A123" t="s">
        <v>765</v>
      </c>
      <c r="B123" t="s">
        <v>760</v>
      </c>
      <c r="D123">
        <v>0</v>
      </c>
      <c r="E123" s="76">
        <v>47573</v>
      </c>
      <c r="G123" s="61">
        <f>Inputs!$O$43</f>
        <v>0</v>
      </c>
      <c r="J123">
        <v>0</v>
      </c>
      <c r="K123" t="s">
        <v>785</v>
      </c>
    </row>
    <row r="124" spans="1:11" x14ac:dyDescent="0.2">
      <c r="A124" t="s">
        <v>765</v>
      </c>
      <c r="B124" t="s">
        <v>760</v>
      </c>
      <c r="D124">
        <v>0</v>
      </c>
      <c r="E124" s="76">
        <v>47938</v>
      </c>
      <c r="G124" s="61">
        <f>Inputs!$P$43</f>
        <v>0</v>
      </c>
      <c r="J124">
        <v>0</v>
      </c>
      <c r="K124" t="s">
        <v>785</v>
      </c>
    </row>
    <row r="125" spans="1:11" x14ac:dyDescent="0.2">
      <c r="A125" t="s">
        <v>765</v>
      </c>
      <c r="B125" t="s">
        <v>761</v>
      </c>
      <c r="D125">
        <v>0</v>
      </c>
      <c r="E125" s="76">
        <v>45747</v>
      </c>
      <c r="G125" s="61">
        <f>Inputs!$J$44</f>
        <v>0</v>
      </c>
      <c r="J125">
        <v>0</v>
      </c>
      <c r="K125" t="s">
        <v>785</v>
      </c>
    </row>
    <row r="126" spans="1:11" x14ac:dyDescent="0.2">
      <c r="A126" t="s">
        <v>765</v>
      </c>
      <c r="B126" t="s">
        <v>761</v>
      </c>
      <c r="D126">
        <v>0</v>
      </c>
      <c r="E126" s="76">
        <v>46112</v>
      </c>
      <c r="G126" s="61">
        <f>Inputs!$K$44</f>
        <v>0</v>
      </c>
      <c r="J126">
        <v>0</v>
      </c>
      <c r="K126" t="s">
        <v>785</v>
      </c>
    </row>
    <row r="127" spans="1:11" x14ac:dyDescent="0.2">
      <c r="A127" t="s">
        <v>765</v>
      </c>
      <c r="B127" t="s">
        <v>761</v>
      </c>
      <c r="D127">
        <v>0</v>
      </c>
      <c r="E127" s="76">
        <v>46477</v>
      </c>
      <c r="G127" s="61">
        <f>Inputs!$L$44</f>
        <v>0</v>
      </c>
      <c r="J127">
        <v>0</v>
      </c>
      <c r="K127" t="s">
        <v>785</v>
      </c>
    </row>
    <row r="128" spans="1:11" x14ac:dyDescent="0.2">
      <c r="A128" t="s">
        <v>765</v>
      </c>
      <c r="B128" t="s">
        <v>761</v>
      </c>
      <c r="D128">
        <v>0</v>
      </c>
      <c r="E128" s="76">
        <v>46843</v>
      </c>
      <c r="G128" s="61">
        <f>Inputs!$M$44</f>
        <v>0</v>
      </c>
      <c r="J128">
        <v>0</v>
      </c>
      <c r="K128" t="s">
        <v>785</v>
      </c>
    </row>
    <row r="129" spans="1:11" x14ac:dyDescent="0.2">
      <c r="A129" t="s">
        <v>765</v>
      </c>
      <c r="B129" t="s">
        <v>761</v>
      </c>
      <c r="D129">
        <v>0</v>
      </c>
      <c r="E129" s="76">
        <v>47208</v>
      </c>
      <c r="G129" s="61">
        <f>Inputs!$N$44</f>
        <v>0</v>
      </c>
      <c r="J129">
        <v>0</v>
      </c>
      <c r="K129" t="s">
        <v>785</v>
      </c>
    </row>
    <row r="130" spans="1:11" x14ac:dyDescent="0.2">
      <c r="A130" t="s">
        <v>765</v>
      </c>
      <c r="B130" t="s">
        <v>761</v>
      </c>
      <c r="D130">
        <v>0</v>
      </c>
      <c r="E130" s="76">
        <v>47573</v>
      </c>
      <c r="G130" s="61">
        <f>Inputs!$O$44</f>
        <v>0</v>
      </c>
      <c r="J130">
        <v>0</v>
      </c>
      <c r="K130" t="s">
        <v>785</v>
      </c>
    </row>
    <row r="131" spans="1:11" x14ac:dyDescent="0.2">
      <c r="A131" t="s">
        <v>765</v>
      </c>
      <c r="B131" t="s">
        <v>761</v>
      </c>
      <c r="D131">
        <v>0</v>
      </c>
      <c r="E131" s="76">
        <v>47938</v>
      </c>
      <c r="G131" s="61">
        <f>Inputs!$P$44</f>
        <v>0</v>
      </c>
      <c r="J131">
        <v>0</v>
      </c>
      <c r="K131" t="s">
        <v>785</v>
      </c>
    </row>
    <row r="132" spans="1:11" x14ac:dyDescent="0.2">
      <c r="A132" t="s">
        <v>765</v>
      </c>
      <c r="B132" t="s">
        <v>762</v>
      </c>
      <c r="D132">
        <v>0</v>
      </c>
      <c r="E132" s="76">
        <v>45747</v>
      </c>
      <c r="G132" s="61">
        <f>Inputs!$J$45</f>
        <v>0</v>
      </c>
      <c r="J132">
        <v>0</v>
      </c>
      <c r="K132" t="s">
        <v>785</v>
      </c>
    </row>
    <row r="133" spans="1:11" x14ac:dyDescent="0.2">
      <c r="A133" t="s">
        <v>765</v>
      </c>
      <c r="B133" t="s">
        <v>762</v>
      </c>
      <c r="D133">
        <v>0</v>
      </c>
      <c r="E133" s="76">
        <v>46112</v>
      </c>
      <c r="G133" s="61">
        <f>Inputs!$K$45</f>
        <v>0</v>
      </c>
      <c r="J133">
        <v>0</v>
      </c>
      <c r="K133" t="s">
        <v>785</v>
      </c>
    </row>
    <row r="134" spans="1:11" x14ac:dyDescent="0.2">
      <c r="A134" t="s">
        <v>765</v>
      </c>
      <c r="B134" t="s">
        <v>762</v>
      </c>
      <c r="D134">
        <v>0</v>
      </c>
      <c r="E134" s="76">
        <v>46477</v>
      </c>
      <c r="G134" s="61">
        <f>Inputs!$L$45</f>
        <v>0</v>
      </c>
      <c r="J134">
        <v>0</v>
      </c>
      <c r="K134" t="s">
        <v>785</v>
      </c>
    </row>
    <row r="135" spans="1:11" x14ac:dyDescent="0.2">
      <c r="A135" t="s">
        <v>765</v>
      </c>
      <c r="B135" t="s">
        <v>762</v>
      </c>
      <c r="D135">
        <v>0</v>
      </c>
      <c r="E135" s="76">
        <v>46843</v>
      </c>
      <c r="G135" s="61">
        <f>Inputs!$M$45</f>
        <v>0</v>
      </c>
      <c r="J135">
        <v>0</v>
      </c>
      <c r="K135" t="s">
        <v>785</v>
      </c>
    </row>
    <row r="136" spans="1:11" x14ac:dyDescent="0.2">
      <c r="A136" t="s">
        <v>765</v>
      </c>
      <c r="B136" t="s">
        <v>762</v>
      </c>
      <c r="D136">
        <v>0</v>
      </c>
      <c r="E136" s="76">
        <v>47208</v>
      </c>
      <c r="G136" s="61">
        <f>Inputs!$N$45</f>
        <v>0</v>
      </c>
      <c r="J136">
        <v>0</v>
      </c>
      <c r="K136" t="s">
        <v>785</v>
      </c>
    </row>
    <row r="137" spans="1:11" x14ac:dyDescent="0.2">
      <c r="A137" t="s">
        <v>765</v>
      </c>
      <c r="B137" t="s">
        <v>762</v>
      </c>
      <c r="D137">
        <v>0</v>
      </c>
      <c r="E137" s="76">
        <v>47573</v>
      </c>
      <c r="G137" s="61">
        <f>Inputs!$O$45</f>
        <v>0</v>
      </c>
      <c r="J137">
        <v>0</v>
      </c>
      <c r="K137" t="s">
        <v>785</v>
      </c>
    </row>
    <row r="138" spans="1:11" x14ac:dyDescent="0.2">
      <c r="A138" t="s">
        <v>765</v>
      </c>
      <c r="B138" t="s">
        <v>762</v>
      </c>
      <c r="D138">
        <v>0</v>
      </c>
      <c r="E138" s="76">
        <v>47938</v>
      </c>
      <c r="G138" s="61">
        <f>Inputs!$P$45</f>
        <v>0</v>
      </c>
      <c r="J138">
        <v>0</v>
      </c>
      <c r="K138" t="s">
        <v>785</v>
      </c>
    </row>
    <row r="139" spans="1:11" x14ac:dyDescent="0.2">
      <c r="A139" t="s">
        <v>766</v>
      </c>
      <c r="B139" t="s">
        <v>757</v>
      </c>
      <c r="D139">
        <v>0</v>
      </c>
      <c r="E139" s="76">
        <v>45747</v>
      </c>
      <c r="G139" s="61">
        <f>Inputs!$J$47</f>
        <v>0</v>
      </c>
      <c r="J139">
        <v>0</v>
      </c>
      <c r="K139" t="s">
        <v>786</v>
      </c>
    </row>
    <row r="140" spans="1:11" x14ac:dyDescent="0.2">
      <c r="A140" t="s">
        <v>766</v>
      </c>
      <c r="B140" t="s">
        <v>757</v>
      </c>
      <c r="D140">
        <v>0</v>
      </c>
      <c r="E140" s="76">
        <v>46112</v>
      </c>
      <c r="G140" s="61">
        <f>Inputs!$K$47</f>
        <v>0</v>
      </c>
      <c r="J140">
        <v>0</v>
      </c>
      <c r="K140" t="s">
        <v>786</v>
      </c>
    </row>
    <row r="141" spans="1:11" x14ac:dyDescent="0.2">
      <c r="A141" t="s">
        <v>766</v>
      </c>
      <c r="B141" t="s">
        <v>757</v>
      </c>
      <c r="D141">
        <v>0</v>
      </c>
      <c r="E141" s="76">
        <v>46477</v>
      </c>
      <c r="G141" s="61">
        <f>Inputs!$L$47</f>
        <v>0</v>
      </c>
      <c r="J141">
        <v>0</v>
      </c>
      <c r="K141" t="s">
        <v>786</v>
      </c>
    </row>
    <row r="142" spans="1:11" x14ac:dyDescent="0.2">
      <c r="A142" t="s">
        <v>766</v>
      </c>
      <c r="B142" t="s">
        <v>757</v>
      </c>
      <c r="D142">
        <v>0</v>
      </c>
      <c r="E142" s="76">
        <v>46843</v>
      </c>
      <c r="G142" s="61">
        <f>Inputs!$M$47</f>
        <v>0</v>
      </c>
      <c r="J142">
        <v>0</v>
      </c>
      <c r="K142" t="s">
        <v>786</v>
      </c>
    </row>
    <row r="143" spans="1:11" x14ac:dyDescent="0.2">
      <c r="A143" t="s">
        <v>766</v>
      </c>
      <c r="B143" t="s">
        <v>757</v>
      </c>
      <c r="D143">
        <v>0</v>
      </c>
      <c r="E143" s="76">
        <v>47208</v>
      </c>
      <c r="G143" s="61">
        <f>Inputs!$N$47</f>
        <v>0</v>
      </c>
      <c r="J143">
        <v>0</v>
      </c>
      <c r="K143" t="s">
        <v>786</v>
      </c>
    </row>
    <row r="144" spans="1:11" x14ac:dyDescent="0.2">
      <c r="A144" t="s">
        <v>766</v>
      </c>
      <c r="B144" t="s">
        <v>757</v>
      </c>
      <c r="D144">
        <v>0</v>
      </c>
      <c r="E144" s="76">
        <v>47573</v>
      </c>
      <c r="G144" s="61">
        <f>Inputs!$O$47</f>
        <v>0</v>
      </c>
      <c r="J144">
        <v>0</v>
      </c>
      <c r="K144" t="s">
        <v>786</v>
      </c>
    </row>
    <row r="145" spans="1:11" x14ac:dyDescent="0.2">
      <c r="A145" t="s">
        <v>766</v>
      </c>
      <c r="B145" t="s">
        <v>757</v>
      </c>
      <c r="D145">
        <v>0</v>
      </c>
      <c r="E145" s="76">
        <v>47938</v>
      </c>
      <c r="G145" s="61">
        <f>Inputs!$P$47</f>
        <v>0</v>
      </c>
      <c r="J145">
        <v>0</v>
      </c>
      <c r="K145" t="s">
        <v>786</v>
      </c>
    </row>
    <row r="146" spans="1:11" x14ac:dyDescent="0.2">
      <c r="A146" t="s">
        <v>766</v>
      </c>
      <c r="B146" t="s">
        <v>758</v>
      </c>
      <c r="D146">
        <v>0</v>
      </c>
      <c r="E146" s="76">
        <v>45747</v>
      </c>
      <c r="G146" s="61">
        <f>Inputs!$J$48</f>
        <v>0</v>
      </c>
      <c r="J146">
        <v>0</v>
      </c>
      <c r="K146" t="s">
        <v>786</v>
      </c>
    </row>
    <row r="147" spans="1:11" x14ac:dyDescent="0.2">
      <c r="A147" t="s">
        <v>766</v>
      </c>
      <c r="B147" t="s">
        <v>758</v>
      </c>
      <c r="D147">
        <v>0</v>
      </c>
      <c r="E147" s="76">
        <v>46112</v>
      </c>
      <c r="G147" s="61">
        <f>Inputs!$K$48</f>
        <v>0</v>
      </c>
      <c r="J147">
        <v>0</v>
      </c>
      <c r="K147" t="s">
        <v>786</v>
      </c>
    </row>
    <row r="148" spans="1:11" x14ac:dyDescent="0.2">
      <c r="A148" t="s">
        <v>766</v>
      </c>
      <c r="B148" t="s">
        <v>758</v>
      </c>
      <c r="D148">
        <v>0</v>
      </c>
      <c r="E148" s="76">
        <v>46477</v>
      </c>
      <c r="G148" s="61">
        <f>Inputs!$L$48</f>
        <v>0</v>
      </c>
      <c r="J148">
        <v>0</v>
      </c>
      <c r="K148" t="s">
        <v>786</v>
      </c>
    </row>
    <row r="149" spans="1:11" x14ac:dyDescent="0.2">
      <c r="A149" t="s">
        <v>766</v>
      </c>
      <c r="B149" t="s">
        <v>758</v>
      </c>
      <c r="D149">
        <v>0</v>
      </c>
      <c r="E149" s="76">
        <v>46843</v>
      </c>
      <c r="G149" s="61">
        <f>Inputs!$M$48</f>
        <v>0</v>
      </c>
      <c r="J149">
        <v>0</v>
      </c>
      <c r="K149" t="s">
        <v>786</v>
      </c>
    </row>
    <row r="150" spans="1:11" x14ac:dyDescent="0.2">
      <c r="A150" t="s">
        <v>766</v>
      </c>
      <c r="B150" t="s">
        <v>758</v>
      </c>
      <c r="D150">
        <v>0</v>
      </c>
      <c r="E150" s="76">
        <v>47208</v>
      </c>
      <c r="G150" s="61">
        <f>Inputs!$N$48</f>
        <v>0</v>
      </c>
      <c r="J150">
        <v>0</v>
      </c>
      <c r="K150" t="s">
        <v>786</v>
      </c>
    </row>
    <row r="151" spans="1:11" x14ac:dyDescent="0.2">
      <c r="A151" t="s">
        <v>766</v>
      </c>
      <c r="B151" t="s">
        <v>758</v>
      </c>
      <c r="D151">
        <v>0</v>
      </c>
      <c r="E151" s="76">
        <v>47573</v>
      </c>
      <c r="G151" s="61">
        <f>Inputs!$O$48</f>
        <v>0</v>
      </c>
      <c r="J151">
        <v>0</v>
      </c>
      <c r="K151" t="s">
        <v>786</v>
      </c>
    </row>
    <row r="152" spans="1:11" x14ac:dyDescent="0.2">
      <c r="A152" t="s">
        <v>766</v>
      </c>
      <c r="B152" t="s">
        <v>758</v>
      </c>
      <c r="D152">
        <v>0</v>
      </c>
      <c r="E152" s="76">
        <v>47938</v>
      </c>
      <c r="G152" s="61">
        <f>Inputs!$P$48</f>
        <v>0</v>
      </c>
      <c r="J152">
        <v>0</v>
      </c>
      <c r="K152" t="s">
        <v>786</v>
      </c>
    </row>
    <row r="153" spans="1:11" x14ac:dyDescent="0.2">
      <c r="A153" t="s">
        <v>766</v>
      </c>
      <c r="B153" t="s">
        <v>759</v>
      </c>
      <c r="D153">
        <v>0</v>
      </c>
      <c r="E153" s="76">
        <v>45747</v>
      </c>
      <c r="G153" s="61">
        <f>Inputs!$J$49</f>
        <v>0</v>
      </c>
      <c r="J153">
        <v>0</v>
      </c>
      <c r="K153" t="s">
        <v>786</v>
      </c>
    </row>
    <row r="154" spans="1:11" x14ac:dyDescent="0.2">
      <c r="A154" t="s">
        <v>766</v>
      </c>
      <c r="B154" t="s">
        <v>759</v>
      </c>
      <c r="D154">
        <v>0</v>
      </c>
      <c r="E154" s="76">
        <v>46112</v>
      </c>
      <c r="G154" s="61">
        <f>Inputs!$K$49</f>
        <v>0</v>
      </c>
      <c r="J154">
        <v>0</v>
      </c>
      <c r="K154" t="s">
        <v>786</v>
      </c>
    </row>
    <row r="155" spans="1:11" x14ac:dyDescent="0.2">
      <c r="A155" t="s">
        <v>766</v>
      </c>
      <c r="B155" t="s">
        <v>759</v>
      </c>
      <c r="D155">
        <v>0</v>
      </c>
      <c r="E155" s="76">
        <v>46477</v>
      </c>
      <c r="G155" s="61">
        <f>Inputs!$L$49</f>
        <v>0</v>
      </c>
      <c r="J155">
        <v>0</v>
      </c>
      <c r="K155" t="s">
        <v>786</v>
      </c>
    </row>
    <row r="156" spans="1:11" x14ac:dyDescent="0.2">
      <c r="A156" t="s">
        <v>766</v>
      </c>
      <c r="B156" t="s">
        <v>759</v>
      </c>
      <c r="D156">
        <v>0</v>
      </c>
      <c r="E156" s="76">
        <v>46843</v>
      </c>
      <c r="G156" s="61">
        <f>Inputs!$M$49</f>
        <v>0</v>
      </c>
      <c r="J156">
        <v>0</v>
      </c>
      <c r="K156" t="s">
        <v>786</v>
      </c>
    </row>
    <row r="157" spans="1:11" x14ac:dyDescent="0.2">
      <c r="A157" t="s">
        <v>766</v>
      </c>
      <c r="B157" t="s">
        <v>759</v>
      </c>
      <c r="D157">
        <v>0</v>
      </c>
      <c r="E157" s="76">
        <v>47208</v>
      </c>
      <c r="G157" s="61">
        <f>Inputs!$N$49</f>
        <v>0</v>
      </c>
      <c r="J157">
        <v>0</v>
      </c>
      <c r="K157" t="s">
        <v>786</v>
      </c>
    </row>
    <row r="158" spans="1:11" x14ac:dyDescent="0.2">
      <c r="A158" t="s">
        <v>766</v>
      </c>
      <c r="B158" t="s">
        <v>759</v>
      </c>
      <c r="D158">
        <v>0</v>
      </c>
      <c r="E158" s="76">
        <v>47573</v>
      </c>
      <c r="G158" s="61">
        <f>Inputs!$O$49</f>
        <v>0</v>
      </c>
      <c r="J158">
        <v>0</v>
      </c>
      <c r="K158" t="s">
        <v>786</v>
      </c>
    </row>
    <row r="159" spans="1:11" x14ac:dyDescent="0.2">
      <c r="A159" t="s">
        <v>766</v>
      </c>
      <c r="B159" t="s">
        <v>759</v>
      </c>
      <c r="D159">
        <v>0</v>
      </c>
      <c r="E159" s="76">
        <v>47938</v>
      </c>
      <c r="G159" s="61">
        <f>Inputs!$P$49</f>
        <v>0</v>
      </c>
      <c r="J159">
        <v>0</v>
      </c>
      <c r="K159" t="s">
        <v>786</v>
      </c>
    </row>
    <row r="160" spans="1:11" x14ac:dyDescent="0.2">
      <c r="A160" t="s">
        <v>766</v>
      </c>
      <c r="B160" t="s">
        <v>760</v>
      </c>
      <c r="D160">
        <v>0</v>
      </c>
      <c r="E160" s="76">
        <v>45747</v>
      </c>
      <c r="G160" s="61">
        <f>Inputs!$J$50</f>
        <v>0</v>
      </c>
      <c r="J160">
        <v>0</v>
      </c>
      <c r="K160" t="s">
        <v>786</v>
      </c>
    </row>
    <row r="161" spans="1:11" x14ac:dyDescent="0.2">
      <c r="A161" t="s">
        <v>766</v>
      </c>
      <c r="B161" t="s">
        <v>760</v>
      </c>
      <c r="D161">
        <v>0</v>
      </c>
      <c r="E161" s="76">
        <v>46112</v>
      </c>
      <c r="G161" s="61">
        <f>Inputs!$K$50</f>
        <v>0</v>
      </c>
      <c r="J161">
        <v>0</v>
      </c>
      <c r="K161" t="s">
        <v>786</v>
      </c>
    </row>
    <row r="162" spans="1:11" x14ac:dyDescent="0.2">
      <c r="A162" t="s">
        <v>766</v>
      </c>
      <c r="B162" t="s">
        <v>760</v>
      </c>
      <c r="D162">
        <v>0</v>
      </c>
      <c r="E162" s="76">
        <v>46477</v>
      </c>
      <c r="G162" s="61">
        <f>Inputs!$L$50</f>
        <v>0</v>
      </c>
      <c r="J162">
        <v>0</v>
      </c>
      <c r="K162" t="s">
        <v>786</v>
      </c>
    </row>
    <row r="163" spans="1:11" x14ac:dyDescent="0.2">
      <c r="A163" t="s">
        <v>766</v>
      </c>
      <c r="B163" t="s">
        <v>760</v>
      </c>
      <c r="D163">
        <v>0</v>
      </c>
      <c r="E163" s="76">
        <v>46843</v>
      </c>
      <c r="G163" s="61">
        <f>Inputs!$M$50</f>
        <v>0</v>
      </c>
      <c r="J163">
        <v>0</v>
      </c>
      <c r="K163" t="s">
        <v>786</v>
      </c>
    </row>
    <row r="164" spans="1:11" x14ac:dyDescent="0.2">
      <c r="A164" t="s">
        <v>766</v>
      </c>
      <c r="B164" t="s">
        <v>760</v>
      </c>
      <c r="D164">
        <v>0</v>
      </c>
      <c r="E164" s="76">
        <v>47208</v>
      </c>
      <c r="G164" s="61">
        <f>Inputs!$N$50</f>
        <v>0</v>
      </c>
      <c r="J164">
        <v>0</v>
      </c>
      <c r="K164" t="s">
        <v>786</v>
      </c>
    </row>
    <row r="165" spans="1:11" x14ac:dyDescent="0.2">
      <c r="A165" t="s">
        <v>766</v>
      </c>
      <c r="B165" t="s">
        <v>760</v>
      </c>
      <c r="D165">
        <v>0</v>
      </c>
      <c r="E165" s="76">
        <v>47573</v>
      </c>
      <c r="G165" s="61">
        <f>Inputs!$O$50</f>
        <v>0</v>
      </c>
      <c r="J165">
        <v>0</v>
      </c>
      <c r="K165" t="s">
        <v>786</v>
      </c>
    </row>
    <row r="166" spans="1:11" x14ac:dyDescent="0.2">
      <c r="A166" t="s">
        <v>766</v>
      </c>
      <c r="B166" t="s">
        <v>760</v>
      </c>
      <c r="D166">
        <v>0</v>
      </c>
      <c r="E166" s="76">
        <v>47938</v>
      </c>
      <c r="G166" s="61">
        <f>Inputs!$P$50</f>
        <v>0</v>
      </c>
      <c r="J166">
        <v>0</v>
      </c>
      <c r="K166" t="s">
        <v>786</v>
      </c>
    </row>
    <row r="167" spans="1:11" x14ac:dyDescent="0.2">
      <c r="A167" t="s">
        <v>766</v>
      </c>
      <c r="B167" t="s">
        <v>761</v>
      </c>
      <c r="D167">
        <v>0</v>
      </c>
      <c r="E167" s="76">
        <v>45747</v>
      </c>
      <c r="G167" s="61">
        <f>Inputs!$J$51</f>
        <v>0</v>
      </c>
      <c r="J167">
        <v>0</v>
      </c>
      <c r="K167" t="s">
        <v>786</v>
      </c>
    </row>
    <row r="168" spans="1:11" x14ac:dyDescent="0.2">
      <c r="A168" t="s">
        <v>766</v>
      </c>
      <c r="B168" t="s">
        <v>761</v>
      </c>
      <c r="D168">
        <v>0</v>
      </c>
      <c r="E168" s="76">
        <v>46112</v>
      </c>
      <c r="G168" s="61">
        <f>Inputs!$K$51</f>
        <v>0</v>
      </c>
      <c r="J168">
        <v>0</v>
      </c>
      <c r="K168" t="s">
        <v>786</v>
      </c>
    </row>
    <row r="169" spans="1:11" x14ac:dyDescent="0.2">
      <c r="A169" t="s">
        <v>766</v>
      </c>
      <c r="B169" t="s">
        <v>761</v>
      </c>
      <c r="D169">
        <v>0</v>
      </c>
      <c r="E169" s="76">
        <v>46477</v>
      </c>
      <c r="G169" s="61">
        <f>Inputs!$L$51</f>
        <v>0</v>
      </c>
      <c r="J169">
        <v>0</v>
      </c>
      <c r="K169" t="s">
        <v>786</v>
      </c>
    </row>
    <row r="170" spans="1:11" x14ac:dyDescent="0.2">
      <c r="A170" t="s">
        <v>766</v>
      </c>
      <c r="B170" t="s">
        <v>761</v>
      </c>
      <c r="D170">
        <v>0</v>
      </c>
      <c r="E170" s="76">
        <v>46843</v>
      </c>
      <c r="G170" s="61">
        <f>Inputs!$M$51</f>
        <v>0</v>
      </c>
      <c r="J170">
        <v>0</v>
      </c>
      <c r="K170" t="s">
        <v>786</v>
      </c>
    </row>
    <row r="171" spans="1:11" x14ac:dyDescent="0.2">
      <c r="A171" t="s">
        <v>766</v>
      </c>
      <c r="B171" t="s">
        <v>761</v>
      </c>
      <c r="D171">
        <v>0</v>
      </c>
      <c r="E171" s="76">
        <v>47208</v>
      </c>
      <c r="G171" s="61">
        <f>Inputs!$N$51</f>
        <v>0</v>
      </c>
      <c r="J171">
        <v>0</v>
      </c>
      <c r="K171" t="s">
        <v>786</v>
      </c>
    </row>
    <row r="172" spans="1:11" x14ac:dyDescent="0.2">
      <c r="A172" t="s">
        <v>766</v>
      </c>
      <c r="B172" t="s">
        <v>761</v>
      </c>
      <c r="D172">
        <v>0</v>
      </c>
      <c r="E172" s="76">
        <v>47573</v>
      </c>
      <c r="G172" s="61">
        <f>Inputs!$O$51</f>
        <v>0</v>
      </c>
      <c r="J172">
        <v>0</v>
      </c>
      <c r="K172" t="s">
        <v>786</v>
      </c>
    </row>
    <row r="173" spans="1:11" x14ac:dyDescent="0.2">
      <c r="A173" t="s">
        <v>766</v>
      </c>
      <c r="B173" t="s">
        <v>761</v>
      </c>
      <c r="D173">
        <v>0</v>
      </c>
      <c r="E173" s="76">
        <v>47938</v>
      </c>
      <c r="G173" s="61">
        <f>Inputs!$P$51</f>
        <v>0</v>
      </c>
      <c r="J173">
        <v>0</v>
      </c>
      <c r="K173" t="s">
        <v>786</v>
      </c>
    </row>
    <row r="174" spans="1:11" x14ac:dyDescent="0.2">
      <c r="A174" t="s">
        <v>766</v>
      </c>
      <c r="B174" t="s">
        <v>762</v>
      </c>
      <c r="D174">
        <v>0</v>
      </c>
      <c r="E174" s="76">
        <v>45747</v>
      </c>
      <c r="G174" s="61">
        <f>Inputs!$J$52</f>
        <v>0</v>
      </c>
      <c r="J174">
        <v>0</v>
      </c>
      <c r="K174" t="s">
        <v>786</v>
      </c>
    </row>
    <row r="175" spans="1:11" x14ac:dyDescent="0.2">
      <c r="A175" t="s">
        <v>766</v>
      </c>
      <c r="B175" t="s">
        <v>762</v>
      </c>
      <c r="D175">
        <v>0</v>
      </c>
      <c r="E175" s="76">
        <v>46112</v>
      </c>
      <c r="G175" s="61">
        <f>Inputs!$K$52</f>
        <v>0</v>
      </c>
      <c r="J175">
        <v>0</v>
      </c>
      <c r="K175" t="s">
        <v>786</v>
      </c>
    </row>
    <row r="176" spans="1:11" x14ac:dyDescent="0.2">
      <c r="A176" t="s">
        <v>766</v>
      </c>
      <c r="B176" t="s">
        <v>762</v>
      </c>
      <c r="D176">
        <v>0</v>
      </c>
      <c r="E176" s="76">
        <v>46477</v>
      </c>
      <c r="G176" s="61">
        <f>Inputs!$L$52</f>
        <v>0</v>
      </c>
      <c r="J176">
        <v>0</v>
      </c>
      <c r="K176" t="s">
        <v>786</v>
      </c>
    </row>
    <row r="177" spans="1:11" x14ac:dyDescent="0.2">
      <c r="A177" t="s">
        <v>766</v>
      </c>
      <c r="B177" t="s">
        <v>762</v>
      </c>
      <c r="D177">
        <v>0</v>
      </c>
      <c r="E177" s="76">
        <v>46843</v>
      </c>
      <c r="G177" s="61">
        <f>Inputs!$M$52</f>
        <v>0</v>
      </c>
      <c r="J177">
        <v>0</v>
      </c>
      <c r="K177" t="s">
        <v>786</v>
      </c>
    </row>
    <row r="178" spans="1:11" x14ac:dyDescent="0.2">
      <c r="A178" t="s">
        <v>766</v>
      </c>
      <c r="B178" t="s">
        <v>762</v>
      </c>
      <c r="D178">
        <v>0</v>
      </c>
      <c r="E178" s="76">
        <v>47208</v>
      </c>
      <c r="G178" s="61">
        <f>Inputs!$N$52</f>
        <v>0</v>
      </c>
      <c r="J178">
        <v>0</v>
      </c>
      <c r="K178" t="s">
        <v>786</v>
      </c>
    </row>
    <row r="179" spans="1:11" x14ac:dyDescent="0.2">
      <c r="A179" t="s">
        <v>766</v>
      </c>
      <c r="B179" t="s">
        <v>762</v>
      </c>
      <c r="D179">
        <v>0</v>
      </c>
      <c r="E179" s="76">
        <v>47573</v>
      </c>
      <c r="G179" s="61">
        <f>Inputs!$O$52</f>
        <v>0</v>
      </c>
      <c r="J179">
        <v>0</v>
      </c>
      <c r="K179" t="s">
        <v>786</v>
      </c>
    </row>
    <row r="180" spans="1:11" x14ac:dyDescent="0.2">
      <c r="A180" t="s">
        <v>766</v>
      </c>
      <c r="B180" t="s">
        <v>762</v>
      </c>
      <c r="D180">
        <v>0</v>
      </c>
      <c r="E180" s="76">
        <v>47938</v>
      </c>
      <c r="G180" s="61">
        <f>Inputs!$P$52</f>
        <v>0</v>
      </c>
      <c r="J180">
        <v>0</v>
      </c>
      <c r="K180" t="s">
        <v>786</v>
      </c>
    </row>
    <row r="181" spans="1:11" x14ac:dyDescent="0.2">
      <c r="A181" t="s">
        <v>181</v>
      </c>
      <c r="D181">
        <v>0</v>
      </c>
      <c r="E181" s="76">
        <v>45747</v>
      </c>
      <c r="G181" s="61">
        <f>Inputs!$J$57</f>
        <v>0</v>
      </c>
      <c r="J181">
        <v>0</v>
      </c>
      <c r="K181" t="s">
        <v>787</v>
      </c>
    </row>
    <row r="182" spans="1:11" x14ac:dyDescent="0.2">
      <c r="A182" t="s">
        <v>181</v>
      </c>
      <c r="D182">
        <v>0</v>
      </c>
      <c r="E182" s="76">
        <v>46112</v>
      </c>
      <c r="G182" s="61">
        <f>Inputs!$K$57</f>
        <v>0</v>
      </c>
      <c r="J182">
        <v>0</v>
      </c>
      <c r="K182" t="s">
        <v>787</v>
      </c>
    </row>
    <row r="183" spans="1:11" x14ac:dyDescent="0.2">
      <c r="A183" t="s">
        <v>181</v>
      </c>
      <c r="D183">
        <v>0</v>
      </c>
      <c r="E183" s="76">
        <v>46477</v>
      </c>
      <c r="G183" s="61">
        <f>Inputs!$L$57</f>
        <v>0.5</v>
      </c>
      <c r="J183">
        <v>0</v>
      </c>
      <c r="K183" t="s">
        <v>787</v>
      </c>
    </row>
    <row r="184" spans="1:11" x14ac:dyDescent="0.2">
      <c r="A184" t="s">
        <v>181</v>
      </c>
      <c r="D184">
        <v>0</v>
      </c>
      <c r="E184" s="76">
        <v>46843</v>
      </c>
      <c r="G184" s="61">
        <f>Inputs!$M$57</f>
        <v>0.4</v>
      </c>
      <c r="J184">
        <v>0</v>
      </c>
      <c r="K184" t="s">
        <v>787</v>
      </c>
    </row>
    <row r="185" spans="1:11" x14ac:dyDescent="0.2">
      <c r="A185" t="s">
        <v>181</v>
      </c>
      <c r="D185">
        <v>0</v>
      </c>
      <c r="E185" s="76">
        <v>47208</v>
      </c>
      <c r="G185" s="61">
        <f>Inputs!$N$57</f>
        <v>0</v>
      </c>
      <c r="J185">
        <v>0</v>
      </c>
      <c r="K185" t="s">
        <v>787</v>
      </c>
    </row>
    <row r="186" spans="1:11" x14ac:dyDescent="0.2">
      <c r="A186" t="s">
        <v>181</v>
      </c>
      <c r="D186">
        <v>0</v>
      </c>
      <c r="E186" s="76">
        <v>47573</v>
      </c>
      <c r="G186" s="61">
        <f>Inputs!$O$57</f>
        <v>0</v>
      </c>
      <c r="J186">
        <v>0</v>
      </c>
      <c r="K186" t="s">
        <v>787</v>
      </c>
    </row>
    <row r="187" spans="1:11" x14ac:dyDescent="0.2">
      <c r="A187" t="s">
        <v>181</v>
      </c>
      <c r="D187">
        <v>0</v>
      </c>
      <c r="E187" s="76">
        <v>47938</v>
      </c>
      <c r="G187" s="61">
        <f>Inputs!$P$57</f>
        <v>0</v>
      </c>
      <c r="J187">
        <v>0</v>
      </c>
      <c r="K187" t="s">
        <v>787</v>
      </c>
    </row>
    <row r="188" spans="1:11" x14ac:dyDescent="0.2">
      <c r="A188" t="s">
        <v>182</v>
      </c>
      <c r="D188">
        <v>0</v>
      </c>
      <c r="E188" s="76">
        <v>45747</v>
      </c>
      <c r="G188" s="61">
        <f>Inputs!$J$58</f>
        <v>0</v>
      </c>
      <c r="J188">
        <v>0</v>
      </c>
      <c r="K188" t="s">
        <v>788</v>
      </c>
    </row>
    <row r="189" spans="1:11" x14ac:dyDescent="0.2">
      <c r="A189" t="s">
        <v>182</v>
      </c>
      <c r="D189">
        <v>0</v>
      </c>
      <c r="E189" s="76">
        <v>46112</v>
      </c>
      <c r="G189" s="61">
        <f>Inputs!$K$58</f>
        <v>0.5</v>
      </c>
      <c r="J189">
        <v>0</v>
      </c>
      <c r="K189" t="s">
        <v>788</v>
      </c>
    </row>
    <row r="190" spans="1:11" x14ac:dyDescent="0.2">
      <c r="A190" t="s">
        <v>182</v>
      </c>
      <c r="D190">
        <v>0</v>
      </c>
      <c r="E190" s="76">
        <v>46477</v>
      </c>
      <c r="G190" s="61">
        <f>Inputs!$L$58</f>
        <v>0.5</v>
      </c>
      <c r="J190">
        <v>0</v>
      </c>
      <c r="K190" t="s">
        <v>788</v>
      </c>
    </row>
    <row r="191" spans="1:11" x14ac:dyDescent="0.2">
      <c r="A191" t="s">
        <v>182</v>
      </c>
      <c r="D191">
        <v>0</v>
      </c>
      <c r="E191" s="76">
        <v>46843</v>
      </c>
      <c r="G191" s="61">
        <f>Inputs!$M$58</f>
        <v>0.5</v>
      </c>
      <c r="J191">
        <v>0</v>
      </c>
      <c r="K191" t="s">
        <v>788</v>
      </c>
    </row>
    <row r="192" spans="1:11" x14ac:dyDescent="0.2">
      <c r="A192" t="s">
        <v>182</v>
      </c>
      <c r="D192">
        <v>0</v>
      </c>
      <c r="E192" s="76">
        <v>47208</v>
      </c>
      <c r="G192" s="61">
        <f>Inputs!$N$58</f>
        <v>0.5</v>
      </c>
      <c r="J192">
        <v>0</v>
      </c>
      <c r="K192" t="s">
        <v>788</v>
      </c>
    </row>
    <row r="193" spans="1:11" x14ac:dyDescent="0.2">
      <c r="A193" t="s">
        <v>182</v>
      </c>
      <c r="D193">
        <v>0</v>
      </c>
      <c r="E193" s="76">
        <v>47573</v>
      </c>
      <c r="G193" s="61">
        <f>Inputs!$O$58</f>
        <v>0.5</v>
      </c>
      <c r="J193">
        <v>0</v>
      </c>
      <c r="K193" t="s">
        <v>788</v>
      </c>
    </row>
    <row r="194" spans="1:11" x14ac:dyDescent="0.2">
      <c r="A194" t="s">
        <v>182</v>
      </c>
      <c r="D194">
        <v>0</v>
      </c>
      <c r="E194" s="76">
        <v>47938</v>
      </c>
      <c r="G194" s="61">
        <f>Inputs!$P$58</f>
        <v>0</v>
      </c>
      <c r="J194">
        <v>0</v>
      </c>
      <c r="K194" t="s">
        <v>788</v>
      </c>
    </row>
    <row r="195" spans="1:11" x14ac:dyDescent="0.2">
      <c r="A195" t="s">
        <v>183</v>
      </c>
      <c r="D195">
        <v>0</v>
      </c>
      <c r="E195" s="76">
        <v>45747</v>
      </c>
      <c r="H195">
        <f>Inputs!$J$59</f>
        <v>0</v>
      </c>
      <c r="J195">
        <v>0</v>
      </c>
      <c r="K195" t="s">
        <v>789</v>
      </c>
    </row>
    <row r="196" spans="1:11" x14ac:dyDescent="0.2">
      <c r="A196" t="s">
        <v>183</v>
      </c>
      <c r="D196">
        <v>0</v>
      </c>
      <c r="E196" s="76">
        <v>46112</v>
      </c>
      <c r="H196">
        <f>Inputs!$K$59</f>
        <v>0</v>
      </c>
      <c r="J196">
        <v>0</v>
      </c>
      <c r="K196" t="s">
        <v>789</v>
      </c>
    </row>
    <row r="197" spans="1:11" x14ac:dyDescent="0.2">
      <c r="A197" t="s">
        <v>183</v>
      </c>
      <c r="D197">
        <v>0</v>
      </c>
      <c r="E197" s="76">
        <v>46477</v>
      </c>
      <c r="H197">
        <f>Inputs!$L$59</f>
        <v>0</v>
      </c>
      <c r="J197">
        <v>0</v>
      </c>
      <c r="K197" t="s">
        <v>789</v>
      </c>
    </row>
    <row r="198" spans="1:11" x14ac:dyDescent="0.2">
      <c r="A198" t="s">
        <v>183</v>
      </c>
      <c r="D198">
        <v>0</v>
      </c>
      <c r="E198" s="76">
        <v>46843</v>
      </c>
      <c r="H198">
        <f>Inputs!$M$59</f>
        <v>0</v>
      </c>
      <c r="J198">
        <v>0</v>
      </c>
      <c r="K198" t="s">
        <v>789</v>
      </c>
    </row>
    <row r="199" spans="1:11" x14ac:dyDescent="0.2">
      <c r="A199" t="s">
        <v>183</v>
      </c>
      <c r="D199">
        <v>0</v>
      </c>
      <c r="E199" s="76">
        <v>47208</v>
      </c>
      <c r="H199">
        <f>Inputs!$N$59</f>
        <v>1</v>
      </c>
      <c r="J199">
        <v>0</v>
      </c>
      <c r="K199" t="s">
        <v>789</v>
      </c>
    </row>
    <row r="200" spans="1:11" x14ac:dyDescent="0.2">
      <c r="A200" t="s">
        <v>183</v>
      </c>
      <c r="D200">
        <v>0</v>
      </c>
      <c r="E200" s="76">
        <v>47573</v>
      </c>
      <c r="H200">
        <f>Inputs!$O$59</f>
        <v>1</v>
      </c>
      <c r="J200">
        <v>0</v>
      </c>
      <c r="K200" t="s">
        <v>789</v>
      </c>
    </row>
    <row r="201" spans="1:11" x14ac:dyDescent="0.2">
      <c r="A201" t="s">
        <v>183</v>
      </c>
      <c r="D201">
        <v>0</v>
      </c>
      <c r="E201" s="76">
        <v>47938</v>
      </c>
      <c r="H201">
        <f>Inputs!$P$59</f>
        <v>0</v>
      </c>
      <c r="J201">
        <v>0</v>
      </c>
      <c r="K201" t="s">
        <v>789</v>
      </c>
    </row>
    <row r="202" spans="1:11" x14ac:dyDescent="0.2">
      <c r="A202" t="s">
        <v>185</v>
      </c>
      <c r="D202">
        <v>0</v>
      </c>
      <c r="E202" s="76">
        <v>45747</v>
      </c>
      <c r="H202">
        <f>Inputs!$J$60</f>
        <v>0</v>
      </c>
      <c r="J202">
        <v>0</v>
      </c>
      <c r="K202" t="s">
        <v>790</v>
      </c>
    </row>
    <row r="203" spans="1:11" x14ac:dyDescent="0.2">
      <c r="A203" t="s">
        <v>185</v>
      </c>
      <c r="D203">
        <v>0</v>
      </c>
      <c r="E203" s="76">
        <v>46112</v>
      </c>
      <c r="H203">
        <f>Inputs!$K$60</f>
        <v>0</v>
      </c>
      <c r="J203">
        <v>0</v>
      </c>
      <c r="K203" t="s">
        <v>790</v>
      </c>
    </row>
    <row r="204" spans="1:11" x14ac:dyDescent="0.2">
      <c r="A204" t="s">
        <v>185</v>
      </c>
      <c r="D204">
        <v>0</v>
      </c>
      <c r="E204" s="76">
        <v>46477</v>
      </c>
      <c r="H204">
        <f>Inputs!$L$60</f>
        <v>0</v>
      </c>
      <c r="J204">
        <v>0</v>
      </c>
      <c r="K204" t="s">
        <v>790</v>
      </c>
    </row>
    <row r="205" spans="1:11" x14ac:dyDescent="0.2">
      <c r="A205" t="s">
        <v>185</v>
      </c>
      <c r="D205">
        <v>0</v>
      </c>
      <c r="E205" s="76">
        <v>46843</v>
      </c>
      <c r="H205">
        <f>Inputs!$M$60</f>
        <v>0</v>
      </c>
      <c r="J205">
        <v>0</v>
      </c>
      <c r="K205" t="s">
        <v>790</v>
      </c>
    </row>
    <row r="206" spans="1:11" x14ac:dyDescent="0.2">
      <c r="A206" t="s">
        <v>185</v>
      </c>
      <c r="D206">
        <v>0</v>
      </c>
      <c r="E206" s="76">
        <v>47208</v>
      </c>
      <c r="H206">
        <f>Inputs!$N$60</f>
        <v>0</v>
      </c>
      <c r="J206">
        <v>0</v>
      </c>
      <c r="K206" t="s">
        <v>790</v>
      </c>
    </row>
    <row r="207" spans="1:11" x14ac:dyDescent="0.2">
      <c r="A207" t="s">
        <v>185</v>
      </c>
      <c r="D207">
        <v>0</v>
      </c>
      <c r="E207" s="76">
        <v>47573</v>
      </c>
      <c r="H207">
        <f>Inputs!$O$60</f>
        <v>1</v>
      </c>
      <c r="J207">
        <v>0</v>
      </c>
      <c r="K207" t="s">
        <v>790</v>
      </c>
    </row>
    <row r="208" spans="1:11" x14ac:dyDescent="0.2">
      <c r="A208" t="s">
        <v>185</v>
      </c>
      <c r="D208">
        <v>0</v>
      </c>
      <c r="E208" s="76">
        <v>47938</v>
      </c>
      <c r="H208">
        <f>Inputs!$P$60</f>
        <v>0</v>
      </c>
      <c r="J208">
        <v>0</v>
      </c>
      <c r="K208" t="s">
        <v>790</v>
      </c>
    </row>
    <row r="209" spans="1:11" x14ac:dyDescent="0.2">
      <c r="A209" t="s">
        <v>186</v>
      </c>
      <c r="D209">
        <v>0</v>
      </c>
      <c r="E209" s="76">
        <v>45747</v>
      </c>
      <c r="G209" s="61">
        <f>Inputs!$F$61</f>
        <v>0.5</v>
      </c>
      <c r="J209">
        <v>0</v>
      </c>
      <c r="K209" t="s">
        <v>791</v>
      </c>
    </row>
    <row r="210" spans="1:11" x14ac:dyDescent="0.2">
      <c r="A210" t="s">
        <v>188</v>
      </c>
      <c r="D210">
        <v>0</v>
      </c>
      <c r="E210" s="76">
        <v>45747</v>
      </c>
      <c r="H210">
        <f>Inputs!$J$66</f>
        <v>0</v>
      </c>
      <c r="J210">
        <v>0</v>
      </c>
      <c r="K210" t="s">
        <v>792</v>
      </c>
    </row>
    <row r="211" spans="1:11" x14ac:dyDescent="0.2">
      <c r="A211" t="s">
        <v>188</v>
      </c>
      <c r="D211">
        <v>0</v>
      </c>
      <c r="E211" s="76">
        <v>46112</v>
      </c>
      <c r="H211">
        <f>Inputs!$K$66</f>
        <v>0</v>
      </c>
      <c r="J211">
        <v>0</v>
      </c>
      <c r="K211" t="s">
        <v>792</v>
      </c>
    </row>
    <row r="212" spans="1:11" x14ac:dyDescent="0.2">
      <c r="A212" t="s">
        <v>188</v>
      </c>
      <c r="D212">
        <v>0</v>
      </c>
      <c r="E212" s="76">
        <v>46477</v>
      </c>
      <c r="H212">
        <f>Inputs!$L$66</f>
        <v>0</v>
      </c>
      <c r="J212">
        <v>0</v>
      </c>
      <c r="K212" t="s">
        <v>792</v>
      </c>
    </row>
    <row r="213" spans="1:11" x14ac:dyDescent="0.2">
      <c r="A213" t="s">
        <v>188</v>
      </c>
      <c r="D213">
        <v>0</v>
      </c>
      <c r="E213" s="76">
        <v>46843</v>
      </c>
      <c r="H213">
        <f>Inputs!$M$66</f>
        <v>0</v>
      </c>
      <c r="J213">
        <v>0</v>
      </c>
      <c r="K213" t="s">
        <v>792</v>
      </c>
    </row>
    <row r="214" spans="1:11" x14ac:dyDescent="0.2">
      <c r="A214" t="s">
        <v>188</v>
      </c>
      <c r="D214">
        <v>0</v>
      </c>
      <c r="E214" s="76">
        <v>47208</v>
      </c>
      <c r="H214">
        <f>Inputs!$N$66</f>
        <v>0</v>
      </c>
      <c r="J214">
        <v>0</v>
      </c>
      <c r="K214" t="s">
        <v>792</v>
      </c>
    </row>
    <row r="215" spans="1:11" x14ac:dyDescent="0.2">
      <c r="A215" t="s">
        <v>188</v>
      </c>
      <c r="D215">
        <v>0</v>
      </c>
      <c r="E215" s="76">
        <v>47573</v>
      </c>
      <c r="H215">
        <f>Inputs!$O$66</f>
        <v>0</v>
      </c>
      <c r="J215">
        <v>0</v>
      </c>
      <c r="K215" t="s">
        <v>792</v>
      </c>
    </row>
    <row r="216" spans="1:11" x14ac:dyDescent="0.2">
      <c r="A216" t="s">
        <v>188</v>
      </c>
      <c r="D216">
        <v>0</v>
      </c>
      <c r="E216" s="76">
        <v>47938</v>
      </c>
      <c r="H216">
        <f>Inputs!$P$66</f>
        <v>0</v>
      </c>
      <c r="J216">
        <v>0</v>
      </c>
      <c r="K216" t="s">
        <v>792</v>
      </c>
    </row>
    <row r="217" spans="1:11" x14ac:dyDescent="0.2">
      <c r="A217" t="s">
        <v>191</v>
      </c>
      <c r="D217">
        <v>0</v>
      </c>
      <c r="E217" s="76">
        <v>45747</v>
      </c>
      <c r="H217">
        <f>Inputs!$J$71</f>
        <v>0</v>
      </c>
      <c r="J217">
        <v>0</v>
      </c>
      <c r="K217" t="s">
        <v>793</v>
      </c>
    </row>
    <row r="218" spans="1:11" x14ac:dyDescent="0.2">
      <c r="A218" t="s">
        <v>191</v>
      </c>
      <c r="D218">
        <v>0</v>
      </c>
      <c r="E218" s="76">
        <v>46112</v>
      </c>
      <c r="H218">
        <f>Inputs!$K$71</f>
        <v>4.5</v>
      </c>
      <c r="J218">
        <v>0</v>
      </c>
      <c r="K218" t="s">
        <v>793</v>
      </c>
    </row>
    <row r="219" spans="1:11" x14ac:dyDescent="0.2">
      <c r="A219" t="s">
        <v>191</v>
      </c>
      <c r="D219">
        <v>0</v>
      </c>
      <c r="E219" s="76">
        <v>46477</v>
      </c>
      <c r="H219">
        <f>Inputs!$L$71</f>
        <v>3.5</v>
      </c>
      <c r="J219">
        <v>0</v>
      </c>
      <c r="K219" t="s">
        <v>793</v>
      </c>
    </row>
    <row r="220" spans="1:11" x14ac:dyDescent="0.2">
      <c r="A220" t="s">
        <v>191</v>
      </c>
      <c r="D220">
        <v>0</v>
      </c>
      <c r="E220" s="76">
        <v>46843</v>
      </c>
      <c r="H220">
        <f>Inputs!$M$71</f>
        <v>2.5</v>
      </c>
      <c r="J220">
        <v>0</v>
      </c>
      <c r="K220" t="s">
        <v>793</v>
      </c>
    </row>
    <row r="221" spans="1:11" x14ac:dyDescent="0.2">
      <c r="A221" t="s">
        <v>191</v>
      </c>
      <c r="D221">
        <v>0</v>
      </c>
      <c r="E221" s="76">
        <v>47208</v>
      </c>
      <c r="H221">
        <f>Inputs!$N$71</f>
        <v>1.5</v>
      </c>
      <c r="J221">
        <v>0</v>
      </c>
      <c r="K221" t="s">
        <v>793</v>
      </c>
    </row>
    <row r="222" spans="1:11" x14ac:dyDescent="0.2">
      <c r="A222" t="s">
        <v>191</v>
      </c>
      <c r="D222">
        <v>0</v>
      </c>
      <c r="E222" s="76">
        <v>47573</v>
      </c>
      <c r="H222">
        <f>Inputs!$O$71</f>
        <v>0.5</v>
      </c>
      <c r="J222">
        <v>0</v>
      </c>
      <c r="K222" t="s">
        <v>793</v>
      </c>
    </row>
    <row r="223" spans="1:11" x14ac:dyDescent="0.2">
      <c r="A223" t="s">
        <v>191</v>
      </c>
      <c r="D223">
        <v>0</v>
      </c>
      <c r="E223" s="76">
        <v>47938</v>
      </c>
      <c r="H223">
        <f>Inputs!$P$71</f>
        <v>0</v>
      </c>
      <c r="J223">
        <v>0</v>
      </c>
      <c r="K223" t="s">
        <v>793</v>
      </c>
    </row>
    <row r="224" spans="1:11" x14ac:dyDescent="0.2">
      <c r="A224" t="s">
        <v>192</v>
      </c>
      <c r="D224">
        <v>0</v>
      </c>
      <c r="E224" s="76">
        <v>45747</v>
      </c>
      <c r="G224" s="61">
        <f>Inputs!$F$72</f>
        <v>0</v>
      </c>
      <c r="J224">
        <v>0</v>
      </c>
      <c r="K224" t="s">
        <v>794</v>
      </c>
    </row>
    <row r="225" spans="1:11" x14ac:dyDescent="0.2">
      <c r="A225" t="s">
        <v>194</v>
      </c>
      <c r="D225">
        <v>0</v>
      </c>
      <c r="E225" s="76">
        <v>45747</v>
      </c>
      <c r="G225" s="61">
        <f>Inputs!$F$77</f>
        <v>0.5</v>
      </c>
      <c r="J225">
        <v>0</v>
      </c>
      <c r="K225" t="s">
        <v>795</v>
      </c>
    </row>
    <row r="226" spans="1:11" x14ac:dyDescent="0.2">
      <c r="A226" t="s">
        <v>196</v>
      </c>
      <c r="D226">
        <v>0</v>
      </c>
      <c r="E226" s="76">
        <v>45747</v>
      </c>
      <c r="F226" s="76">
        <f>Time!$J$14</f>
        <v>45747</v>
      </c>
      <c r="J226">
        <v>0</v>
      </c>
      <c r="K226" t="s">
        <v>796</v>
      </c>
    </row>
    <row r="227" spans="1:11" x14ac:dyDescent="0.2">
      <c r="A227" t="s">
        <v>196</v>
      </c>
      <c r="D227">
        <v>0</v>
      </c>
      <c r="E227" s="76">
        <v>46112</v>
      </c>
      <c r="F227" s="76">
        <f>Time!$K$14</f>
        <v>46112</v>
      </c>
      <c r="J227">
        <v>0</v>
      </c>
      <c r="K227" t="s">
        <v>796</v>
      </c>
    </row>
    <row r="228" spans="1:11" x14ac:dyDescent="0.2">
      <c r="A228" t="s">
        <v>196</v>
      </c>
      <c r="D228">
        <v>0</v>
      </c>
      <c r="E228" s="76">
        <v>46477</v>
      </c>
      <c r="F228" s="76">
        <f>Time!$L$14</f>
        <v>46477</v>
      </c>
      <c r="J228">
        <v>0</v>
      </c>
      <c r="K228" t="s">
        <v>796</v>
      </c>
    </row>
    <row r="229" spans="1:11" x14ac:dyDescent="0.2">
      <c r="A229" t="s">
        <v>196</v>
      </c>
      <c r="D229">
        <v>0</v>
      </c>
      <c r="E229" s="76">
        <v>46843</v>
      </c>
      <c r="F229" s="76">
        <f>Time!$M$14</f>
        <v>46843</v>
      </c>
      <c r="J229">
        <v>0</v>
      </c>
      <c r="K229" t="s">
        <v>796</v>
      </c>
    </row>
    <row r="230" spans="1:11" x14ac:dyDescent="0.2">
      <c r="A230" t="s">
        <v>196</v>
      </c>
      <c r="D230">
        <v>0</v>
      </c>
      <c r="E230" s="76">
        <v>47208</v>
      </c>
      <c r="F230" s="76">
        <f>Time!$N$14</f>
        <v>47208</v>
      </c>
      <c r="J230">
        <v>0</v>
      </c>
      <c r="K230" t="s">
        <v>796</v>
      </c>
    </row>
    <row r="231" spans="1:11" x14ac:dyDescent="0.2">
      <c r="A231" t="s">
        <v>196</v>
      </c>
      <c r="D231">
        <v>0</v>
      </c>
      <c r="E231" s="76">
        <v>47573</v>
      </c>
      <c r="F231" s="76">
        <f>Time!$O$14</f>
        <v>47573</v>
      </c>
      <c r="J231">
        <v>0</v>
      </c>
      <c r="K231" t="s">
        <v>796</v>
      </c>
    </row>
    <row r="232" spans="1:11" x14ac:dyDescent="0.2">
      <c r="A232" t="s">
        <v>196</v>
      </c>
      <c r="D232">
        <v>0</v>
      </c>
      <c r="E232" s="76">
        <v>47938</v>
      </c>
      <c r="F232" s="76">
        <f>Time!$P$14</f>
        <v>47938</v>
      </c>
      <c r="J232">
        <v>0</v>
      </c>
      <c r="K232" t="s">
        <v>796</v>
      </c>
    </row>
    <row r="233" spans="1:11" x14ac:dyDescent="0.2">
      <c r="A233" t="s">
        <v>129</v>
      </c>
      <c r="D233">
        <v>0</v>
      </c>
      <c r="E233" s="76">
        <v>45747</v>
      </c>
      <c r="H233">
        <f>Time!$J$19</f>
        <v>0</v>
      </c>
      <c r="J233">
        <v>0</v>
      </c>
      <c r="K233" t="s">
        <v>797</v>
      </c>
    </row>
    <row r="234" spans="1:11" x14ac:dyDescent="0.2">
      <c r="A234" t="s">
        <v>129</v>
      </c>
      <c r="D234">
        <v>0</v>
      </c>
      <c r="E234" s="76">
        <v>46112</v>
      </c>
      <c r="I234" t="str">
        <f>Time!$K$19</f>
        <v>PR24</v>
      </c>
      <c r="J234">
        <v>0</v>
      </c>
      <c r="K234" t="s">
        <v>797</v>
      </c>
    </row>
    <row r="235" spans="1:11" x14ac:dyDescent="0.2">
      <c r="A235" t="s">
        <v>129</v>
      </c>
      <c r="D235">
        <v>0</v>
      </c>
      <c r="E235" s="76">
        <v>46477</v>
      </c>
      <c r="I235" t="str">
        <f>Time!$L$19</f>
        <v>PR24</v>
      </c>
      <c r="J235">
        <v>0</v>
      </c>
      <c r="K235" t="s">
        <v>797</v>
      </c>
    </row>
    <row r="236" spans="1:11" x14ac:dyDescent="0.2">
      <c r="A236" t="s">
        <v>129</v>
      </c>
      <c r="D236">
        <v>0</v>
      </c>
      <c r="E236" s="76">
        <v>46843</v>
      </c>
      <c r="I236" t="str">
        <f>Time!$M$19</f>
        <v>PR24</v>
      </c>
      <c r="J236">
        <v>0</v>
      </c>
      <c r="K236" t="s">
        <v>797</v>
      </c>
    </row>
    <row r="237" spans="1:11" x14ac:dyDescent="0.2">
      <c r="A237" t="s">
        <v>129</v>
      </c>
      <c r="D237">
        <v>0</v>
      </c>
      <c r="E237" s="76">
        <v>47208</v>
      </c>
      <c r="I237" t="str">
        <f>Time!$N$19</f>
        <v>PR24</v>
      </c>
      <c r="J237">
        <v>0</v>
      </c>
      <c r="K237" t="s">
        <v>797</v>
      </c>
    </row>
    <row r="238" spans="1:11" x14ac:dyDescent="0.2">
      <c r="A238" t="s">
        <v>129</v>
      </c>
      <c r="D238">
        <v>0</v>
      </c>
      <c r="E238" s="76">
        <v>47573</v>
      </c>
      <c r="I238" t="str">
        <f>Time!$O$19</f>
        <v>PR24</v>
      </c>
      <c r="J238">
        <v>0</v>
      </c>
      <c r="K238" t="s">
        <v>797</v>
      </c>
    </row>
    <row r="239" spans="1:11" x14ac:dyDescent="0.2">
      <c r="A239" t="s">
        <v>129</v>
      </c>
      <c r="D239">
        <v>0</v>
      </c>
      <c r="E239" s="76">
        <v>47938</v>
      </c>
      <c r="H239">
        <f>Time!$P$19</f>
        <v>0</v>
      </c>
      <c r="J239">
        <v>0</v>
      </c>
      <c r="K239" t="s">
        <v>797</v>
      </c>
    </row>
    <row r="240" spans="1:11" x14ac:dyDescent="0.2">
      <c r="A240" t="s">
        <v>197</v>
      </c>
      <c r="D240">
        <v>0</v>
      </c>
      <c r="E240" s="76">
        <v>45747</v>
      </c>
      <c r="H240">
        <f>Time!$J$23</f>
        <v>1</v>
      </c>
      <c r="J240">
        <v>0</v>
      </c>
      <c r="K240" t="s">
        <v>798</v>
      </c>
    </row>
    <row r="241" spans="1:11" x14ac:dyDescent="0.2">
      <c r="A241" t="s">
        <v>197</v>
      </c>
      <c r="D241">
        <v>0</v>
      </c>
      <c r="E241" s="76">
        <v>46112</v>
      </c>
      <c r="H241">
        <f>Time!$K$23</f>
        <v>2</v>
      </c>
      <c r="J241">
        <v>0</v>
      </c>
      <c r="K241" t="s">
        <v>798</v>
      </c>
    </row>
    <row r="242" spans="1:11" x14ac:dyDescent="0.2">
      <c r="A242" t="s">
        <v>197</v>
      </c>
      <c r="D242">
        <v>0</v>
      </c>
      <c r="E242" s="76">
        <v>46477</v>
      </c>
      <c r="H242">
        <f>Time!$L$23</f>
        <v>3</v>
      </c>
      <c r="J242">
        <v>0</v>
      </c>
      <c r="K242" t="s">
        <v>798</v>
      </c>
    </row>
    <row r="243" spans="1:11" x14ac:dyDescent="0.2">
      <c r="A243" t="s">
        <v>197</v>
      </c>
      <c r="D243">
        <v>0</v>
      </c>
      <c r="E243" s="76">
        <v>46843</v>
      </c>
      <c r="H243">
        <f>Time!$M$23</f>
        <v>4</v>
      </c>
      <c r="J243">
        <v>0</v>
      </c>
      <c r="K243" t="s">
        <v>798</v>
      </c>
    </row>
    <row r="244" spans="1:11" x14ac:dyDescent="0.2">
      <c r="A244" t="s">
        <v>197</v>
      </c>
      <c r="D244">
        <v>0</v>
      </c>
      <c r="E244" s="76">
        <v>47208</v>
      </c>
      <c r="H244">
        <f>Time!$N$23</f>
        <v>5</v>
      </c>
      <c r="J244">
        <v>0</v>
      </c>
      <c r="K244" t="s">
        <v>798</v>
      </c>
    </row>
    <row r="245" spans="1:11" x14ac:dyDescent="0.2">
      <c r="A245" t="s">
        <v>197</v>
      </c>
      <c r="D245">
        <v>0</v>
      </c>
      <c r="E245" s="76">
        <v>47573</v>
      </c>
      <c r="H245">
        <f>Time!$O$23</f>
        <v>6</v>
      </c>
      <c r="J245">
        <v>0</v>
      </c>
      <c r="K245" t="s">
        <v>798</v>
      </c>
    </row>
    <row r="246" spans="1:11" x14ac:dyDescent="0.2">
      <c r="A246" t="s">
        <v>197</v>
      </c>
      <c r="D246">
        <v>0</v>
      </c>
      <c r="E246" s="76">
        <v>47938</v>
      </c>
      <c r="H246">
        <f>Time!$P$23</f>
        <v>7</v>
      </c>
      <c r="J246">
        <v>0</v>
      </c>
      <c r="K246" t="s">
        <v>798</v>
      </c>
    </row>
    <row r="247" spans="1:11" x14ac:dyDescent="0.2">
      <c r="A247" t="s">
        <v>199</v>
      </c>
      <c r="D247">
        <v>0</v>
      </c>
      <c r="E247" s="76">
        <v>45747</v>
      </c>
      <c r="H247">
        <f>Time!$J$31</f>
        <v>0</v>
      </c>
      <c r="J247">
        <v>0</v>
      </c>
      <c r="K247" t="s">
        <v>799</v>
      </c>
    </row>
    <row r="248" spans="1:11" x14ac:dyDescent="0.2">
      <c r="A248" t="s">
        <v>199</v>
      </c>
      <c r="D248">
        <v>0</v>
      </c>
      <c r="E248" s="76">
        <v>46112</v>
      </c>
      <c r="H248">
        <f>Time!$K$31</f>
        <v>1</v>
      </c>
      <c r="J248">
        <v>0</v>
      </c>
      <c r="K248" t="s">
        <v>799</v>
      </c>
    </row>
    <row r="249" spans="1:11" x14ac:dyDescent="0.2">
      <c r="A249" t="s">
        <v>199</v>
      </c>
      <c r="D249">
        <v>0</v>
      </c>
      <c r="E249" s="76">
        <v>46477</v>
      </c>
      <c r="H249">
        <f>Time!$L$31</f>
        <v>1</v>
      </c>
      <c r="J249">
        <v>0</v>
      </c>
      <c r="K249" t="s">
        <v>799</v>
      </c>
    </row>
    <row r="250" spans="1:11" x14ac:dyDescent="0.2">
      <c r="A250" t="s">
        <v>199</v>
      </c>
      <c r="D250">
        <v>0</v>
      </c>
      <c r="E250" s="76">
        <v>46843</v>
      </c>
      <c r="H250">
        <f>Time!$M$31</f>
        <v>1</v>
      </c>
      <c r="J250">
        <v>0</v>
      </c>
      <c r="K250" t="s">
        <v>799</v>
      </c>
    </row>
    <row r="251" spans="1:11" x14ac:dyDescent="0.2">
      <c r="A251" t="s">
        <v>199</v>
      </c>
      <c r="D251">
        <v>0</v>
      </c>
      <c r="E251" s="76">
        <v>47208</v>
      </c>
      <c r="H251">
        <f>Time!$N$31</f>
        <v>1</v>
      </c>
      <c r="J251">
        <v>0</v>
      </c>
      <c r="K251" t="s">
        <v>799</v>
      </c>
    </row>
    <row r="252" spans="1:11" x14ac:dyDescent="0.2">
      <c r="A252" t="s">
        <v>199</v>
      </c>
      <c r="D252">
        <v>0</v>
      </c>
      <c r="E252" s="76">
        <v>47573</v>
      </c>
      <c r="H252">
        <f>Time!$O$31</f>
        <v>1</v>
      </c>
      <c r="J252">
        <v>0</v>
      </c>
      <c r="K252" t="s">
        <v>799</v>
      </c>
    </row>
    <row r="253" spans="1:11" x14ac:dyDescent="0.2">
      <c r="A253" t="s">
        <v>199</v>
      </c>
      <c r="D253">
        <v>0</v>
      </c>
      <c r="E253" s="76">
        <v>47938</v>
      </c>
      <c r="H253">
        <f>Time!$P$31</f>
        <v>0</v>
      </c>
      <c r="J253">
        <v>0</v>
      </c>
      <c r="K253" t="s">
        <v>799</v>
      </c>
    </row>
    <row r="254" spans="1:11" x14ac:dyDescent="0.2">
      <c r="A254" t="s">
        <v>200</v>
      </c>
      <c r="D254">
        <v>0</v>
      </c>
      <c r="E254" s="76">
        <v>45747</v>
      </c>
      <c r="F254" s="76">
        <f>Time!$J$38</f>
        <v>45383</v>
      </c>
      <c r="J254">
        <v>0</v>
      </c>
      <c r="K254" t="s">
        <v>800</v>
      </c>
    </row>
    <row r="255" spans="1:11" x14ac:dyDescent="0.2">
      <c r="A255" t="s">
        <v>200</v>
      </c>
      <c r="D255">
        <v>0</v>
      </c>
      <c r="E255" s="76">
        <v>46112</v>
      </c>
      <c r="F255" s="76">
        <f>Time!$K$38</f>
        <v>45748</v>
      </c>
      <c r="J255">
        <v>0</v>
      </c>
      <c r="K255" t="s">
        <v>800</v>
      </c>
    </row>
    <row r="256" spans="1:11" x14ac:dyDescent="0.2">
      <c r="A256" t="s">
        <v>200</v>
      </c>
      <c r="D256">
        <v>0</v>
      </c>
      <c r="E256" s="76">
        <v>46477</v>
      </c>
      <c r="F256" s="76">
        <f>Time!$L$38</f>
        <v>46113</v>
      </c>
      <c r="J256">
        <v>0</v>
      </c>
      <c r="K256" t="s">
        <v>800</v>
      </c>
    </row>
    <row r="257" spans="1:11" x14ac:dyDescent="0.2">
      <c r="A257" t="s">
        <v>200</v>
      </c>
      <c r="D257">
        <v>0</v>
      </c>
      <c r="E257" s="76">
        <v>46843</v>
      </c>
      <c r="F257" s="76">
        <f>Time!$M$38</f>
        <v>46478</v>
      </c>
      <c r="J257">
        <v>0</v>
      </c>
      <c r="K257" t="s">
        <v>800</v>
      </c>
    </row>
    <row r="258" spans="1:11" x14ac:dyDescent="0.2">
      <c r="A258" t="s">
        <v>200</v>
      </c>
      <c r="D258">
        <v>0</v>
      </c>
      <c r="E258" s="76">
        <v>47208</v>
      </c>
      <c r="F258" s="76">
        <f>Time!$N$38</f>
        <v>46844</v>
      </c>
      <c r="J258">
        <v>0</v>
      </c>
      <c r="K258" t="s">
        <v>800</v>
      </c>
    </row>
    <row r="259" spans="1:11" x14ac:dyDescent="0.2">
      <c r="A259" t="s">
        <v>200</v>
      </c>
      <c r="D259">
        <v>0</v>
      </c>
      <c r="E259" s="76">
        <v>47573</v>
      </c>
      <c r="F259" s="76">
        <f>Time!$O$38</f>
        <v>47209</v>
      </c>
      <c r="J259">
        <v>0</v>
      </c>
      <c r="K259" t="s">
        <v>800</v>
      </c>
    </row>
    <row r="260" spans="1:11" x14ac:dyDescent="0.2">
      <c r="A260" t="s">
        <v>200</v>
      </c>
      <c r="D260">
        <v>0</v>
      </c>
      <c r="E260" s="76">
        <v>47938</v>
      </c>
      <c r="F260" s="76">
        <f>Time!$P$38</f>
        <v>47574</v>
      </c>
      <c r="J260">
        <v>0</v>
      </c>
      <c r="K260" t="s">
        <v>800</v>
      </c>
    </row>
    <row r="261" spans="1:11" x14ac:dyDescent="0.2">
      <c r="A261" t="s">
        <v>201</v>
      </c>
      <c r="D261">
        <v>0</v>
      </c>
      <c r="E261" s="76">
        <v>45747</v>
      </c>
      <c r="F261" s="76">
        <f>Time!$F$45</f>
        <v>47573</v>
      </c>
      <c r="J261">
        <v>0</v>
      </c>
      <c r="K261" t="s">
        <v>801</v>
      </c>
    </row>
    <row r="262" spans="1:11" x14ac:dyDescent="0.2">
      <c r="A262" t="s">
        <v>203</v>
      </c>
      <c r="D262">
        <v>0</v>
      </c>
      <c r="E262" s="76">
        <v>45747</v>
      </c>
      <c r="H262">
        <f>Time!$J$54</f>
        <v>0</v>
      </c>
      <c r="J262">
        <v>0</v>
      </c>
      <c r="K262" t="s">
        <v>802</v>
      </c>
    </row>
    <row r="263" spans="1:11" x14ac:dyDescent="0.2">
      <c r="A263" t="s">
        <v>203</v>
      </c>
      <c r="D263">
        <v>0</v>
      </c>
      <c r="E263" s="76">
        <v>46112</v>
      </c>
      <c r="H263">
        <f>Time!$K$54</f>
        <v>1</v>
      </c>
      <c r="J263">
        <v>0</v>
      </c>
      <c r="K263" t="s">
        <v>802</v>
      </c>
    </row>
    <row r="264" spans="1:11" x14ac:dyDescent="0.2">
      <c r="A264" t="s">
        <v>203</v>
      </c>
      <c r="D264">
        <v>0</v>
      </c>
      <c r="E264" s="76">
        <v>46477</v>
      </c>
      <c r="H264">
        <f>Time!$L$54</f>
        <v>0</v>
      </c>
      <c r="J264">
        <v>0</v>
      </c>
      <c r="K264" t="s">
        <v>802</v>
      </c>
    </row>
    <row r="265" spans="1:11" x14ac:dyDescent="0.2">
      <c r="A265" t="s">
        <v>203</v>
      </c>
      <c r="D265">
        <v>0</v>
      </c>
      <c r="E265" s="76">
        <v>46843</v>
      </c>
      <c r="H265">
        <f>Time!$M$54</f>
        <v>0</v>
      </c>
      <c r="J265">
        <v>0</v>
      </c>
      <c r="K265" t="s">
        <v>802</v>
      </c>
    </row>
    <row r="266" spans="1:11" x14ac:dyDescent="0.2">
      <c r="A266" t="s">
        <v>203</v>
      </c>
      <c r="D266">
        <v>0</v>
      </c>
      <c r="E266" s="76">
        <v>47208</v>
      </c>
      <c r="H266">
        <f>Time!$N$54</f>
        <v>0</v>
      </c>
      <c r="J266">
        <v>0</v>
      </c>
      <c r="K266" t="s">
        <v>802</v>
      </c>
    </row>
    <row r="267" spans="1:11" x14ac:dyDescent="0.2">
      <c r="A267" t="s">
        <v>203</v>
      </c>
      <c r="D267">
        <v>0</v>
      </c>
      <c r="E267" s="76">
        <v>47573</v>
      </c>
      <c r="H267">
        <f>Time!$O$54</f>
        <v>0</v>
      </c>
      <c r="J267">
        <v>0</v>
      </c>
      <c r="K267" t="s">
        <v>802</v>
      </c>
    </row>
    <row r="268" spans="1:11" x14ac:dyDescent="0.2">
      <c r="A268" t="s">
        <v>203</v>
      </c>
      <c r="D268">
        <v>0</v>
      </c>
      <c r="E268" s="76">
        <v>47938</v>
      </c>
      <c r="H268">
        <f>Time!$P$54</f>
        <v>0</v>
      </c>
      <c r="J268">
        <v>0</v>
      </c>
      <c r="K268" t="s">
        <v>802</v>
      </c>
    </row>
    <row r="269" spans="1:11" x14ac:dyDescent="0.2">
      <c r="A269" t="s">
        <v>204</v>
      </c>
      <c r="D269">
        <v>0</v>
      </c>
      <c r="E269" s="76">
        <v>45747</v>
      </c>
      <c r="H269">
        <f>Time!$J$59</f>
        <v>0</v>
      </c>
      <c r="J269">
        <v>0</v>
      </c>
      <c r="K269" t="s">
        <v>803</v>
      </c>
    </row>
    <row r="270" spans="1:11" x14ac:dyDescent="0.2">
      <c r="A270" t="s">
        <v>204</v>
      </c>
      <c r="D270">
        <v>0</v>
      </c>
      <c r="E270" s="76">
        <v>46112</v>
      </c>
      <c r="H270">
        <f>Time!$K$59</f>
        <v>0</v>
      </c>
      <c r="J270">
        <v>0</v>
      </c>
      <c r="K270" t="s">
        <v>803</v>
      </c>
    </row>
    <row r="271" spans="1:11" x14ac:dyDescent="0.2">
      <c r="A271" t="s">
        <v>204</v>
      </c>
      <c r="D271">
        <v>0</v>
      </c>
      <c r="E271" s="76">
        <v>46477</v>
      </c>
      <c r="H271">
        <f>Time!$L$59</f>
        <v>1</v>
      </c>
      <c r="J271">
        <v>0</v>
      </c>
      <c r="K271" t="s">
        <v>803</v>
      </c>
    </row>
    <row r="272" spans="1:11" x14ac:dyDescent="0.2">
      <c r="A272" t="s">
        <v>204</v>
      </c>
      <c r="D272">
        <v>0</v>
      </c>
      <c r="E272" s="76">
        <v>46843</v>
      </c>
      <c r="H272">
        <f>Time!$M$59</f>
        <v>0</v>
      </c>
      <c r="J272">
        <v>0</v>
      </c>
      <c r="K272" t="s">
        <v>803</v>
      </c>
    </row>
    <row r="273" spans="1:11" x14ac:dyDescent="0.2">
      <c r="A273" t="s">
        <v>204</v>
      </c>
      <c r="D273">
        <v>0</v>
      </c>
      <c r="E273" s="76">
        <v>47208</v>
      </c>
      <c r="H273">
        <f>Time!$N$59</f>
        <v>0</v>
      </c>
      <c r="J273">
        <v>0</v>
      </c>
      <c r="K273" t="s">
        <v>803</v>
      </c>
    </row>
    <row r="274" spans="1:11" x14ac:dyDescent="0.2">
      <c r="A274" t="s">
        <v>204</v>
      </c>
      <c r="D274">
        <v>0</v>
      </c>
      <c r="E274" s="76">
        <v>47573</v>
      </c>
      <c r="H274">
        <f>Time!$O$59</f>
        <v>0</v>
      </c>
      <c r="J274">
        <v>0</v>
      </c>
      <c r="K274" t="s">
        <v>803</v>
      </c>
    </row>
    <row r="275" spans="1:11" x14ac:dyDescent="0.2">
      <c r="A275" t="s">
        <v>204</v>
      </c>
      <c r="D275">
        <v>0</v>
      </c>
      <c r="E275" s="76">
        <v>47938</v>
      </c>
      <c r="H275">
        <f>Time!$P$59</f>
        <v>0</v>
      </c>
      <c r="J275">
        <v>0</v>
      </c>
      <c r="K275" t="s">
        <v>803</v>
      </c>
    </row>
    <row r="276" spans="1:11" x14ac:dyDescent="0.2">
      <c r="A276" t="s">
        <v>205</v>
      </c>
      <c r="D276">
        <v>0</v>
      </c>
      <c r="E276" s="76">
        <v>45747</v>
      </c>
      <c r="H276">
        <f>Time!$J$64</f>
        <v>0</v>
      </c>
      <c r="J276">
        <v>0</v>
      </c>
      <c r="K276" t="s">
        <v>804</v>
      </c>
    </row>
    <row r="277" spans="1:11" x14ac:dyDescent="0.2">
      <c r="A277" t="s">
        <v>205</v>
      </c>
      <c r="D277">
        <v>0</v>
      </c>
      <c r="E277" s="76">
        <v>46112</v>
      </c>
      <c r="H277">
        <f>Time!$K$64</f>
        <v>0</v>
      </c>
      <c r="J277">
        <v>0</v>
      </c>
      <c r="K277" t="s">
        <v>804</v>
      </c>
    </row>
    <row r="278" spans="1:11" x14ac:dyDescent="0.2">
      <c r="A278" t="s">
        <v>205</v>
      </c>
      <c r="D278">
        <v>0</v>
      </c>
      <c r="E278" s="76">
        <v>46477</v>
      </c>
      <c r="H278">
        <f>Time!$L$64</f>
        <v>0</v>
      </c>
      <c r="J278">
        <v>0</v>
      </c>
      <c r="K278" t="s">
        <v>804</v>
      </c>
    </row>
    <row r="279" spans="1:11" x14ac:dyDescent="0.2">
      <c r="A279" t="s">
        <v>205</v>
      </c>
      <c r="D279">
        <v>0</v>
      </c>
      <c r="E279" s="76">
        <v>46843</v>
      </c>
      <c r="H279">
        <f>Time!$M$64</f>
        <v>1</v>
      </c>
      <c r="J279">
        <v>0</v>
      </c>
      <c r="K279" t="s">
        <v>804</v>
      </c>
    </row>
    <row r="280" spans="1:11" x14ac:dyDescent="0.2">
      <c r="A280" t="s">
        <v>205</v>
      </c>
      <c r="D280">
        <v>0</v>
      </c>
      <c r="E280" s="76">
        <v>47208</v>
      </c>
      <c r="H280">
        <f>Time!$N$64</f>
        <v>0</v>
      </c>
      <c r="J280">
        <v>0</v>
      </c>
      <c r="K280" t="s">
        <v>804</v>
      </c>
    </row>
    <row r="281" spans="1:11" x14ac:dyDescent="0.2">
      <c r="A281" t="s">
        <v>205</v>
      </c>
      <c r="D281">
        <v>0</v>
      </c>
      <c r="E281" s="76">
        <v>47573</v>
      </c>
      <c r="H281">
        <f>Time!$O$64</f>
        <v>0</v>
      </c>
      <c r="J281">
        <v>0</v>
      </c>
      <c r="K281" t="s">
        <v>804</v>
      </c>
    </row>
    <row r="282" spans="1:11" x14ac:dyDescent="0.2">
      <c r="A282" t="s">
        <v>205</v>
      </c>
      <c r="D282">
        <v>0</v>
      </c>
      <c r="E282" s="76">
        <v>47938</v>
      </c>
      <c r="H282">
        <f>Time!$P$64</f>
        <v>0</v>
      </c>
      <c r="J282">
        <v>0</v>
      </c>
      <c r="K282" t="s">
        <v>804</v>
      </c>
    </row>
    <row r="283" spans="1:11" x14ac:dyDescent="0.2">
      <c r="A283" t="s">
        <v>206</v>
      </c>
      <c r="D283">
        <v>0</v>
      </c>
      <c r="E283" s="76">
        <v>45747</v>
      </c>
      <c r="H283">
        <f>Time!$J$69</f>
        <v>0</v>
      </c>
      <c r="J283">
        <v>0</v>
      </c>
      <c r="K283" t="s">
        <v>805</v>
      </c>
    </row>
    <row r="284" spans="1:11" x14ac:dyDescent="0.2">
      <c r="A284" t="s">
        <v>206</v>
      </c>
      <c r="D284">
        <v>0</v>
      </c>
      <c r="E284" s="76">
        <v>46112</v>
      </c>
      <c r="H284">
        <f>Time!$K$69</f>
        <v>0</v>
      </c>
      <c r="J284">
        <v>0</v>
      </c>
      <c r="K284" t="s">
        <v>805</v>
      </c>
    </row>
    <row r="285" spans="1:11" x14ac:dyDescent="0.2">
      <c r="A285" t="s">
        <v>206</v>
      </c>
      <c r="D285">
        <v>0</v>
      </c>
      <c r="E285" s="76">
        <v>46477</v>
      </c>
      <c r="H285">
        <f>Time!$L$69</f>
        <v>0</v>
      </c>
      <c r="J285">
        <v>0</v>
      </c>
      <c r="K285" t="s">
        <v>805</v>
      </c>
    </row>
    <row r="286" spans="1:11" x14ac:dyDescent="0.2">
      <c r="A286" t="s">
        <v>206</v>
      </c>
      <c r="D286">
        <v>0</v>
      </c>
      <c r="E286" s="76">
        <v>46843</v>
      </c>
      <c r="H286">
        <f>Time!$M$69</f>
        <v>0</v>
      </c>
      <c r="J286">
        <v>0</v>
      </c>
      <c r="K286" t="s">
        <v>805</v>
      </c>
    </row>
    <row r="287" spans="1:11" x14ac:dyDescent="0.2">
      <c r="A287" t="s">
        <v>206</v>
      </c>
      <c r="D287">
        <v>0</v>
      </c>
      <c r="E287" s="76">
        <v>47208</v>
      </c>
      <c r="H287">
        <f>Time!$N$69</f>
        <v>1</v>
      </c>
      <c r="J287">
        <v>0</v>
      </c>
      <c r="K287" t="s">
        <v>805</v>
      </c>
    </row>
    <row r="288" spans="1:11" x14ac:dyDescent="0.2">
      <c r="A288" t="s">
        <v>206</v>
      </c>
      <c r="D288">
        <v>0</v>
      </c>
      <c r="E288" s="76">
        <v>47573</v>
      </c>
      <c r="H288">
        <f>Time!$O$69</f>
        <v>0</v>
      </c>
      <c r="J288">
        <v>0</v>
      </c>
      <c r="K288" t="s">
        <v>805</v>
      </c>
    </row>
    <row r="289" spans="1:11" x14ac:dyDescent="0.2">
      <c r="A289" t="s">
        <v>206</v>
      </c>
      <c r="D289">
        <v>0</v>
      </c>
      <c r="E289" s="76">
        <v>47938</v>
      </c>
      <c r="H289">
        <f>Time!$P$69</f>
        <v>0</v>
      </c>
      <c r="J289">
        <v>0</v>
      </c>
      <c r="K289" t="s">
        <v>805</v>
      </c>
    </row>
    <row r="290" spans="1:11" x14ac:dyDescent="0.2">
      <c r="A290" t="s">
        <v>207</v>
      </c>
      <c r="D290">
        <v>0</v>
      </c>
      <c r="E290" s="76">
        <v>45747</v>
      </c>
      <c r="H290">
        <f>Time!$J$74</f>
        <v>0</v>
      </c>
      <c r="J290">
        <v>0</v>
      </c>
      <c r="K290" t="s">
        <v>806</v>
      </c>
    </row>
    <row r="291" spans="1:11" x14ac:dyDescent="0.2">
      <c r="A291" t="s">
        <v>207</v>
      </c>
      <c r="D291">
        <v>0</v>
      </c>
      <c r="E291" s="76">
        <v>46112</v>
      </c>
      <c r="H291">
        <f>Time!$K$74</f>
        <v>0</v>
      </c>
      <c r="J291">
        <v>0</v>
      </c>
      <c r="K291" t="s">
        <v>806</v>
      </c>
    </row>
    <row r="292" spans="1:11" x14ac:dyDescent="0.2">
      <c r="A292" t="s">
        <v>207</v>
      </c>
      <c r="D292">
        <v>0</v>
      </c>
      <c r="E292" s="76">
        <v>46477</v>
      </c>
      <c r="H292">
        <f>Time!$L$74</f>
        <v>0</v>
      </c>
      <c r="J292">
        <v>0</v>
      </c>
      <c r="K292" t="s">
        <v>806</v>
      </c>
    </row>
    <row r="293" spans="1:11" x14ac:dyDescent="0.2">
      <c r="A293" t="s">
        <v>207</v>
      </c>
      <c r="D293">
        <v>0</v>
      </c>
      <c r="E293" s="76">
        <v>46843</v>
      </c>
      <c r="H293">
        <f>Time!$M$74</f>
        <v>0</v>
      </c>
      <c r="J293">
        <v>0</v>
      </c>
      <c r="K293" t="s">
        <v>806</v>
      </c>
    </row>
    <row r="294" spans="1:11" x14ac:dyDescent="0.2">
      <c r="A294" t="s">
        <v>207</v>
      </c>
      <c r="D294">
        <v>0</v>
      </c>
      <c r="E294" s="76">
        <v>47208</v>
      </c>
      <c r="H294">
        <f>Time!$N$74</f>
        <v>0</v>
      </c>
      <c r="J294">
        <v>0</v>
      </c>
      <c r="K294" t="s">
        <v>806</v>
      </c>
    </row>
    <row r="295" spans="1:11" x14ac:dyDescent="0.2">
      <c r="A295" t="s">
        <v>207</v>
      </c>
      <c r="D295">
        <v>0</v>
      </c>
      <c r="E295" s="76">
        <v>47573</v>
      </c>
      <c r="H295">
        <f>Time!$O$74</f>
        <v>1</v>
      </c>
      <c r="J295">
        <v>0</v>
      </c>
      <c r="K295" t="s">
        <v>806</v>
      </c>
    </row>
    <row r="296" spans="1:11" x14ac:dyDescent="0.2">
      <c r="A296" t="s">
        <v>207</v>
      </c>
      <c r="D296">
        <v>0</v>
      </c>
      <c r="E296" s="76">
        <v>47938</v>
      </c>
      <c r="H296">
        <f>Time!$P$74</f>
        <v>0</v>
      </c>
      <c r="J296">
        <v>0</v>
      </c>
      <c r="K296" t="s">
        <v>806</v>
      </c>
    </row>
    <row r="297" spans="1:11" x14ac:dyDescent="0.2">
      <c r="A297" t="s">
        <v>209</v>
      </c>
      <c r="D297">
        <v>0</v>
      </c>
      <c r="E297" s="76">
        <v>45747</v>
      </c>
      <c r="H297">
        <f>Time!$J$83</f>
        <v>0</v>
      </c>
      <c r="J297">
        <v>0</v>
      </c>
      <c r="K297" t="s">
        <v>807</v>
      </c>
    </row>
    <row r="298" spans="1:11" x14ac:dyDescent="0.2">
      <c r="A298" t="s">
        <v>209</v>
      </c>
      <c r="D298">
        <v>0</v>
      </c>
      <c r="E298" s="76">
        <v>46112</v>
      </c>
      <c r="H298">
        <f>Time!$K$83</f>
        <v>1</v>
      </c>
      <c r="J298">
        <v>0</v>
      </c>
      <c r="K298" t="s">
        <v>807</v>
      </c>
    </row>
    <row r="299" spans="1:11" x14ac:dyDescent="0.2">
      <c r="A299" t="s">
        <v>209</v>
      </c>
      <c r="D299">
        <v>0</v>
      </c>
      <c r="E299" s="76">
        <v>46477</v>
      </c>
      <c r="H299">
        <f>Time!$L$83</f>
        <v>1</v>
      </c>
      <c r="J299">
        <v>0</v>
      </c>
      <c r="K299" t="s">
        <v>807</v>
      </c>
    </row>
    <row r="300" spans="1:11" x14ac:dyDescent="0.2">
      <c r="A300" t="s">
        <v>209</v>
      </c>
      <c r="D300">
        <v>0</v>
      </c>
      <c r="E300" s="76">
        <v>46843</v>
      </c>
      <c r="H300">
        <f>Time!$M$83</f>
        <v>0</v>
      </c>
      <c r="J300">
        <v>0</v>
      </c>
      <c r="K300" t="s">
        <v>807</v>
      </c>
    </row>
    <row r="301" spans="1:11" x14ac:dyDescent="0.2">
      <c r="A301" t="s">
        <v>209</v>
      </c>
      <c r="D301">
        <v>0</v>
      </c>
      <c r="E301" s="76">
        <v>47208</v>
      </c>
      <c r="H301">
        <f>Time!$N$83</f>
        <v>0</v>
      </c>
      <c r="J301">
        <v>0</v>
      </c>
      <c r="K301" t="s">
        <v>807</v>
      </c>
    </row>
    <row r="302" spans="1:11" x14ac:dyDescent="0.2">
      <c r="A302" t="s">
        <v>209</v>
      </c>
      <c r="D302">
        <v>0</v>
      </c>
      <c r="E302" s="76">
        <v>47573</v>
      </c>
      <c r="H302">
        <f>Time!$O$83</f>
        <v>0</v>
      </c>
      <c r="J302">
        <v>0</v>
      </c>
      <c r="K302" t="s">
        <v>807</v>
      </c>
    </row>
    <row r="303" spans="1:11" x14ac:dyDescent="0.2">
      <c r="A303" t="s">
        <v>209</v>
      </c>
      <c r="D303">
        <v>0</v>
      </c>
      <c r="E303" s="76">
        <v>47938</v>
      </c>
      <c r="H303">
        <f>Time!$P$83</f>
        <v>0</v>
      </c>
      <c r="J303">
        <v>0</v>
      </c>
      <c r="K303" t="s">
        <v>807</v>
      </c>
    </row>
    <row r="304" spans="1:11" x14ac:dyDescent="0.2">
      <c r="A304" t="s">
        <v>210</v>
      </c>
      <c r="D304">
        <v>0</v>
      </c>
      <c r="E304" s="76">
        <v>45747</v>
      </c>
      <c r="H304">
        <f>Time!$J$89</f>
        <v>0</v>
      </c>
      <c r="J304">
        <v>0</v>
      </c>
      <c r="K304" t="s">
        <v>808</v>
      </c>
    </row>
    <row r="305" spans="1:11" x14ac:dyDescent="0.2">
      <c r="A305" t="s">
        <v>210</v>
      </c>
      <c r="D305">
        <v>0</v>
      </c>
      <c r="E305" s="76">
        <v>46112</v>
      </c>
      <c r="H305">
        <f>Time!$K$89</f>
        <v>1</v>
      </c>
      <c r="J305">
        <v>0</v>
      </c>
      <c r="K305" t="s">
        <v>808</v>
      </c>
    </row>
    <row r="306" spans="1:11" x14ac:dyDescent="0.2">
      <c r="A306" t="s">
        <v>210</v>
      </c>
      <c r="D306">
        <v>0</v>
      </c>
      <c r="E306" s="76">
        <v>46477</v>
      </c>
      <c r="H306">
        <f>Time!$L$89</f>
        <v>1</v>
      </c>
      <c r="J306">
        <v>0</v>
      </c>
      <c r="K306" t="s">
        <v>808</v>
      </c>
    </row>
    <row r="307" spans="1:11" x14ac:dyDescent="0.2">
      <c r="A307" t="s">
        <v>210</v>
      </c>
      <c r="D307">
        <v>0</v>
      </c>
      <c r="E307" s="76">
        <v>46843</v>
      </c>
      <c r="H307">
        <f>Time!$M$89</f>
        <v>1</v>
      </c>
      <c r="J307">
        <v>0</v>
      </c>
      <c r="K307" t="s">
        <v>808</v>
      </c>
    </row>
    <row r="308" spans="1:11" x14ac:dyDescent="0.2">
      <c r="A308" t="s">
        <v>210</v>
      </c>
      <c r="D308">
        <v>0</v>
      </c>
      <c r="E308" s="76">
        <v>47208</v>
      </c>
      <c r="H308">
        <f>Time!$N$89</f>
        <v>0</v>
      </c>
      <c r="J308">
        <v>0</v>
      </c>
      <c r="K308" t="s">
        <v>808</v>
      </c>
    </row>
    <row r="309" spans="1:11" x14ac:dyDescent="0.2">
      <c r="A309" t="s">
        <v>210</v>
      </c>
      <c r="D309">
        <v>0</v>
      </c>
      <c r="E309" s="76">
        <v>47573</v>
      </c>
      <c r="H309">
        <f>Time!$O$89</f>
        <v>0</v>
      </c>
      <c r="J309">
        <v>0</v>
      </c>
      <c r="K309" t="s">
        <v>808</v>
      </c>
    </row>
    <row r="310" spans="1:11" x14ac:dyDescent="0.2">
      <c r="A310" t="s">
        <v>210</v>
      </c>
      <c r="D310">
        <v>0</v>
      </c>
      <c r="E310" s="76">
        <v>47938</v>
      </c>
      <c r="H310">
        <f>Time!$P$89</f>
        <v>0</v>
      </c>
      <c r="J310">
        <v>0</v>
      </c>
      <c r="K310" t="s">
        <v>808</v>
      </c>
    </row>
    <row r="311" spans="1:11" x14ac:dyDescent="0.2">
      <c r="A311" t="s">
        <v>212</v>
      </c>
      <c r="B311" t="s">
        <v>757</v>
      </c>
      <c r="D311">
        <v>0</v>
      </c>
      <c r="E311" s="76">
        <v>45747</v>
      </c>
      <c r="H311">
        <f>'Year 2'!$J$19</f>
        <v>0</v>
      </c>
      <c r="J311">
        <v>0</v>
      </c>
      <c r="K311" t="s">
        <v>809</v>
      </c>
    </row>
    <row r="312" spans="1:11" x14ac:dyDescent="0.2">
      <c r="A312" t="s">
        <v>212</v>
      </c>
      <c r="B312" t="s">
        <v>757</v>
      </c>
      <c r="D312">
        <v>0</v>
      </c>
      <c r="E312" s="76">
        <v>46112</v>
      </c>
      <c r="H312">
        <f>'Year 2'!$K$19</f>
        <v>0</v>
      </c>
      <c r="J312">
        <v>0</v>
      </c>
      <c r="K312" t="s">
        <v>809</v>
      </c>
    </row>
    <row r="313" spans="1:11" x14ac:dyDescent="0.2">
      <c r="A313" t="s">
        <v>212</v>
      </c>
      <c r="B313" t="s">
        <v>757</v>
      </c>
      <c r="D313">
        <v>0</v>
      </c>
      <c r="E313" s="76">
        <v>46477</v>
      </c>
      <c r="H313">
        <f>'Year 2'!$L$19</f>
        <v>0</v>
      </c>
      <c r="J313">
        <v>0</v>
      </c>
      <c r="K313" t="s">
        <v>809</v>
      </c>
    </row>
    <row r="314" spans="1:11" x14ac:dyDescent="0.2">
      <c r="A314" t="s">
        <v>212</v>
      </c>
      <c r="B314" t="s">
        <v>757</v>
      </c>
      <c r="D314">
        <v>0</v>
      </c>
      <c r="E314" s="76">
        <v>46843</v>
      </c>
      <c r="H314">
        <f>'Year 2'!$M$19</f>
        <v>0</v>
      </c>
      <c r="J314">
        <v>0</v>
      </c>
      <c r="K314" t="s">
        <v>809</v>
      </c>
    </row>
    <row r="315" spans="1:11" x14ac:dyDescent="0.2">
      <c r="A315" t="s">
        <v>212</v>
      </c>
      <c r="B315" t="s">
        <v>757</v>
      </c>
      <c r="D315">
        <v>0</v>
      </c>
      <c r="E315" s="76">
        <v>47208</v>
      </c>
      <c r="H315">
        <f>'Year 2'!$N$19</f>
        <v>0</v>
      </c>
      <c r="J315">
        <v>0</v>
      </c>
      <c r="K315" t="s">
        <v>809</v>
      </c>
    </row>
    <row r="316" spans="1:11" x14ac:dyDescent="0.2">
      <c r="A316" t="s">
        <v>212</v>
      </c>
      <c r="B316" t="s">
        <v>757</v>
      </c>
      <c r="D316">
        <v>0</v>
      </c>
      <c r="E316" s="76">
        <v>47573</v>
      </c>
      <c r="H316">
        <f>'Year 2'!$O$19</f>
        <v>0</v>
      </c>
      <c r="J316">
        <v>0</v>
      </c>
      <c r="K316" t="s">
        <v>809</v>
      </c>
    </row>
    <row r="317" spans="1:11" x14ac:dyDescent="0.2">
      <c r="A317" t="s">
        <v>212</v>
      </c>
      <c r="B317" t="s">
        <v>757</v>
      </c>
      <c r="D317">
        <v>0</v>
      </c>
      <c r="E317" s="76">
        <v>47938</v>
      </c>
      <c r="H317">
        <f>'Year 2'!$P$19</f>
        <v>0</v>
      </c>
      <c r="J317">
        <v>0</v>
      </c>
      <c r="K317" t="s">
        <v>809</v>
      </c>
    </row>
    <row r="318" spans="1:11" x14ac:dyDescent="0.2">
      <c r="A318" t="s">
        <v>212</v>
      </c>
      <c r="B318" t="s">
        <v>758</v>
      </c>
      <c r="D318">
        <v>0</v>
      </c>
      <c r="E318" s="76">
        <v>45747</v>
      </c>
      <c r="H318">
        <f>'Year 2'!$J$20</f>
        <v>0</v>
      </c>
      <c r="J318">
        <v>0</v>
      </c>
      <c r="K318" t="s">
        <v>809</v>
      </c>
    </row>
    <row r="319" spans="1:11" x14ac:dyDescent="0.2">
      <c r="A319" t="s">
        <v>212</v>
      </c>
      <c r="B319" t="s">
        <v>758</v>
      </c>
      <c r="D319">
        <v>0</v>
      </c>
      <c r="E319" s="76">
        <v>46112</v>
      </c>
      <c r="H319">
        <f>'Year 2'!$K$20</f>
        <v>0</v>
      </c>
      <c r="J319">
        <v>0</v>
      </c>
      <c r="K319" t="s">
        <v>809</v>
      </c>
    </row>
    <row r="320" spans="1:11" x14ac:dyDescent="0.2">
      <c r="A320" t="s">
        <v>212</v>
      </c>
      <c r="B320" t="s">
        <v>758</v>
      </c>
      <c r="D320">
        <v>0</v>
      </c>
      <c r="E320" s="76">
        <v>46477</v>
      </c>
      <c r="H320">
        <f>'Year 2'!$L$20</f>
        <v>0</v>
      </c>
      <c r="J320">
        <v>0</v>
      </c>
      <c r="K320" t="s">
        <v>809</v>
      </c>
    </row>
    <row r="321" spans="1:11" x14ac:dyDescent="0.2">
      <c r="A321" t="s">
        <v>212</v>
      </c>
      <c r="B321" t="s">
        <v>758</v>
      </c>
      <c r="D321">
        <v>0</v>
      </c>
      <c r="E321" s="76">
        <v>46843</v>
      </c>
      <c r="H321">
        <f>'Year 2'!$M$20</f>
        <v>0</v>
      </c>
      <c r="J321">
        <v>0</v>
      </c>
      <c r="K321" t="s">
        <v>809</v>
      </c>
    </row>
    <row r="322" spans="1:11" x14ac:dyDescent="0.2">
      <c r="A322" t="s">
        <v>212</v>
      </c>
      <c r="B322" t="s">
        <v>758</v>
      </c>
      <c r="D322">
        <v>0</v>
      </c>
      <c r="E322" s="76">
        <v>47208</v>
      </c>
      <c r="H322">
        <f>'Year 2'!$N$20</f>
        <v>0</v>
      </c>
      <c r="J322">
        <v>0</v>
      </c>
      <c r="K322" t="s">
        <v>809</v>
      </c>
    </row>
    <row r="323" spans="1:11" x14ac:dyDescent="0.2">
      <c r="A323" t="s">
        <v>212</v>
      </c>
      <c r="B323" t="s">
        <v>758</v>
      </c>
      <c r="D323">
        <v>0</v>
      </c>
      <c r="E323" s="76">
        <v>47573</v>
      </c>
      <c r="H323">
        <f>'Year 2'!$O$20</f>
        <v>0</v>
      </c>
      <c r="J323">
        <v>0</v>
      </c>
      <c r="K323" t="s">
        <v>809</v>
      </c>
    </row>
    <row r="324" spans="1:11" x14ac:dyDescent="0.2">
      <c r="A324" t="s">
        <v>212</v>
      </c>
      <c r="B324" t="s">
        <v>758</v>
      </c>
      <c r="D324">
        <v>0</v>
      </c>
      <c r="E324" s="76">
        <v>47938</v>
      </c>
      <c r="H324">
        <f>'Year 2'!$P$20</f>
        <v>0</v>
      </c>
      <c r="J324">
        <v>0</v>
      </c>
      <c r="K324" t="s">
        <v>809</v>
      </c>
    </row>
    <row r="325" spans="1:11" x14ac:dyDescent="0.2">
      <c r="A325" t="s">
        <v>212</v>
      </c>
      <c r="B325" t="s">
        <v>759</v>
      </c>
      <c r="D325">
        <v>0</v>
      </c>
      <c r="E325" s="76">
        <v>45747</v>
      </c>
      <c r="H325">
        <f>'Year 2'!$J$21</f>
        <v>0</v>
      </c>
      <c r="J325">
        <v>0</v>
      </c>
      <c r="K325" t="s">
        <v>809</v>
      </c>
    </row>
    <row r="326" spans="1:11" x14ac:dyDescent="0.2">
      <c r="A326" t="s">
        <v>212</v>
      </c>
      <c r="B326" t="s">
        <v>759</v>
      </c>
      <c r="D326">
        <v>0</v>
      </c>
      <c r="E326" s="76">
        <v>46112</v>
      </c>
      <c r="H326">
        <f>'Year 2'!$K$21</f>
        <v>0</v>
      </c>
      <c r="J326">
        <v>0</v>
      </c>
      <c r="K326" t="s">
        <v>809</v>
      </c>
    </row>
    <row r="327" spans="1:11" x14ac:dyDescent="0.2">
      <c r="A327" t="s">
        <v>212</v>
      </c>
      <c r="B327" t="s">
        <v>759</v>
      </c>
      <c r="D327">
        <v>0</v>
      </c>
      <c r="E327" s="76">
        <v>46477</v>
      </c>
      <c r="H327">
        <f>'Year 2'!$L$21</f>
        <v>0</v>
      </c>
      <c r="J327">
        <v>0</v>
      </c>
      <c r="K327" t="s">
        <v>809</v>
      </c>
    </row>
    <row r="328" spans="1:11" x14ac:dyDescent="0.2">
      <c r="A328" t="s">
        <v>212</v>
      </c>
      <c r="B328" t="s">
        <v>759</v>
      </c>
      <c r="D328">
        <v>0</v>
      </c>
      <c r="E328" s="76">
        <v>46843</v>
      </c>
      <c r="H328">
        <f>'Year 2'!$M$21</f>
        <v>0</v>
      </c>
      <c r="J328">
        <v>0</v>
      </c>
      <c r="K328" t="s">
        <v>809</v>
      </c>
    </row>
    <row r="329" spans="1:11" x14ac:dyDescent="0.2">
      <c r="A329" t="s">
        <v>212</v>
      </c>
      <c r="B329" t="s">
        <v>759</v>
      </c>
      <c r="D329">
        <v>0</v>
      </c>
      <c r="E329" s="76">
        <v>47208</v>
      </c>
      <c r="H329">
        <f>'Year 2'!$N$21</f>
        <v>0</v>
      </c>
      <c r="J329">
        <v>0</v>
      </c>
      <c r="K329" t="s">
        <v>809</v>
      </c>
    </row>
    <row r="330" spans="1:11" x14ac:dyDescent="0.2">
      <c r="A330" t="s">
        <v>212</v>
      </c>
      <c r="B330" t="s">
        <v>759</v>
      </c>
      <c r="D330">
        <v>0</v>
      </c>
      <c r="E330" s="76">
        <v>47573</v>
      </c>
      <c r="H330">
        <f>'Year 2'!$O$21</f>
        <v>0</v>
      </c>
      <c r="J330">
        <v>0</v>
      </c>
      <c r="K330" t="s">
        <v>809</v>
      </c>
    </row>
    <row r="331" spans="1:11" x14ac:dyDescent="0.2">
      <c r="A331" t="s">
        <v>212</v>
      </c>
      <c r="B331" t="s">
        <v>759</v>
      </c>
      <c r="D331">
        <v>0</v>
      </c>
      <c r="E331" s="76">
        <v>47938</v>
      </c>
      <c r="H331">
        <f>'Year 2'!$P$21</f>
        <v>0</v>
      </c>
      <c r="J331">
        <v>0</v>
      </c>
      <c r="K331" t="s">
        <v>809</v>
      </c>
    </row>
    <row r="332" spans="1:11" x14ac:dyDescent="0.2">
      <c r="A332" t="s">
        <v>212</v>
      </c>
      <c r="B332" t="s">
        <v>760</v>
      </c>
      <c r="D332">
        <v>0</v>
      </c>
      <c r="E332" s="76">
        <v>45747</v>
      </c>
      <c r="H332">
        <f>'Year 2'!$J$22</f>
        <v>0</v>
      </c>
      <c r="J332">
        <v>0</v>
      </c>
      <c r="K332" t="s">
        <v>809</v>
      </c>
    </row>
    <row r="333" spans="1:11" x14ac:dyDescent="0.2">
      <c r="A333" t="s">
        <v>212</v>
      </c>
      <c r="B333" t="s">
        <v>760</v>
      </c>
      <c r="D333">
        <v>0</v>
      </c>
      <c r="E333" s="76">
        <v>46112</v>
      </c>
      <c r="H333">
        <f>'Year 2'!$K$22</f>
        <v>0</v>
      </c>
      <c r="J333">
        <v>0</v>
      </c>
      <c r="K333" t="s">
        <v>809</v>
      </c>
    </row>
    <row r="334" spans="1:11" x14ac:dyDescent="0.2">
      <c r="A334" t="s">
        <v>212</v>
      </c>
      <c r="B334" t="s">
        <v>760</v>
      </c>
      <c r="D334">
        <v>0</v>
      </c>
      <c r="E334" s="76">
        <v>46477</v>
      </c>
      <c r="H334">
        <f>'Year 2'!$L$22</f>
        <v>0</v>
      </c>
      <c r="J334">
        <v>0</v>
      </c>
      <c r="K334" t="s">
        <v>809</v>
      </c>
    </row>
    <row r="335" spans="1:11" x14ac:dyDescent="0.2">
      <c r="A335" t="s">
        <v>212</v>
      </c>
      <c r="B335" t="s">
        <v>760</v>
      </c>
      <c r="D335">
        <v>0</v>
      </c>
      <c r="E335" s="76">
        <v>46843</v>
      </c>
      <c r="H335">
        <f>'Year 2'!$M$22</f>
        <v>0</v>
      </c>
      <c r="J335">
        <v>0</v>
      </c>
      <c r="K335" t="s">
        <v>809</v>
      </c>
    </row>
    <row r="336" spans="1:11" x14ac:dyDescent="0.2">
      <c r="A336" t="s">
        <v>212</v>
      </c>
      <c r="B336" t="s">
        <v>760</v>
      </c>
      <c r="D336">
        <v>0</v>
      </c>
      <c r="E336" s="76">
        <v>47208</v>
      </c>
      <c r="H336">
        <f>'Year 2'!$N$22</f>
        <v>0</v>
      </c>
      <c r="J336">
        <v>0</v>
      </c>
      <c r="K336" t="s">
        <v>809</v>
      </c>
    </row>
    <row r="337" spans="1:11" x14ac:dyDescent="0.2">
      <c r="A337" t="s">
        <v>212</v>
      </c>
      <c r="B337" t="s">
        <v>760</v>
      </c>
      <c r="D337">
        <v>0</v>
      </c>
      <c r="E337" s="76">
        <v>47573</v>
      </c>
      <c r="H337">
        <f>'Year 2'!$O$22</f>
        <v>0</v>
      </c>
      <c r="J337">
        <v>0</v>
      </c>
      <c r="K337" t="s">
        <v>809</v>
      </c>
    </row>
    <row r="338" spans="1:11" x14ac:dyDescent="0.2">
      <c r="A338" t="s">
        <v>212</v>
      </c>
      <c r="B338" t="s">
        <v>760</v>
      </c>
      <c r="D338">
        <v>0</v>
      </c>
      <c r="E338" s="76">
        <v>47938</v>
      </c>
      <c r="H338">
        <f>'Year 2'!$P$22</f>
        <v>0</v>
      </c>
      <c r="J338">
        <v>0</v>
      </c>
      <c r="K338" t="s">
        <v>809</v>
      </c>
    </row>
    <row r="339" spans="1:11" x14ac:dyDescent="0.2">
      <c r="A339" t="s">
        <v>212</v>
      </c>
      <c r="B339" t="s">
        <v>761</v>
      </c>
      <c r="D339">
        <v>0</v>
      </c>
      <c r="E339" s="76">
        <v>45747</v>
      </c>
      <c r="H339">
        <f>'Year 2'!$J$23</f>
        <v>0</v>
      </c>
      <c r="J339">
        <v>0</v>
      </c>
      <c r="K339" t="s">
        <v>809</v>
      </c>
    </row>
    <row r="340" spans="1:11" x14ac:dyDescent="0.2">
      <c r="A340" t="s">
        <v>212</v>
      </c>
      <c r="B340" t="s">
        <v>761</v>
      </c>
      <c r="D340">
        <v>0</v>
      </c>
      <c r="E340" s="76">
        <v>46112</v>
      </c>
      <c r="H340">
        <f>'Year 2'!$K$23</f>
        <v>0</v>
      </c>
      <c r="J340">
        <v>0</v>
      </c>
      <c r="K340" t="s">
        <v>809</v>
      </c>
    </row>
    <row r="341" spans="1:11" x14ac:dyDescent="0.2">
      <c r="A341" t="s">
        <v>212</v>
      </c>
      <c r="B341" t="s">
        <v>761</v>
      </c>
      <c r="D341">
        <v>0</v>
      </c>
      <c r="E341" s="76">
        <v>46477</v>
      </c>
      <c r="H341">
        <f>'Year 2'!$L$23</f>
        <v>0</v>
      </c>
      <c r="J341">
        <v>0</v>
      </c>
      <c r="K341" t="s">
        <v>809</v>
      </c>
    </row>
    <row r="342" spans="1:11" x14ac:dyDescent="0.2">
      <c r="A342" t="s">
        <v>212</v>
      </c>
      <c r="B342" t="s">
        <v>761</v>
      </c>
      <c r="D342">
        <v>0</v>
      </c>
      <c r="E342" s="76">
        <v>46843</v>
      </c>
      <c r="H342">
        <f>'Year 2'!$M$23</f>
        <v>0</v>
      </c>
      <c r="J342">
        <v>0</v>
      </c>
      <c r="K342" t="s">
        <v>809</v>
      </c>
    </row>
    <row r="343" spans="1:11" x14ac:dyDescent="0.2">
      <c r="A343" t="s">
        <v>212</v>
      </c>
      <c r="B343" t="s">
        <v>761</v>
      </c>
      <c r="D343">
        <v>0</v>
      </c>
      <c r="E343" s="76">
        <v>47208</v>
      </c>
      <c r="H343">
        <f>'Year 2'!$N$23</f>
        <v>0</v>
      </c>
      <c r="J343">
        <v>0</v>
      </c>
      <c r="K343" t="s">
        <v>809</v>
      </c>
    </row>
    <row r="344" spans="1:11" x14ac:dyDescent="0.2">
      <c r="A344" t="s">
        <v>212</v>
      </c>
      <c r="B344" t="s">
        <v>761</v>
      </c>
      <c r="D344">
        <v>0</v>
      </c>
      <c r="E344" s="76">
        <v>47573</v>
      </c>
      <c r="H344">
        <f>'Year 2'!$O$23</f>
        <v>0</v>
      </c>
      <c r="J344">
        <v>0</v>
      </c>
      <c r="K344" t="s">
        <v>809</v>
      </c>
    </row>
    <row r="345" spans="1:11" x14ac:dyDescent="0.2">
      <c r="A345" t="s">
        <v>212</v>
      </c>
      <c r="B345" t="s">
        <v>761</v>
      </c>
      <c r="D345">
        <v>0</v>
      </c>
      <c r="E345" s="76">
        <v>47938</v>
      </c>
      <c r="H345">
        <f>'Year 2'!$P$23</f>
        <v>0</v>
      </c>
      <c r="J345">
        <v>0</v>
      </c>
      <c r="K345" t="s">
        <v>809</v>
      </c>
    </row>
    <row r="346" spans="1:11" x14ac:dyDescent="0.2">
      <c r="A346" t="s">
        <v>212</v>
      </c>
      <c r="B346" t="s">
        <v>762</v>
      </c>
      <c r="D346">
        <v>0</v>
      </c>
      <c r="E346" s="76">
        <v>45747</v>
      </c>
      <c r="H346">
        <f>'Year 2'!$J$24</f>
        <v>0</v>
      </c>
      <c r="J346">
        <v>0</v>
      </c>
      <c r="K346" t="s">
        <v>809</v>
      </c>
    </row>
    <row r="347" spans="1:11" x14ac:dyDescent="0.2">
      <c r="A347" t="s">
        <v>212</v>
      </c>
      <c r="B347" t="s">
        <v>762</v>
      </c>
      <c r="D347">
        <v>0</v>
      </c>
      <c r="E347" s="76">
        <v>46112</v>
      </c>
      <c r="H347">
        <f>'Year 2'!$K$24</f>
        <v>0</v>
      </c>
      <c r="J347">
        <v>0</v>
      </c>
      <c r="K347" t="s">
        <v>809</v>
      </c>
    </row>
    <row r="348" spans="1:11" x14ac:dyDescent="0.2">
      <c r="A348" t="s">
        <v>212</v>
      </c>
      <c r="B348" t="s">
        <v>762</v>
      </c>
      <c r="D348">
        <v>0</v>
      </c>
      <c r="E348" s="76">
        <v>46477</v>
      </c>
      <c r="H348">
        <f>'Year 2'!$L$24</f>
        <v>0</v>
      </c>
      <c r="J348">
        <v>0</v>
      </c>
      <c r="K348" t="s">
        <v>809</v>
      </c>
    </row>
    <row r="349" spans="1:11" x14ac:dyDescent="0.2">
      <c r="A349" t="s">
        <v>212</v>
      </c>
      <c r="B349" t="s">
        <v>762</v>
      </c>
      <c r="D349">
        <v>0</v>
      </c>
      <c r="E349" s="76">
        <v>46843</v>
      </c>
      <c r="H349">
        <f>'Year 2'!$M$24</f>
        <v>0</v>
      </c>
      <c r="J349">
        <v>0</v>
      </c>
      <c r="K349" t="s">
        <v>809</v>
      </c>
    </row>
    <row r="350" spans="1:11" x14ac:dyDescent="0.2">
      <c r="A350" t="s">
        <v>212</v>
      </c>
      <c r="B350" t="s">
        <v>762</v>
      </c>
      <c r="D350">
        <v>0</v>
      </c>
      <c r="E350" s="76">
        <v>47208</v>
      </c>
      <c r="H350">
        <f>'Year 2'!$N$24</f>
        <v>0</v>
      </c>
      <c r="J350">
        <v>0</v>
      </c>
      <c r="K350" t="s">
        <v>809</v>
      </c>
    </row>
    <row r="351" spans="1:11" x14ac:dyDescent="0.2">
      <c r="A351" t="s">
        <v>212</v>
      </c>
      <c r="B351" t="s">
        <v>762</v>
      </c>
      <c r="D351">
        <v>0</v>
      </c>
      <c r="E351" s="76">
        <v>47573</v>
      </c>
      <c r="H351">
        <f>'Year 2'!$O$24</f>
        <v>0</v>
      </c>
      <c r="J351">
        <v>0</v>
      </c>
      <c r="K351" t="s">
        <v>809</v>
      </c>
    </row>
    <row r="352" spans="1:11" x14ac:dyDescent="0.2">
      <c r="A352" t="s">
        <v>212</v>
      </c>
      <c r="B352" t="s">
        <v>762</v>
      </c>
      <c r="D352">
        <v>0</v>
      </c>
      <c r="E352" s="76">
        <v>47938</v>
      </c>
      <c r="H352">
        <f>'Year 2'!$P$24</f>
        <v>0</v>
      </c>
      <c r="J352">
        <v>0</v>
      </c>
      <c r="K352" t="s">
        <v>809</v>
      </c>
    </row>
    <row r="353" spans="1:11" x14ac:dyDescent="0.2">
      <c r="A353" t="s">
        <v>219</v>
      </c>
      <c r="B353" t="s">
        <v>757</v>
      </c>
      <c r="D353">
        <v>0</v>
      </c>
      <c r="E353" s="76">
        <v>45747</v>
      </c>
      <c r="H353">
        <f>'Year 2'!$J$47</f>
        <v>0</v>
      </c>
      <c r="J353">
        <v>0</v>
      </c>
      <c r="K353" t="s">
        <v>810</v>
      </c>
    </row>
    <row r="354" spans="1:11" x14ac:dyDescent="0.2">
      <c r="A354" t="s">
        <v>219</v>
      </c>
      <c r="B354" t="s">
        <v>757</v>
      </c>
      <c r="D354">
        <v>0</v>
      </c>
      <c r="E354" s="76">
        <v>46112</v>
      </c>
      <c r="H354">
        <f>'Year 2'!$K$47</f>
        <v>0</v>
      </c>
      <c r="J354">
        <v>0</v>
      </c>
      <c r="K354" t="s">
        <v>810</v>
      </c>
    </row>
    <row r="355" spans="1:11" x14ac:dyDescent="0.2">
      <c r="A355" t="s">
        <v>219</v>
      </c>
      <c r="B355" t="s">
        <v>757</v>
      </c>
      <c r="D355">
        <v>0</v>
      </c>
      <c r="E355" s="76">
        <v>46477</v>
      </c>
      <c r="H355">
        <f>'Year 2'!$L$47</f>
        <v>0</v>
      </c>
      <c r="J355">
        <v>0</v>
      </c>
      <c r="K355" t="s">
        <v>810</v>
      </c>
    </row>
    <row r="356" spans="1:11" x14ac:dyDescent="0.2">
      <c r="A356" t="s">
        <v>219</v>
      </c>
      <c r="B356" t="s">
        <v>757</v>
      </c>
      <c r="D356">
        <v>0</v>
      </c>
      <c r="E356" s="76">
        <v>46843</v>
      </c>
      <c r="H356">
        <f>'Year 2'!$M$47</f>
        <v>0</v>
      </c>
      <c r="J356">
        <v>0</v>
      </c>
      <c r="K356" t="s">
        <v>810</v>
      </c>
    </row>
    <row r="357" spans="1:11" x14ac:dyDescent="0.2">
      <c r="A357" t="s">
        <v>219</v>
      </c>
      <c r="B357" t="s">
        <v>757</v>
      </c>
      <c r="D357">
        <v>0</v>
      </c>
      <c r="E357" s="76">
        <v>47208</v>
      </c>
      <c r="H357">
        <f>'Year 2'!$N$47</f>
        <v>0</v>
      </c>
      <c r="J357">
        <v>0</v>
      </c>
      <c r="K357" t="s">
        <v>810</v>
      </c>
    </row>
    <row r="358" spans="1:11" x14ac:dyDescent="0.2">
      <c r="A358" t="s">
        <v>219</v>
      </c>
      <c r="B358" t="s">
        <v>757</v>
      </c>
      <c r="D358">
        <v>0</v>
      </c>
      <c r="E358" s="76">
        <v>47573</v>
      </c>
      <c r="H358">
        <f>'Year 2'!$O$47</f>
        <v>0</v>
      </c>
      <c r="J358">
        <v>0</v>
      </c>
      <c r="K358" t="s">
        <v>810</v>
      </c>
    </row>
    <row r="359" spans="1:11" x14ac:dyDescent="0.2">
      <c r="A359" t="s">
        <v>219</v>
      </c>
      <c r="B359" t="s">
        <v>757</v>
      </c>
      <c r="D359">
        <v>0</v>
      </c>
      <c r="E359" s="76">
        <v>47938</v>
      </c>
      <c r="H359">
        <f>'Year 2'!$P$47</f>
        <v>0</v>
      </c>
      <c r="J359">
        <v>0</v>
      </c>
      <c r="K359" t="s">
        <v>810</v>
      </c>
    </row>
    <row r="360" spans="1:11" x14ac:dyDescent="0.2">
      <c r="A360" t="s">
        <v>219</v>
      </c>
      <c r="B360" t="s">
        <v>758</v>
      </c>
      <c r="D360">
        <v>0</v>
      </c>
      <c r="E360" s="76">
        <v>45747</v>
      </c>
      <c r="H360">
        <f>'Year 2'!$J$48</f>
        <v>0</v>
      </c>
      <c r="J360">
        <v>0</v>
      </c>
      <c r="K360" t="s">
        <v>810</v>
      </c>
    </row>
    <row r="361" spans="1:11" x14ac:dyDescent="0.2">
      <c r="A361" t="s">
        <v>219</v>
      </c>
      <c r="B361" t="s">
        <v>758</v>
      </c>
      <c r="D361">
        <v>0</v>
      </c>
      <c r="E361" s="76">
        <v>46112</v>
      </c>
      <c r="H361">
        <f>'Year 2'!$K$48</f>
        <v>0</v>
      </c>
      <c r="J361">
        <v>0</v>
      </c>
      <c r="K361" t="s">
        <v>810</v>
      </c>
    </row>
    <row r="362" spans="1:11" x14ac:dyDescent="0.2">
      <c r="A362" t="s">
        <v>219</v>
      </c>
      <c r="B362" t="s">
        <v>758</v>
      </c>
      <c r="D362">
        <v>0</v>
      </c>
      <c r="E362" s="76">
        <v>46477</v>
      </c>
      <c r="H362">
        <f>'Year 2'!$L$48</f>
        <v>0</v>
      </c>
      <c r="J362">
        <v>0</v>
      </c>
      <c r="K362" t="s">
        <v>810</v>
      </c>
    </row>
    <row r="363" spans="1:11" x14ac:dyDescent="0.2">
      <c r="A363" t="s">
        <v>219</v>
      </c>
      <c r="B363" t="s">
        <v>758</v>
      </c>
      <c r="D363">
        <v>0</v>
      </c>
      <c r="E363" s="76">
        <v>46843</v>
      </c>
      <c r="H363">
        <f>'Year 2'!$M$48</f>
        <v>0</v>
      </c>
      <c r="J363">
        <v>0</v>
      </c>
      <c r="K363" t="s">
        <v>810</v>
      </c>
    </row>
    <row r="364" spans="1:11" x14ac:dyDescent="0.2">
      <c r="A364" t="s">
        <v>219</v>
      </c>
      <c r="B364" t="s">
        <v>758</v>
      </c>
      <c r="D364">
        <v>0</v>
      </c>
      <c r="E364" s="76">
        <v>47208</v>
      </c>
      <c r="H364">
        <f>'Year 2'!$N$48</f>
        <v>0</v>
      </c>
      <c r="J364">
        <v>0</v>
      </c>
      <c r="K364" t="s">
        <v>810</v>
      </c>
    </row>
    <row r="365" spans="1:11" x14ac:dyDescent="0.2">
      <c r="A365" t="s">
        <v>219</v>
      </c>
      <c r="B365" t="s">
        <v>758</v>
      </c>
      <c r="D365">
        <v>0</v>
      </c>
      <c r="E365" s="76">
        <v>47573</v>
      </c>
      <c r="H365">
        <f>'Year 2'!$O$48</f>
        <v>0</v>
      </c>
      <c r="J365">
        <v>0</v>
      </c>
      <c r="K365" t="s">
        <v>810</v>
      </c>
    </row>
    <row r="366" spans="1:11" x14ac:dyDescent="0.2">
      <c r="A366" t="s">
        <v>219</v>
      </c>
      <c r="B366" t="s">
        <v>758</v>
      </c>
      <c r="D366">
        <v>0</v>
      </c>
      <c r="E366" s="76">
        <v>47938</v>
      </c>
      <c r="H366">
        <f>'Year 2'!$P$48</f>
        <v>0</v>
      </c>
      <c r="J366">
        <v>0</v>
      </c>
      <c r="K366" t="s">
        <v>810</v>
      </c>
    </row>
    <row r="367" spans="1:11" x14ac:dyDescent="0.2">
      <c r="A367" t="s">
        <v>219</v>
      </c>
      <c r="B367" t="s">
        <v>759</v>
      </c>
      <c r="D367">
        <v>0</v>
      </c>
      <c r="E367" s="76">
        <v>45747</v>
      </c>
      <c r="H367">
        <f>'Year 2'!$J$49</f>
        <v>0</v>
      </c>
      <c r="J367">
        <v>0</v>
      </c>
      <c r="K367" t="s">
        <v>810</v>
      </c>
    </row>
    <row r="368" spans="1:11" x14ac:dyDescent="0.2">
      <c r="A368" t="s">
        <v>219</v>
      </c>
      <c r="B368" t="s">
        <v>759</v>
      </c>
      <c r="D368">
        <v>0</v>
      </c>
      <c r="E368" s="76">
        <v>46112</v>
      </c>
      <c r="H368">
        <f>'Year 2'!$K$49</f>
        <v>0</v>
      </c>
      <c r="J368">
        <v>0</v>
      </c>
      <c r="K368" t="s">
        <v>810</v>
      </c>
    </row>
    <row r="369" spans="1:11" x14ac:dyDescent="0.2">
      <c r="A369" t="s">
        <v>219</v>
      </c>
      <c r="B369" t="s">
        <v>759</v>
      </c>
      <c r="D369">
        <v>0</v>
      </c>
      <c r="E369" s="76">
        <v>46477</v>
      </c>
      <c r="H369">
        <f>'Year 2'!$L$49</f>
        <v>0</v>
      </c>
      <c r="J369">
        <v>0</v>
      </c>
      <c r="K369" t="s">
        <v>810</v>
      </c>
    </row>
    <row r="370" spans="1:11" x14ac:dyDescent="0.2">
      <c r="A370" t="s">
        <v>219</v>
      </c>
      <c r="B370" t="s">
        <v>759</v>
      </c>
      <c r="D370">
        <v>0</v>
      </c>
      <c r="E370" s="76">
        <v>46843</v>
      </c>
      <c r="H370">
        <f>'Year 2'!$M$49</f>
        <v>0</v>
      </c>
      <c r="J370">
        <v>0</v>
      </c>
      <c r="K370" t="s">
        <v>810</v>
      </c>
    </row>
    <row r="371" spans="1:11" x14ac:dyDescent="0.2">
      <c r="A371" t="s">
        <v>219</v>
      </c>
      <c r="B371" t="s">
        <v>759</v>
      </c>
      <c r="D371">
        <v>0</v>
      </c>
      <c r="E371" s="76">
        <v>47208</v>
      </c>
      <c r="H371">
        <f>'Year 2'!$N$49</f>
        <v>0</v>
      </c>
      <c r="J371">
        <v>0</v>
      </c>
      <c r="K371" t="s">
        <v>810</v>
      </c>
    </row>
    <row r="372" spans="1:11" x14ac:dyDescent="0.2">
      <c r="A372" t="s">
        <v>219</v>
      </c>
      <c r="B372" t="s">
        <v>759</v>
      </c>
      <c r="D372">
        <v>0</v>
      </c>
      <c r="E372" s="76">
        <v>47573</v>
      </c>
      <c r="H372">
        <f>'Year 2'!$O$49</f>
        <v>0</v>
      </c>
      <c r="J372">
        <v>0</v>
      </c>
      <c r="K372" t="s">
        <v>810</v>
      </c>
    </row>
    <row r="373" spans="1:11" x14ac:dyDescent="0.2">
      <c r="A373" t="s">
        <v>219</v>
      </c>
      <c r="B373" t="s">
        <v>759</v>
      </c>
      <c r="D373">
        <v>0</v>
      </c>
      <c r="E373" s="76">
        <v>47938</v>
      </c>
      <c r="H373">
        <f>'Year 2'!$P$49</f>
        <v>0</v>
      </c>
      <c r="J373">
        <v>0</v>
      </c>
      <c r="K373" t="s">
        <v>810</v>
      </c>
    </row>
    <row r="374" spans="1:11" x14ac:dyDescent="0.2">
      <c r="A374" t="s">
        <v>219</v>
      </c>
      <c r="B374" t="s">
        <v>760</v>
      </c>
      <c r="D374">
        <v>0</v>
      </c>
      <c r="E374" s="76">
        <v>45747</v>
      </c>
      <c r="H374">
        <f>'Year 2'!$J$50</f>
        <v>0</v>
      </c>
      <c r="J374">
        <v>0</v>
      </c>
      <c r="K374" t="s">
        <v>810</v>
      </c>
    </row>
    <row r="375" spans="1:11" x14ac:dyDescent="0.2">
      <c r="A375" t="s">
        <v>219</v>
      </c>
      <c r="B375" t="s">
        <v>760</v>
      </c>
      <c r="D375">
        <v>0</v>
      </c>
      <c r="E375" s="76">
        <v>46112</v>
      </c>
      <c r="H375">
        <f>'Year 2'!$K$50</f>
        <v>0</v>
      </c>
      <c r="J375">
        <v>0</v>
      </c>
      <c r="K375" t="s">
        <v>810</v>
      </c>
    </row>
    <row r="376" spans="1:11" x14ac:dyDescent="0.2">
      <c r="A376" t="s">
        <v>219</v>
      </c>
      <c r="B376" t="s">
        <v>760</v>
      </c>
      <c r="D376">
        <v>0</v>
      </c>
      <c r="E376" s="76">
        <v>46477</v>
      </c>
      <c r="H376">
        <f>'Year 2'!$L$50</f>
        <v>0</v>
      </c>
      <c r="J376">
        <v>0</v>
      </c>
      <c r="K376" t="s">
        <v>810</v>
      </c>
    </row>
    <row r="377" spans="1:11" x14ac:dyDescent="0.2">
      <c r="A377" t="s">
        <v>219</v>
      </c>
      <c r="B377" t="s">
        <v>760</v>
      </c>
      <c r="D377">
        <v>0</v>
      </c>
      <c r="E377" s="76">
        <v>46843</v>
      </c>
      <c r="H377">
        <f>'Year 2'!$M$50</f>
        <v>0</v>
      </c>
      <c r="J377">
        <v>0</v>
      </c>
      <c r="K377" t="s">
        <v>810</v>
      </c>
    </row>
    <row r="378" spans="1:11" x14ac:dyDescent="0.2">
      <c r="A378" t="s">
        <v>219</v>
      </c>
      <c r="B378" t="s">
        <v>760</v>
      </c>
      <c r="D378">
        <v>0</v>
      </c>
      <c r="E378" s="76">
        <v>47208</v>
      </c>
      <c r="H378">
        <f>'Year 2'!$N$50</f>
        <v>0</v>
      </c>
      <c r="J378">
        <v>0</v>
      </c>
      <c r="K378" t="s">
        <v>810</v>
      </c>
    </row>
    <row r="379" spans="1:11" x14ac:dyDescent="0.2">
      <c r="A379" t="s">
        <v>219</v>
      </c>
      <c r="B379" t="s">
        <v>760</v>
      </c>
      <c r="D379">
        <v>0</v>
      </c>
      <c r="E379" s="76">
        <v>47573</v>
      </c>
      <c r="H379">
        <f>'Year 2'!$O$50</f>
        <v>0</v>
      </c>
      <c r="J379">
        <v>0</v>
      </c>
      <c r="K379" t="s">
        <v>810</v>
      </c>
    </row>
    <row r="380" spans="1:11" x14ac:dyDescent="0.2">
      <c r="A380" t="s">
        <v>219</v>
      </c>
      <c r="B380" t="s">
        <v>760</v>
      </c>
      <c r="D380">
        <v>0</v>
      </c>
      <c r="E380" s="76">
        <v>47938</v>
      </c>
      <c r="H380">
        <f>'Year 2'!$P$50</f>
        <v>0</v>
      </c>
      <c r="J380">
        <v>0</v>
      </c>
      <c r="K380" t="s">
        <v>810</v>
      </c>
    </row>
    <row r="381" spans="1:11" x14ac:dyDescent="0.2">
      <c r="A381" t="s">
        <v>219</v>
      </c>
      <c r="B381" t="s">
        <v>761</v>
      </c>
      <c r="D381">
        <v>0</v>
      </c>
      <c r="E381" s="76">
        <v>45747</v>
      </c>
      <c r="H381">
        <f>'Year 2'!$J$51</f>
        <v>0</v>
      </c>
      <c r="J381">
        <v>0</v>
      </c>
      <c r="K381" t="s">
        <v>810</v>
      </c>
    </row>
    <row r="382" spans="1:11" x14ac:dyDescent="0.2">
      <c r="A382" t="s">
        <v>219</v>
      </c>
      <c r="B382" t="s">
        <v>761</v>
      </c>
      <c r="D382">
        <v>0</v>
      </c>
      <c r="E382" s="76">
        <v>46112</v>
      </c>
      <c r="H382">
        <f>'Year 2'!$K$51</f>
        <v>0</v>
      </c>
      <c r="J382">
        <v>0</v>
      </c>
      <c r="K382" t="s">
        <v>810</v>
      </c>
    </row>
    <row r="383" spans="1:11" x14ac:dyDescent="0.2">
      <c r="A383" t="s">
        <v>219</v>
      </c>
      <c r="B383" t="s">
        <v>761</v>
      </c>
      <c r="D383">
        <v>0</v>
      </c>
      <c r="E383" s="76">
        <v>46477</v>
      </c>
      <c r="H383">
        <f>'Year 2'!$L$51</f>
        <v>0</v>
      </c>
      <c r="J383">
        <v>0</v>
      </c>
      <c r="K383" t="s">
        <v>810</v>
      </c>
    </row>
    <row r="384" spans="1:11" x14ac:dyDescent="0.2">
      <c r="A384" t="s">
        <v>219</v>
      </c>
      <c r="B384" t="s">
        <v>761</v>
      </c>
      <c r="D384">
        <v>0</v>
      </c>
      <c r="E384" s="76">
        <v>46843</v>
      </c>
      <c r="H384">
        <f>'Year 2'!$M$51</f>
        <v>0</v>
      </c>
      <c r="J384">
        <v>0</v>
      </c>
      <c r="K384" t="s">
        <v>810</v>
      </c>
    </row>
    <row r="385" spans="1:11" x14ac:dyDescent="0.2">
      <c r="A385" t="s">
        <v>219</v>
      </c>
      <c r="B385" t="s">
        <v>761</v>
      </c>
      <c r="D385">
        <v>0</v>
      </c>
      <c r="E385" s="76">
        <v>47208</v>
      </c>
      <c r="H385">
        <f>'Year 2'!$N$51</f>
        <v>0</v>
      </c>
      <c r="J385">
        <v>0</v>
      </c>
      <c r="K385" t="s">
        <v>810</v>
      </c>
    </row>
    <row r="386" spans="1:11" x14ac:dyDescent="0.2">
      <c r="A386" t="s">
        <v>219</v>
      </c>
      <c r="B386" t="s">
        <v>761</v>
      </c>
      <c r="D386">
        <v>0</v>
      </c>
      <c r="E386" s="76">
        <v>47573</v>
      </c>
      <c r="H386">
        <f>'Year 2'!$O$51</f>
        <v>0</v>
      </c>
      <c r="J386">
        <v>0</v>
      </c>
      <c r="K386" t="s">
        <v>810</v>
      </c>
    </row>
    <row r="387" spans="1:11" x14ac:dyDescent="0.2">
      <c r="A387" t="s">
        <v>219</v>
      </c>
      <c r="B387" t="s">
        <v>761</v>
      </c>
      <c r="D387">
        <v>0</v>
      </c>
      <c r="E387" s="76">
        <v>47938</v>
      </c>
      <c r="H387">
        <f>'Year 2'!$P$51</f>
        <v>0</v>
      </c>
      <c r="J387">
        <v>0</v>
      </c>
      <c r="K387" t="s">
        <v>810</v>
      </c>
    </row>
    <row r="388" spans="1:11" x14ac:dyDescent="0.2">
      <c r="A388" t="s">
        <v>219</v>
      </c>
      <c r="B388" t="s">
        <v>762</v>
      </c>
      <c r="D388">
        <v>0</v>
      </c>
      <c r="E388" s="76">
        <v>45747</v>
      </c>
      <c r="H388">
        <f>'Year 2'!$J$52</f>
        <v>0</v>
      </c>
      <c r="J388">
        <v>0</v>
      </c>
      <c r="K388" t="s">
        <v>810</v>
      </c>
    </row>
    <row r="389" spans="1:11" x14ac:dyDescent="0.2">
      <c r="A389" t="s">
        <v>219</v>
      </c>
      <c r="B389" t="s">
        <v>762</v>
      </c>
      <c r="D389">
        <v>0</v>
      </c>
      <c r="E389" s="76">
        <v>46112</v>
      </c>
      <c r="H389">
        <f>'Year 2'!$K$52</f>
        <v>0</v>
      </c>
      <c r="J389">
        <v>0</v>
      </c>
      <c r="K389" t="s">
        <v>810</v>
      </c>
    </row>
    <row r="390" spans="1:11" x14ac:dyDescent="0.2">
      <c r="A390" t="s">
        <v>219</v>
      </c>
      <c r="B390" t="s">
        <v>762</v>
      </c>
      <c r="D390">
        <v>0</v>
      </c>
      <c r="E390" s="76">
        <v>46477</v>
      </c>
      <c r="H390">
        <f>'Year 2'!$L$52</f>
        <v>0</v>
      </c>
      <c r="J390">
        <v>0</v>
      </c>
      <c r="K390" t="s">
        <v>810</v>
      </c>
    </row>
    <row r="391" spans="1:11" x14ac:dyDescent="0.2">
      <c r="A391" t="s">
        <v>219</v>
      </c>
      <c r="B391" t="s">
        <v>762</v>
      </c>
      <c r="D391">
        <v>0</v>
      </c>
      <c r="E391" s="76">
        <v>46843</v>
      </c>
      <c r="H391">
        <f>'Year 2'!$M$52</f>
        <v>0</v>
      </c>
      <c r="J391">
        <v>0</v>
      </c>
      <c r="K391" t="s">
        <v>810</v>
      </c>
    </row>
    <row r="392" spans="1:11" x14ac:dyDescent="0.2">
      <c r="A392" t="s">
        <v>219</v>
      </c>
      <c r="B392" t="s">
        <v>762</v>
      </c>
      <c r="D392">
        <v>0</v>
      </c>
      <c r="E392" s="76">
        <v>47208</v>
      </c>
      <c r="H392">
        <f>'Year 2'!$N$52</f>
        <v>0</v>
      </c>
      <c r="J392">
        <v>0</v>
      </c>
      <c r="K392" t="s">
        <v>810</v>
      </c>
    </row>
    <row r="393" spans="1:11" x14ac:dyDescent="0.2">
      <c r="A393" t="s">
        <v>219</v>
      </c>
      <c r="B393" t="s">
        <v>762</v>
      </c>
      <c r="D393">
        <v>0</v>
      </c>
      <c r="E393" s="76">
        <v>47573</v>
      </c>
      <c r="H393">
        <f>'Year 2'!$O$52</f>
        <v>0</v>
      </c>
      <c r="J393">
        <v>0</v>
      </c>
      <c r="K393" t="s">
        <v>810</v>
      </c>
    </row>
    <row r="394" spans="1:11" x14ac:dyDescent="0.2">
      <c r="A394" t="s">
        <v>219</v>
      </c>
      <c r="B394" t="s">
        <v>762</v>
      </c>
      <c r="D394">
        <v>0</v>
      </c>
      <c r="E394" s="76">
        <v>47938</v>
      </c>
      <c r="H394">
        <f>'Year 2'!$P$52</f>
        <v>0</v>
      </c>
      <c r="J394">
        <v>0</v>
      </c>
      <c r="K394" t="s">
        <v>810</v>
      </c>
    </row>
    <row r="395" spans="1:11" x14ac:dyDescent="0.2">
      <c r="A395" t="s">
        <v>226</v>
      </c>
      <c r="B395" t="s">
        <v>757</v>
      </c>
      <c r="D395">
        <v>0</v>
      </c>
      <c r="E395" s="76">
        <v>45747</v>
      </c>
      <c r="H395">
        <f>'Year 2'!$J$62</f>
        <v>0</v>
      </c>
      <c r="J395">
        <v>0</v>
      </c>
      <c r="K395" t="s">
        <v>811</v>
      </c>
    </row>
    <row r="396" spans="1:11" x14ac:dyDescent="0.2">
      <c r="A396" t="s">
        <v>226</v>
      </c>
      <c r="B396" t="s">
        <v>757</v>
      </c>
      <c r="D396">
        <v>0</v>
      </c>
      <c r="E396" s="76">
        <v>46112</v>
      </c>
      <c r="H396">
        <f>'Year 2'!$K$62</f>
        <v>0</v>
      </c>
      <c r="J396">
        <v>0</v>
      </c>
      <c r="K396" t="s">
        <v>811</v>
      </c>
    </row>
    <row r="397" spans="1:11" x14ac:dyDescent="0.2">
      <c r="A397" t="s">
        <v>226</v>
      </c>
      <c r="B397" t="s">
        <v>757</v>
      </c>
      <c r="D397">
        <v>0</v>
      </c>
      <c r="E397" s="76">
        <v>46477</v>
      </c>
      <c r="H397">
        <f>'Year 2'!$L$62</f>
        <v>0</v>
      </c>
      <c r="J397">
        <v>0</v>
      </c>
      <c r="K397" t="s">
        <v>811</v>
      </c>
    </row>
    <row r="398" spans="1:11" x14ac:dyDescent="0.2">
      <c r="A398" t="s">
        <v>226</v>
      </c>
      <c r="B398" t="s">
        <v>757</v>
      </c>
      <c r="D398">
        <v>0</v>
      </c>
      <c r="E398" s="76">
        <v>46843</v>
      </c>
      <c r="H398">
        <f>'Year 2'!$M$62</f>
        <v>0</v>
      </c>
      <c r="J398">
        <v>0</v>
      </c>
      <c r="K398" t="s">
        <v>811</v>
      </c>
    </row>
    <row r="399" spans="1:11" x14ac:dyDescent="0.2">
      <c r="A399" t="s">
        <v>226</v>
      </c>
      <c r="B399" t="s">
        <v>757</v>
      </c>
      <c r="D399">
        <v>0</v>
      </c>
      <c r="E399" s="76">
        <v>47208</v>
      </c>
      <c r="H399">
        <f>'Year 2'!$N$62</f>
        <v>0</v>
      </c>
      <c r="J399">
        <v>0</v>
      </c>
      <c r="K399" t="s">
        <v>811</v>
      </c>
    </row>
    <row r="400" spans="1:11" x14ac:dyDescent="0.2">
      <c r="A400" t="s">
        <v>226</v>
      </c>
      <c r="B400" t="s">
        <v>757</v>
      </c>
      <c r="D400">
        <v>0</v>
      </c>
      <c r="E400" s="76">
        <v>47573</v>
      </c>
      <c r="H400">
        <f>'Year 2'!$O$62</f>
        <v>0</v>
      </c>
      <c r="J400">
        <v>0</v>
      </c>
      <c r="K400" t="s">
        <v>811</v>
      </c>
    </row>
    <row r="401" spans="1:11" x14ac:dyDescent="0.2">
      <c r="A401" t="s">
        <v>226</v>
      </c>
      <c r="B401" t="s">
        <v>757</v>
      </c>
      <c r="D401">
        <v>0</v>
      </c>
      <c r="E401" s="76">
        <v>47938</v>
      </c>
      <c r="H401">
        <f>'Year 2'!$P$62</f>
        <v>0</v>
      </c>
      <c r="J401">
        <v>0</v>
      </c>
      <c r="K401" t="s">
        <v>811</v>
      </c>
    </row>
    <row r="402" spans="1:11" x14ac:dyDescent="0.2">
      <c r="A402" t="s">
        <v>226</v>
      </c>
      <c r="B402" t="s">
        <v>758</v>
      </c>
      <c r="D402">
        <v>0</v>
      </c>
      <c r="E402" s="76">
        <v>45747</v>
      </c>
      <c r="H402">
        <f>'Year 2'!$J$63</f>
        <v>0</v>
      </c>
      <c r="J402">
        <v>0</v>
      </c>
      <c r="K402" t="s">
        <v>811</v>
      </c>
    </row>
    <row r="403" spans="1:11" x14ac:dyDescent="0.2">
      <c r="A403" t="s">
        <v>226</v>
      </c>
      <c r="B403" t="s">
        <v>758</v>
      </c>
      <c r="D403">
        <v>0</v>
      </c>
      <c r="E403" s="76">
        <v>46112</v>
      </c>
      <c r="H403">
        <f>'Year 2'!$K$63</f>
        <v>0</v>
      </c>
      <c r="J403">
        <v>0</v>
      </c>
      <c r="K403" t="s">
        <v>811</v>
      </c>
    </row>
    <row r="404" spans="1:11" x14ac:dyDescent="0.2">
      <c r="A404" t="s">
        <v>226</v>
      </c>
      <c r="B404" t="s">
        <v>758</v>
      </c>
      <c r="D404">
        <v>0</v>
      </c>
      <c r="E404" s="76">
        <v>46477</v>
      </c>
      <c r="H404">
        <f>'Year 2'!$L$63</f>
        <v>0</v>
      </c>
      <c r="J404">
        <v>0</v>
      </c>
      <c r="K404" t="s">
        <v>811</v>
      </c>
    </row>
    <row r="405" spans="1:11" x14ac:dyDescent="0.2">
      <c r="A405" t="s">
        <v>226</v>
      </c>
      <c r="B405" t="s">
        <v>758</v>
      </c>
      <c r="D405">
        <v>0</v>
      </c>
      <c r="E405" s="76">
        <v>46843</v>
      </c>
      <c r="H405">
        <f>'Year 2'!$M$63</f>
        <v>0</v>
      </c>
      <c r="J405">
        <v>0</v>
      </c>
      <c r="K405" t="s">
        <v>811</v>
      </c>
    </row>
    <row r="406" spans="1:11" x14ac:dyDescent="0.2">
      <c r="A406" t="s">
        <v>226</v>
      </c>
      <c r="B406" t="s">
        <v>758</v>
      </c>
      <c r="D406">
        <v>0</v>
      </c>
      <c r="E406" s="76">
        <v>47208</v>
      </c>
      <c r="H406">
        <f>'Year 2'!$N$63</f>
        <v>0</v>
      </c>
      <c r="J406">
        <v>0</v>
      </c>
      <c r="K406" t="s">
        <v>811</v>
      </c>
    </row>
    <row r="407" spans="1:11" x14ac:dyDescent="0.2">
      <c r="A407" t="s">
        <v>226</v>
      </c>
      <c r="B407" t="s">
        <v>758</v>
      </c>
      <c r="D407">
        <v>0</v>
      </c>
      <c r="E407" s="76">
        <v>47573</v>
      </c>
      <c r="H407">
        <f>'Year 2'!$O$63</f>
        <v>0</v>
      </c>
      <c r="J407">
        <v>0</v>
      </c>
      <c r="K407" t="s">
        <v>811</v>
      </c>
    </row>
    <row r="408" spans="1:11" x14ac:dyDescent="0.2">
      <c r="A408" t="s">
        <v>226</v>
      </c>
      <c r="B408" t="s">
        <v>758</v>
      </c>
      <c r="D408">
        <v>0</v>
      </c>
      <c r="E408" s="76">
        <v>47938</v>
      </c>
      <c r="H408">
        <f>'Year 2'!$P$63</f>
        <v>0</v>
      </c>
      <c r="J408">
        <v>0</v>
      </c>
      <c r="K408" t="s">
        <v>811</v>
      </c>
    </row>
    <row r="409" spans="1:11" x14ac:dyDescent="0.2">
      <c r="A409" t="s">
        <v>226</v>
      </c>
      <c r="B409" t="s">
        <v>759</v>
      </c>
      <c r="D409">
        <v>0</v>
      </c>
      <c r="E409" s="76">
        <v>45747</v>
      </c>
      <c r="H409">
        <f>'Year 2'!$J$64</f>
        <v>0</v>
      </c>
      <c r="J409">
        <v>0</v>
      </c>
      <c r="K409" t="s">
        <v>811</v>
      </c>
    </row>
    <row r="410" spans="1:11" x14ac:dyDescent="0.2">
      <c r="A410" t="s">
        <v>226</v>
      </c>
      <c r="B410" t="s">
        <v>759</v>
      </c>
      <c r="D410">
        <v>0</v>
      </c>
      <c r="E410" s="76">
        <v>46112</v>
      </c>
      <c r="H410">
        <f>'Year 2'!$K$64</f>
        <v>0</v>
      </c>
      <c r="J410">
        <v>0</v>
      </c>
      <c r="K410" t="s">
        <v>811</v>
      </c>
    </row>
    <row r="411" spans="1:11" x14ac:dyDescent="0.2">
      <c r="A411" t="s">
        <v>226</v>
      </c>
      <c r="B411" t="s">
        <v>759</v>
      </c>
      <c r="D411">
        <v>0</v>
      </c>
      <c r="E411" s="76">
        <v>46477</v>
      </c>
      <c r="H411">
        <f>'Year 2'!$L$64</f>
        <v>0</v>
      </c>
      <c r="J411">
        <v>0</v>
      </c>
      <c r="K411" t="s">
        <v>811</v>
      </c>
    </row>
    <row r="412" spans="1:11" x14ac:dyDescent="0.2">
      <c r="A412" t="s">
        <v>226</v>
      </c>
      <c r="B412" t="s">
        <v>759</v>
      </c>
      <c r="D412">
        <v>0</v>
      </c>
      <c r="E412" s="76">
        <v>46843</v>
      </c>
      <c r="H412">
        <f>'Year 2'!$M$64</f>
        <v>0</v>
      </c>
      <c r="J412">
        <v>0</v>
      </c>
      <c r="K412" t="s">
        <v>811</v>
      </c>
    </row>
    <row r="413" spans="1:11" x14ac:dyDescent="0.2">
      <c r="A413" t="s">
        <v>226</v>
      </c>
      <c r="B413" t="s">
        <v>759</v>
      </c>
      <c r="D413">
        <v>0</v>
      </c>
      <c r="E413" s="76">
        <v>47208</v>
      </c>
      <c r="H413">
        <f>'Year 2'!$N$64</f>
        <v>0</v>
      </c>
      <c r="J413">
        <v>0</v>
      </c>
      <c r="K413" t="s">
        <v>811</v>
      </c>
    </row>
    <row r="414" spans="1:11" x14ac:dyDescent="0.2">
      <c r="A414" t="s">
        <v>226</v>
      </c>
      <c r="B414" t="s">
        <v>759</v>
      </c>
      <c r="D414">
        <v>0</v>
      </c>
      <c r="E414" s="76">
        <v>47573</v>
      </c>
      <c r="H414">
        <f>'Year 2'!$O$64</f>
        <v>0</v>
      </c>
      <c r="J414">
        <v>0</v>
      </c>
      <c r="K414" t="s">
        <v>811</v>
      </c>
    </row>
    <row r="415" spans="1:11" x14ac:dyDescent="0.2">
      <c r="A415" t="s">
        <v>226</v>
      </c>
      <c r="B415" t="s">
        <v>759</v>
      </c>
      <c r="D415">
        <v>0</v>
      </c>
      <c r="E415" s="76">
        <v>47938</v>
      </c>
      <c r="H415">
        <f>'Year 2'!$P$64</f>
        <v>0</v>
      </c>
      <c r="J415">
        <v>0</v>
      </c>
      <c r="K415" t="s">
        <v>811</v>
      </c>
    </row>
    <row r="416" spans="1:11" x14ac:dyDescent="0.2">
      <c r="A416" t="s">
        <v>226</v>
      </c>
      <c r="B416" t="s">
        <v>760</v>
      </c>
      <c r="D416">
        <v>0</v>
      </c>
      <c r="E416" s="76">
        <v>45747</v>
      </c>
      <c r="H416">
        <f>'Year 2'!$J$65</f>
        <v>0</v>
      </c>
      <c r="J416">
        <v>0</v>
      </c>
      <c r="K416" t="s">
        <v>811</v>
      </c>
    </row>
    <row r="417" spans="1:11" x14ac:dyDescent="0.2">
      <c r="A417" t="s">
        <v>226</v>
      </c>
      <c r="B417" t="s">
        <v>760</v>
      </c>
      <c r="D417">
        <v>0</v>
      </c>
      <c r="E417" s="76">
        <v>46112</v>
      </c>
      <c r="H417">
        <f>'Year 2'!$K$65</f>
        <v>0</v>
      </c>
      <c r="J417">
        <v>0</v>
      </c>
      <c r="K417" t="s">
        <v>811</v>
      </c>
    </row>
    <row r="418" spans="1:11" x14ac:dyDescent="0.2">
      <c r="A418" t="s">
        <v>226</v>
      </c>
      <c r="B418" t="s">
        <v>760</v>
      </c>
      <c r="D418">
        <v>0</v>
      </c>
      <c r="E418" s="76">
        <v>46477</v>
      </c>
      <c r="H418">
        <f>'Year 2'!$L$65</f>
        <v>0</v>
      </c>
      <c r="J418">
        <v>0</v>
      </c>
      <c r="K418" t="s">
        <v>811</v>
      </c>
    </row>
    <row r="419" spans="1:11" x14ac:dyDescent="0.2">
      <c r="A419" t="s">
        <v>226</v>
      </c>
      <c r="B419" t="s">
        <v>760</v>
      </c>
      <c r="D419">
        <v>0</v>
      </c>
      <c r="E419" s="76">
        <v>46843</v>
      </c>
      <c r="H419">
        <f>'Year 2'!$M$65</f>
        <v>0</v>
      </c>
      <c r="J419">
        <v>0</v>
      </c>
      <c r="K419" t="s">
        <v>811</v>
      </c>
    </row>
    <row r="420" spans="1:11" x14ac:dyDescent="0.2">
      <c r="A420" t="s">
        <v>226</v>
      </c>
      <c r="B420" t="s">
        <v>760</v>
      </c>
      <c r="D420">
        <v>0</v>
      </c>
      <c r="E420" s="76">
        <v>47208</v>
      </c>
      <c r="H420">
        <f>'Year 2'!$N$65</f>
        <v>0</v>
      </c>
      <c r="J420">
        <v>0</v>
      </c>
      <c r="K420" t="s">
        <v>811</v>
      </c>
    </row>
    <row r="421" spans="1:11" x14ac:dyDescent="0.2">
      <c r="A421" t="s">
        <v>226</v>
      </c>
      <c r="B421" t="s">
        <v>760</v>
      </c>
      <c r="D421">
        <v>0</v>
      </c>
      <c r="E421" s="76">
        <v>47573</v>
      </c>
      <c r="H421">
        <f>'Year 2'!$O$65</f>
        <v>0</v>
      </c>
      <c r="J421">
        <v>0</v>
      </c>
      <c r="K421" t="s">
        <v>811</v>
      </c>
    </row>
    <row r="422" spans="1:11" x14ac:dyDescent="0.2">
      <c r="A422" t="s">
        <v>226</v>
      </c>
      <c r="B422" t="s">
        <v>760</v>
      </c>
      <c r="D422">
        <v>0</v>
      </c>
      <c r="E422" s="76">
        <v>47938</v>
      </c>
      <c r="H422">
        <f>'Year 2'!$P$65</f>
        <v>0</v>
      </c>
      <c r="J422">
        <v>0</v>
      </c>
      <c r="K422" t="s">
        <v>811</v>
      </c>
    </row>
    <row r="423" spans="1:11" x14ac:dyDescent="0.2">
      <c r="A423" t="s">
        <v>226</v>
      </c>
      <c r="B423" t="s">
        <v>761</v>
      </c>
      <c r="D423">
        <v>0</v>
      </c>
      <c r="E423" s="76">
        <v>45747</v>
      </c>
      <c r="H423">
        <f>'Year 2'!$J$66</f>
        <v>0</v>
      </c>
      <c r="J423">
        <v>0</v>
      </c>
      <c r="K423" t="s">
        <v>811</v>
      </c>
    </row>
    <row r="424" spans="1:11" x14ac:dyDescent="0.2">
      <c r="A424" t="s">
        <v>226</v>
      </c>
      <c r="B424" t="s">
        <v>761</v>
      </c>
      <c r="D424">
        <v>0</v>
      </c>
      <c r="E424" s="76">
        <v>46112</v>
      </c>
      <c r="H424">
        <f>'Year 2'!$K$66</f>
        <v>0</v>
      </c>
      <c r="J424">
        <v>0</v>
      </c>
      <c r="K424" t="s">
        <v>811</v>
      </c>
    </row>
    <row r="425" spans="1:11" x14ac:dyDescent="0.2">
      <c r="A425" t="s">
        <v>226</v>
      </c>
      <c r="B425" t="s">
        <v>761</v>
      </c>
      <c r="D425">
        <v>0</v>
      </c>
      <c r="E425" s="76">
        <v>46477</v>
      </c>
      <c r="H425">
        <f>'Year 2'!$L$66</f>
        <v>0</v>
      </c>
      <c r="J425">
        <v>0</v>
      </c>
      <c r="K425" t="s">
        <v>811</v>
      </c>
    </row>
    <row r="426" spans="1:11" x14ac:dyDescent="0.2">
      <c r="A426" t="s">
        <v>226</v>
      </c>
      <c r="B426" t="s">
        <v>761</v>
      </c>
      <c r="D426">
        <v>0</v>
      </c>
      <c r="E426" s="76">
        <v>46843</v>
      </c>
      <c r="H426">
        <f>'Year 2'!$M$66</f>
        <v>0</v>
      </c>
      <c r="J426">
        <v>0</v>
      </c>
      <c r="K426" t="s">
        <v>811</v>
      </c>
    </row>
    <row r="427" spans="1:11" x14ac:dyDescent="0.2">
      <c r="A427" t="s">
        <v>226</v>
      </c>
      <c r="B427" t="s">
        <v>761</v>
      </c>
      <c r="D427">
        <v>0</v>
      </c>
      <c r="E427" s="76">
        <v>47208</v>
      </c>
      <c r="H427">
        <f>'Year 2'!$N$66</f>
        <v>0</v>
      </c>
      <c r="J427">
        <v>0</v>
      </c>
      <c r="K427" t="s">
        <v>811</v>
      </c>
    </row>
    <row r="428" spans="1:11" x14ac:dyDescent="0.2">
      <c r="A428" t="s">
        <v>226</v>
      </c>
      <c r="B428" t="s">
        <v>761</v>
      </c>
      <c r="D428">
        <v>0</v>
      </c>
      <c r="E428" s="76">
        <v>47573</v>
      </c>
      <c r="H428">
        <f>'Year 2'!$O$66</f>
        <v>0</v>
      </c>
      <c r="J428">
        <v>0</v>
      </c>
      <c r="K428" t="s">
        <v>811</v>
      </c>
    </row>
    <row r="429" spans="1:11" x14ac:dyDescent="0.2">
      <c r="A429" t="s">
        <v>226</v>
      </c>
      <c r="B429" t="s">
        <v>761</v>
      </c>
      <c r="D429">
        <v>0</v>
      </c>
      <c r="E429" s="76">
        <v>47938</v>
      </c>
      <c r="H429">
        <f>'Year 2'!$P$66</f>
        <v>0</v>
      </c>
      <c r="J429">
        <v>0</v>
      </c>
      <c r="K429" t="s">
        <v>811</v>
      </c>
    </row>
    <row r="430" spans="1:11" x14ac:dyDescent="0.2">
      <c r="A430" t="s">
        <v>226</v>
      </c>
      <c r="B430" t="s">
        <v>762</v>
      </c>
      <c r="D430">
        <v>0</v>
      </c>
      <c r="E430" s="76">
        <v>45747</v>
      </c>
      <c r="H430">
        <f>'Year 2'!$J$67</f>
        <v>0</v>
      </c>
      <c r="J430">
        <v>0</v>
      </c>
      <c r="K430" t="s">
        <v>811</v>
      </c>
    </row>
    <row r="431" spans="1:11" x14ac:dyDescent="0.2">
      <c r="A431" t="s">
        <v>226</v>
      </c>
      <c r="B431" t="s">
        <v>762</v>
      </c>
      <c r="D431">
        <v>0</v>
      </c>
      <c r="E431" s="76">
        <v>46112</v>
      </c>
      <c r="H431">
        <f>'Year 2'!$K$67</f>
        <v>0</v>
      </c>
      <c r="J431">
        <v>0</v>
      </c>
      <c r="K431" t="s">
        <v>811</v>
      </c>
    </row>
    <row r="432" spans="1:11" x14ac:dyDescent="0.2">
      <c r="A432" t="s">
        <v>226</v>
      </c>
      <c r="B432" t="s">
        <v>762</v>
      </c>
      <c r="D432">
        <v>0</v>
      </c>
      <c r="E432" s="76">
        <v>46477</v>
      </c>
      <c r="H432">
        <f>'Year 2'!$L$67</f>
        <v>0</v>
      </c>
      <c r="J432">
        <v>0</v>
      </c>
      <c r="K432" t="s">
        <v>811</v>
      </c>
    </row>
    <row r="433" spans="1:11" x14ac:dyDescent="0.2">
      <c r="A433" t="s">
        <v>226</v>
      </c>
      <c r="B433" t="s">
        <v>762</v>
      </c>
      <c r="D433">
        <v>0</v>
      </c>
      <c r="E433" s="76">
        <v>46843</v>
      </c>
      <c r="H433">
        <f>'Year 2'!$M$67</f>
        <v>0</v>
      </c>
      <c r="J433">
        <v>0</v>
      </c>
      <c r="K433" t="s">
        <v>811</v>
      </c>
    </row>
    <row r="434" spans="1:11" x14ac:dyDescent="0.2">
      <c r="A434" t="s">
        <v>226</v>
      </c>
      <c r="B434" t="s">
        <v>762</v>
      </c>
      <c r="D434">
        <v>0</v>
      </c>
      <c r="E434" s="76">
        <v>47208</v>
      </c>
      <c r="H434">
        <f>'Year 2'!$N$67</f>
        <v>0</v>
      </c>
      <c r="J434">
        <v>0</v>
      </c>
      <c r="K434" t="s">
        <v>811</v>
      </c>
    </row>
    <row r="435" spans="1:11" x14ac:dyDescent="0.2">
      <c r="A435" t="s">
        <v>226</v>
      </c>
      <c r="B435" t="s">
        <v>762</v>
      </c>
      <c r="D435">
        <v>0</v>
      </c>
      <c r="E435" s="76">
        <v>47573</v>
      </c>
      <c r="H435">
        <f>'Year 2'!$O$67</f>
        <v>0</v>
      </c>
      <c r="J435">
        <v>0</v>
      </c>
      <c r="K435" t="s">
        <v>811</v>
      </c>
    </row>
    <row r="436" spans="1:11" x14ac:dyDescent="0.2">
      <c r="A436" t="s">
        <v>226</v>
      </c>
      <c r="B436" t="s">
        <v>762</v>
      </c>
      <c r="D436">
        <v>0</v>
      </c>
      <c r="E436" s="76">
        <v>47938</v>
      </c>
      <c r="H436">
        <f>'Year 2'!$P$67</f>
        <v>0</v>
      </c>
      <c r="J436">
        <v>0</v>
      </c>
      <c r="K436" t="s">
        <v>811</v>
      </c>
    </row>
    <row r="437" spans="1:11" x14ac:dyDescent="0.2">
      <c r="A437" t="s">
        <v>233</v>
      </c>
      <c r="B437" t="s">
        <v>757</v>
      </c>
      <c r="D437">
        <v>0</v>
      </c>
      <c r="E437" s="76">
        <v>45747</v>
      </c>
      <c r="H437">
        <f>'Year 2'!$J$84</f>
        <v>0</v>
      </c>
      <c r="J437">
        <v>0</v>
      </c>
      <c r="K437" t="s">
        <v>812</v>
      </c>
    </row>
    <row r="438" spans="1:11" x14ac:dyDescent="0.2">
      <c r="A438" t="s">
        <v>233</v>
      </c>
      <c r="B438" t="s">
        <v>757</v>
      </c>
      <c r="D438">
        <v>0</v>
      </c>
      <c r="E438" s="76">
        <v>46112</v>
      </c>
      <c r="H438">
        <f>'Year 2'!$K$84</f>
        <v>0</v>
      </c>
      <c r="J438">
        <v>0</v>
      </c>
      <c r="K438" t="s">
        <v>812</v>
      </c>
    </row>
    <row r="439" spans="1:11" x14ac:dyDescent="0.2">
      <c r="A439" t="s">
        <v>233</v>
      </c>
      <c r="B439" t="s">
        <v>757</v>
      </c>
      <c r="D439">
        <v>0</v>
      </c>
      <c r="E439" s="76">
        <v>46477</v>
      </c>
      <c r="H439">
        <f>'Year 2'!$L$84</f>
        <v>0</v>
      </c>
      <c r="J439">
        <v>0</v>
      </c>
      <c r="K439" t="s">
        <v>812</v>
      </c>
    </row>
    <row r="440" spans="1:11" x14ac:dyDescent="0.2">
      <c r="A440" t="s">
        <v>233</v>
      </c>
      <c r="B440" t="s">
        <v>757</v>
      </c>
      <c r="D440">
        <v>0</v>
      </c>
      <c r="E440" s="76">
        <v>46843</v>
      </c>
      <c r="H440">
        <f>'Year 2'!$M$84</f>
        <v>0</v>
      </c>
      <c r="J440">
        <v>0</v>
      </c>
      <c r="K440" t="s">
        <v>812</v>
      </c>
    </row>
    <row r="441" spans="1:11" x14ac:dyDescent="0.2">
      <c r="A441" t="s">
        <v>233</v>
      </c>
      <c r="B441" t="s">
        <v>757</v>
      </c>
      <c r="D441">
        <v>0</v>
      </c>
      <c r="E441" s="76">
        <v>47208</v>
      </c>
      <c r="H441">
        <f>'Year 2'!$N$84</f>
        <v>0</v>
      </c>
      <c r="J441">
        <v>0</v>
      </c>
      <c r="K441" t="s">
        <v>812</v>
      </c>
    </row>
    <row r="442" spans="1:11" x14ac:dyDescent="0.2">
      <c r="A442" t="s">
        <v>233</v>
      </c>
      <c r="B442" t="s">
        <v>757</v>
      </c>
      <c r="D442">
        <v>0</v>
      </c>
      <c r="E442" s="76">
        <v>47573</v>
      </c>
      <c r="H442">
        <f>'Year 2'!$O$84</f>
        <v>0</v>
      </c>
      <c r="J442">
        <v>0</v>
      </c>
      <c r="K442" t="s">
        <v>812</v>
      </c>
    </row>
    <row r="443" spans="1:11" x14ac:dyDescent="0.2">
      <c r="A443" t="s">
        <v>233</v>
      </c>
      <c r="B443" t="s">
        <v>757</v>
      </c>
      <c r="D443">
        <v>0</v>
      </c>
      <c r="E443" s="76">
        <v>47938</v>
      </c>
      <c r="H443">
        <f>'Year 2'!$P$84</f>
        <v>0</v>
      </c>
      <c r="J443">
        <v>0</v>
      </c>
      <c r="K443" t="s">
        <v>812</v>
      </c>
    </row>
    <row r="444" spans="1:11" x14ac:dyDescent="0.2">
      <c r="A444" t="s">
        <v>233</v>
      </c>
      <c r="B444" t="s">
        <v>758</v>
      </c>
      <c r="D444">
        <v>0</v>
      </c>
      <c r="E444" s="76">
        <v>45747</v>
      </c>
      <c r="H444">
        <f>'Year 2'!$J$85</f>
        <v>0</v>
      </c>
      <c r="J444">
        <v>0</v>
      </c>
      <c r="K444" t="s">
        <v>812</v>
      </c>
    </row>
    <row r="445" spans="1:11" x14ac:dyDescent="0.2">
      <c r="A445" t="s">
        <v>233</v>
      </c>
      <c r="B445" t="s">
        <v>758</v>
      </c>
      <c r="D445">
        <v>0</v>
      </c>
      <c r="E445" s="76">
        <v>46112</v>
      </c>
      <c r="H445">
        <f>'Year 2'!$K$85</f>
        <v>0</v>
      </c>
      <c r="J445">
        <v>0</v>
      </c>
      <c r="K445" t="s">
        <v>812</v>
      </c>
    </row>
    <row r="446" spans="1:11" x14ac:dyDescent="0.2">
      <c r="A446" t="s">
        <v>233</v>
      </c>
      <c r="B446" t="s">
        <v>758</v>
      </c>
      <c r="D446">
        <v>0</v>
      </c>
      <c r="E446" s="76">
        <v>46477</v>
      </c>
      <c r="H446">
        <f>'Year 2'!$L$85</f>
        <v>0</v>
      </c>
      <c r="J446">
        <v>0</v>
      </c>
      <c r="K446" t="s">
        <v>812</v>
      </c>
    </row>
    <row r="447" spans="1:11" x14ac:dyDescent="0.2">
      <c r="A447" t="s">
        <v>233</v>
      </c>
      <c r="B447" t="s">
        <v>758</v>
      </c>
      <c r="D447">
        <v>0</v>
      </c>
      <c r="E447" s="76">
        <v>46843</v>
      </c>
      <c r="H447">
        <f>'Year 2'!$M$85</f>
        <v>0</v>
      </c>
      <c r="J447">
        <v>0</v>
      </c>
      <c r="K447" t="s">
        <v>812</v>
      </c>
    </row>
    <row r="448" spans="1:11" x14ac:dyDescent="0.2">
      <c r="A448" t="s">
        <v>233</v>
      </c>
      <c r="B448" t="s">
        <v>758</v>
      </c>
      <c r="D448">
        <v>0</v>
      </c>
      <c r="E448" s="76">
        <v>47208</v>
      </c>
      <c r="H448">
        <f>'Year 2'!$N$85</f>
        <v>0</v>
      </c>
      <c r="J448">
        <v>0</v>
      </c>
      <c r="K448" t="s">
        <v>812</v>
      </c>
    </row>
    <row r="449" spans="1:11" x14ac:dyDescent="0.2">
      <c r="A449" t="s">
        <v>233</v>
      </c>
      <c r="B449" t="s">
        <v>758</v>
      </c>
      <c r="D449">
        <v>0</v>
      </c>
      <c r="E449" s="76">
        <v>47573</v>
      </c>
      <c r="H449">
        <f>'Year 2'!$O$85</f>
        <v>0</v>
      </c>
      <c r="J449">
        <v>0</v>
      </c>
      <c r="K449" t="s">
        <v>812</v>
      </c>
    </row>
    <row r="450" spans="1:11" x14ac:dyDescent="0.2">
      <c r="A450" t="s">
        <v>233</v>
      </c>
      <c r="B450" t="s">
        <v>758</v>
      </c>
      <c r="D450">
        <v>0</v>
      </c>
      <c r="E450" s="76">
        <v>47938</v>
      </c>
      <c r="H450">
        <f>'Year 2'!$P$85</f>
        <v>0</v>
      </c>
      <c r="J450">
        <v>0</v>
      </c>
      <c r="K450" t="s">
        <v>812</v>
      </c>
    </row>
    <row r="451" spans="1:11" x14ac:dyDescent="0.2">
      <c r="A451" t="s">
        <v>233</v>
      </c>
      <c r="B451" t="s">
        <v>759</v>
      </c>
      <c r="D451">
        <v>0</v>
      </c>
      <c r="E451" s="76">
        <v>45747</v>
      </c>
      <c r="H451">
        <f>'Year 2'!$J$86</f>
        <v>0</v>
      </c>
      <c r="J451">
        <v>0</v>
      </c>
      <c r="K451" t="s">
        <v>812</v>
      </c>
    </row>
    <row r="452" spans="1:11" x14ac:dyDescent="0.2">
      <c r="A452" t="s">
        <v>233</v>
      </c>
      <c r="B452" t="s">
        <v>759</v>
      </c>
      <c r="D452">
        <v>0</v>
      </c>
      <c r="E452" s="76">
        <v>46112</v>
      </c>
      <c r="H452">
        <f>'Year 2'!$K$86</f>
        <v>0</v>
      </c>
      <c r="J452">
        <v>0</v>
      </c>
      <c r="K452" t="s">
        <v>812</v>
      </c>
    </row>
    <row r="453" spans="1:11" x14ac:dyDescent="0.2">
      <c r="A453" t="s">
        <v>233</v>
      </c>
      <c r="B453" t="s">
        <v>759</v>
      </c>
      <c r="D453">
        <v>0</v>
      </c>
      <c r="E453" s="76">
        <v>46477</v>
      </c>
      <c r="H453">
        <f>'Year 2'!$L$86</f>
        <v>0</v>
      </c>
      <c r="J453">
        <v>0</v>
      </c>
      <c r="K453" t="s">
        <v>812</v>
      </c>
    </row>
    <row r="454" spans="1:11" x14ac:dyDescent="0.2">
      <c r="A454" t="s">
        <v>233</v>
      </c>
      <c r="B454" t="s">
        <v>759</v>
      </c>
      <c r="D454">
        <v>0</v>
      </c>
      <c r="E454" s="76">
        <v>46843</v>
      </c>
      <c r="H454">
        <f>'Year 2'!$M$86</f>
        <v>0</v>
      </c>
      <c r="J454">
        <v>0</v>
      </c>
      <c r="K454" t="s">
        <v>812</v>
      </c>
    </row>
    <row r="455" spans="1:11" x14ac:dyDescent="0.2">
      <c r="A455" t="s">
        <v>233</v>
      </c>
      <c r="B455" t="s">
        <v>759</v>
      </c>
      <c r="D455">
        <v>0</v>
      </c>
      <c r="E455" s="76">
        <v>47208</v>
      </c>
      <c r="H455">
        <f>'Year 2'!$N$86</f>
        <v>0</v>
      </c>
      <c r="J455">
        <v>0</v>
      </c>
      <c r="K455" t="s">
        <v>812</v>
      </c>
    </row>
    <row r="456" spans="1:11" x14ac:dyDescent="0.2">
      <c r="A456" t="s">
        <v>233</v>
      </c>
      <c r="B456" t="s">
        <v>759</v>
      </c>
      <c r="D456">
        <v>0</v>
      </c>
      <c r="E456" s="76">
        <v>47573</v>
      </c>
      <c r="H456">
        <f>'Year 2'!$O$86</f>
        <v>0</v>
      </c>
      <c r="J456">
        <v>0</v>
      </c>
      <c r="K456" t="s">
        <v>812</v>
      </c>
    </row>
    <row r="457" spans="1:11" x14ac:dyDescent="0.2">
      <c r="A457" t="s">
        <v>233</v>
      </c>
      <c r="B457" t="s">
        <v>759</v>
      </c>
      <c r="D457">
        <v>0</v>
      </c>
      <c r="E457" s="76">
        <v>47938</v>
      </c>
      <c r="H457">
        <f>'Year 2'!$P$86</f>
        <v>0</v>
      </c>
      <c r="J457">
        <v>0</v>
      </c>
      <c r="K457" t="s">
        <v>812</v>
      </c>
    </row>
    <row r="458" spans="1:11" x14ac:dyDescent="0.2">
      <c r="A458" t="s">
        <v>233</v>
      </c>
      <c r="B458" t="s">
        <v>760</v>
      </c>
      <c r="D458">
        <v>0</v>
      </c>
      <c r="E458" s="76">
        <v>45747</v>
      </c>
      <c r="H458">
        <f>'Year 2'!$J$87</f>
        <v>0</v>
      </c>
      <c r="J458">
        <v>0</v>
      </c>
      <c r="K458" t="s">
        <v>812</v>
      </c>
    </row>
    <row r="459" spans="1:11" x14ac:dyDescent="0.2">
      <c r="A459" t="s">
        <v>233</v>
      </c>
      <c r="B459" t="s">
        <v>760</v>
      </c>
      <c r="D459">
        <v>0</v>
      </c>
      <c r="E459" s="76">
        <v>46112</v>
      </c>
      <c r="H459">
        <f>'Year 2'!$K$87</f>
        <v>0</v>
      </c>
      <c r="J459">
        <v>0</v>
      </c>
      <c r="K459" t="s">
        <v>812</v>
      </c>
    </row>
    <row r="460" spans="1:11" x14ac:dyDescent="0.2">
      <c r="A460" t="s">
        <v>233</v>
      </c>
      <c r="B460" t="s">
        <v>760</v>
      </c>
      <c r="D460">
        <v>0</v>
      </c>
      <c r="E460" s="76">
        <v>46477</v>
      </c>
      <c r="H460">
        <f>'Year 2'!$L$87</f>
        <v>0</v>
      </c>
      <c r="J460">
        <v>0</v>
      </c>
      <c r="K460" t="s">
        <v>812</v>
      </c>
    </row>
    <row r="461" spans="1:11" x14ac:dyDescent="0.2">
      <c r="A461" t="s">
        <v>233</v>
      </c>
      <c r="B461" t="s">
        <v>760</v>
      </c>
      <c r="D461">
        <v>0</v>
      </c>
      <c r="E461" s="76">
        <v>46843</v>
      </c>
      <c r="H461">
        <f>'Year 2'!$M$87</f>
        <v>0</v>
      </c>
      <c r="J461">
        <v>0</v>
      </c>
      <c r="K461" t="s">
        <v>812</v>
      </c>
    </row>
    <row r="462" spans="1:11" x14ac:dyDescent="0.2">
      <c r="A462" t="s">
        <v>233</v>
      </c>
      <c r="B462" t="s">
        <v>760</v>
      </c>
      <c r="D462">
        <v>0</v>
      </c>
      <c r="E462" s="76">
        <v>47208</v>
      </c>
      <c r="H462">
        <f>'Year 2'!$N$87</f>
        <v>0</v>
      </c>
      <c r="J462">
        <v>0</v>
      </c>
      <c r="K462" t="s">
        <v>812</v>
      </c>
    </row>
    <row r="463" spans="1:11" x14ac:dyDescent="0.2">
      <c r="A463" t="s">
        <v>233</v>
      </c>
      <c r="B463" t="s">
        <v>760</v>
      </c>
      <c r="D463">
        <v>0</v>
      </c>
      <c r="E463" s="76">
        <v>47573</v>
      </c>
      <c r="H463">
        <f>'Year 2'!$O$87</f>
        <v>0</v>
      </c>
      <c r="J463">
        <v>0</v>
      </c>
      <c r="K463" t="s">
        <v>812</v>
      </c>
    </row>
    <row r="464" spans="1:11" x14ac:dyDescent="0.2">
      <c r="A464" t="s">
        <v>233</v>
      </c>
      <c r="B464" t="s">
        <v>760</v>
      </c>
      <c r="D464">
        <v>0</v>
      </c>
      <c r="E464" s="76">
        <v>47938</v>
      </c>
      <c r="H464">
        <f>'Year 2'!$P$87</f>
        <v>0</v>
      </c>
      <c r="J464">
        <v>0</v>
      </c>
      <c r="K464" t="s">
        <v>812</v>
      </c>
    </row>
    <row r="465" spans="1:11" x14ac:dyDescent="0.2">
      <c r="A465" t="s">
        <v>233</v>
      </c>
      <c r="B465" t="s">
        <v>761</v>
      </c>
      <c r="D465">
        <v>0</v>
      </c>
      <c r="E465" s="76">
        <v>45747</v>
      </c>
      <c r="H465">
        <f>'Year 2'!$J$88</f>
        <v>0</v>
      </c>
      <c r="J465">
        <v>0</v>
      </c>
      <c r="K465" t="s">
        <v>812</v>
      </c>
    </row>
    <row r="466" spans="1:11" x14ac:dyDescent="0.2">
      <c r="A466" t="s">
        <v>233</v>
      </c>
      <c r="B466" t="s">
        <v>761</v>
      </c>
      <c r="D466">
        <v>0</v>
      </c>
      <c r="E466" s="76">
        <v>46112</v>
      </c>
      <c r="H466">
        <f>'Year 2'!$K$88</f>
        <v>0</v>
      </c>
      <c r="J466">
        <v>0</v>
      </c>
      <c r="K466" t="s">
        <v>812</v>
      </c>
    </row>
    <row r="467" spans="1:11" x14ac:dyDescent="0.2">
      <c r="A467" t="s">
        <v>233</v>
      </c>
      <c r="B467" t="s">
        <v>761</v>
      </c>
      <c r="D467">
        <v>0</v>
      </c>
      <c r="E467" s="76">
        <v>46477</v>
      </c>
      <c r="H467">
        <f>'Year 2'!$L$88</f>
        <v>0</v>
      </c>
      <c r="J467">
        <v>0</v>
      </c>
      <c r="K467" t="s">
        <v>812</v>
      </c>
    </row>
    <row r="468" spans="1:11" x14ac:dyDescent="0.2">
      <c r="A468" t="s">
        <v>233</v>
      </c>
      <c r="B468" t="s">
        <v>761</v>
      </c>
      <c r="D468">
        <v>0</v>
      </c>
      <c r="E468" s="76">
        <v>46843</v>
      </c>
      <c r="H468">
        <f>'Year 2'!$M$88</f>
        <v>0</v>
      </c>
      <c r="J468">
        <v>0</v>
      </c>
      <c r="K468" t="s">
        <v>812</v>
      </c>
    </row>
    <row r="469" spans="1:11" x14ac:dyDescent="0.2">
      <c r="A469" t="s">
        <v>233</v>
      </c>
      <c r="B469" t="s">
        <v>761</v>
      </c>
      <c r="D469">
        <v>0</v>
      </c>
      <c r="E469" s="76">
        <v>47208</v>
      </c>
      <c r="H469">
        <f>'Year 2'!$N$88</f>
        <v>0</v>
      </c>
      <c r="J469">
        <v>0</v>
      </c>
      <c r="K469" t="s">
        <v>812</v>
      </c>
    </row>
    <row r="470" spans="1:11" x14ac:dyDescent="0.2">
      <c r="A470" t="s">
        <v>233</v>
      </c>
      <c r="B470" t="s">
        <v>761</v>
      </c>
      <c r="D470">
        <v>0</v>
      </c>
      <c r="E470" s="76">
        <v>47573</v>
      </c>
      <c r="H470">
        <f>'Year 2'!$O$88</f>
        <v>0</v>
      </c>
      <c r="J470">
        <v>0</v>
      </c>
      <c r="K470" t="s">
        <v>812</v>
      </c>
    </row>
    <row r="471" spans="1:11" x14ac:dyDescent="0.2">
      <c r="A471" t="s">
        <v>233</v>
      </c>
      <c r="B471" t="s">
        <v>761</v>
      </c>
      <c r="D471">
        <v>0</v>
      </c>
      <c r="E471" s="76">
        <v>47938</v>
      </c>
      <c r="H471">
        <f>'Year 2'!$P$88</f>
        <v>0</v>
      </c>
      <c r="J471">
        <v>0</v>
      </c>
      <c r="K471" t="s">
        <v>812</v>
      </c>
    </row>
    <row r="472" spans="1:11" x14ac:dyDescent="0.2">
      <c r="A472" t="s">
        <v>233</v>
      </c>
      <c r="B472" t="s">
        <v>762</v>
      </c>
      <c r="D472">
        <v>0</v>
      </c>
      <c r="E472" s="76">
        <v>45747</v>
      </c>
      <c r="H472">
        <f>'Year 2'!$J$89</f>
        <v>0</v>
      </c>
      <c r="J472">
        <v>0</v>
      </c>
      <c r="K472" t="s">
        <v>812</v>
      </c>
    </row>
    <row r="473" spans="1:11" x14ac:dyDescent="0.2">
      <c r="A473" t="s">
        <v>233</v>
      </c>
      <c r="B473" t="s">
        <v>762</v>
      </c>
      <c r="D473">
        <v>0</v>
      </c>
      <c r="E473" s="76">
        <v>46112</v>
      </c>
      <c r="H473">
        <f>'Year 2'!$K$89</f>
        <v>0</v>
      </c>
      <c r="J473">
        <v>0</v>
      </c>
      <c r="K473" t="s">
        <v>812</v>
      </c>
    </row>
    <row r="474" spans="1:11" x14ac:dyDescent="0.2">
      <c r="A474" t="s">
        <v>233</v>
      </c>
      <c r="B474" t="s">
        <v>762</v>
      </c>
      <c r="D474">
        <v>0</v>
      </c>
      <c r="E474" s="76">
        <v>46477</v>
      </c>
      <c r="H474">
        <f>'Year 2'!$L$89</f>
        <v>0</v>
      </c>
      <c r="J474">
        <v>0</v>
      </c>
      <c r="K474" t="s">
        <v>812</v>
      </c>
    </row>
    <row r="475" spans="1:11" x14ac:dyDescent="0.2">
      <c r="A475" t="s">
        <v>233</v>
      </c>
      <c r="B475" t="s">
        <v>762</v>
      </c>
      <c r="D475">
        <v>0</v>
      </c>
      <c r="E475" s="76">
        <v>46843</v>
      </c>
      <c r="H475">
        <f>'Year 2'!$M$89</f>
        <v>0</v>
      </c>
      <c r="J475">
        <v>0</v>
      </c>
      <c r="K475" t="s">
        <v>812</v>
      </c>
    </row>
    <row r="476" spans="1:11" x14ac:dyDescent="0.2">
      <c r="A476" t="s">
        <v>233</v>
      </c>
      <c r="B476" t="s">
        <v>762</v>
      </c>
      <c r="D476">
        <v>0</v>
      </c>
      <c r="E476" s="76">
        <v>47208</v>
      </c>
      <c r="H476">
        <f>'Year 2'!$N$89</f>
        <v>0</v>
      </c>
      <c r="J476">
        <v>0</v>
      </c>
      <c r="K476" t="s">
        <v>812</v>
      </c>
    </row>
    <row r="477" spans="1:11" x14ac:dyDescent="0.2">
      <c r="A477" t="s">
        <v>233</v>
      </c>
      <c r="B477" t="s">
        <v>762</v>
      </c>
      <c r="D477">
        <v>0</v>
      </c>
      <c r="E477" s="76">
        <v>47573</v>
      </c>
      <c r="H477">
        <f>'Year 2'!$O$89</f>
        <v>0</v>
      </c>
      <c r="J477">
        <v>0</v>
      </c>
      <c r="K477" t="s">
        <v>812</v>
      </c>
    </row>
    <row r="478" spans="1:11" x14ac:dyDescent="0.2">
      <c r="A478" t="s">
        <v>233</v>
      </c>
      <c r="B478" t="s">
        <v>762</v>
      </c>
      <c r="D478">
        <v>0</v>
      </c>
      <c r="E478" s="76">
        <v>47938</v>
      </c>
      <c r="H478">
        <f>'Year 2'!$P$89</f>
        <v>0</v>
      </c>
      <c r="J478">
        <v>0</v>
      </c>
      <c r="K478" t="s">
        <v>812</v>
      </c>
    </row>
    <row r="479" spans="1:11" x14ac:dyDescent="0.2">
      <c r="A479" t="s">
        <v>240</v>
      </c>
      <c r="B479" t="s">
        <v>757</v>
      </c>
      <c r="D479">
        <v>0</v>
      </c>
      <c r="E479" s="76">
        <v>45747</v>
      </c>
      <c r="G479" s="61">
        <f>'Year 2'!$J$106</f>
        <v>0</v>
      </c>
      <c r="J479">
        <v>0</v>
      </c>
      <c r="K479" t="s">
        <v>813</v>
      </c>
    </row>
    <row r="480" spans="1:11" x14ac:dyDescent="0.2">
      <c r="A480" t="s">
        <v>240</v>
      </c>
      <c r="B480" t="s">
        <v>757</v>
      </c>
      <c r="D480">
        <v>0</v>
      </c>
      <c r="E480" s="76">
        <v>46112</v>
      </c>
      <c r="G480" s="61">
        <f>'Year 2'!$K$106</f>
        <v>0</v>
      </c>
      <c r="J480">
        <v>0</v>
      </c>
      <c r="K480" t="s">
        <v>813</v>
      </c>
    </row>
    <row r="481" spans="1:11" x14ac:dyDescent="0.2">
      <c r="A481" t="s">
        <v>240</v>
      </c>
      <c r="B481" t="s">
        <v>757</v>
      </c>
      <c r="D481">
        <v>0</v>
      </c>
      <c r="E481" s="76">
        <v>46477</v>
      </c>
      <c r="G481" s="61">
        <f>'Year 2'!$L$106</f>
        <v>0</v>
      </c>
      <c r="J481">
        <v>0</v>
      </c>
      <c r="K481" t="s">
        <v>813</v>
      </c>
    </row>
    <row r="482" spans="1:11" x14ac:dyDescent="0.2">
      <c r="A482" t="s">
        <v>240</v>
      </c>
      <c r="B482" t="s">
        <v>757</v>
      </c>
      <c r="D482">
        <v>0</v>
      </c>
      <c r="E482" s="76">
        <v>46843</v>
      </c>
      <c r="G482" s="61">
        <f>'Year 2'!$M$106</f>
        <v>0</v>
      </c>
      <c r="J482">
        <v>0</v>
      </c>
      <c r="K482" t="s">
        <v>813</v>
      </c>
    </row>
    <row r="483" spans="1:11" x14ac:dyDescent="0.2">
      <c r="A483" t="s">
        <v>240</v>
      </c>
      <c r="B483" t="s">
        <v>757</v>
      </c>
      <c r="D483">
        <v>0</v>
      </c>
      <c r="E483" s="76">
        <v>47208</v>
      </c>
      <c r="G483" s="61">
        <f>'Year 2'!$N$106</f>
        <v>0</v>
      </c>
      <c r="J483">
        <v>0</v>
      </c>
      <c r="K483" t="s">
        <v>813</v>
      </c>
    </row>
    <row r="484" spans="1:11" x14ac:dyDescent="0.2">
      <c r="A484" t="s">
        <v>240</v>
      </c>
      <c r="B484" t="s">
        <v>757</v>
      </c>
      <c r="D484">
        <v>0</v>
      </c>
      <c r="E484" s="76">
        <v>47573</v>
      </c>
      <c r="G484" s="61">
        <f>'Year 2'!$O$106</f>
        <v>0</v>
      </c>
      <c r="J484">
        <v>0</v>
      </c>
      <c r="K484" t="s">
        <v>813</v>
      </c>
    </row>
    <row r="485" spans="1:11" x14ac:dyDescent="0.2">
      <c r="A485" t="s">
        <v>240</v>
      </c>
      <c r="B485" t="s">
        <v>757</v>
      </c>
      <c r="D485">
        <v>0</v>
      </c>
      <c r="E485" s="76">
        <v>47938</v>
      </c>
      <c r="G485" s="61">
        <f>'Year 2'!$P$106</f>
        <v>0</v>
      </c>
      <c r="J485">
        <v>0</v>
      </c>
      <c r="K485" t="s">
        <v>813</v>
      </c>
    </row>
    <row r="486" spans="1:11" x14ac:dyDescent="0.2">
      <c r="A486" t="s">
        <v>240</v>
      </c>
      <c r="B486" t="s">
        <v>758</v>
      </c>
      <c r="D486">
        <v>0</v>
      </c>
      <c r="E486" s="76">
        <v>45747</v>
      </c>
      <c r="G486" s="61">
        <f>'Year 2'!$J$107</f>
        <v>0</v>
      </c>
      <c r="J486">
        <v>0</v>
      </c>
      <c r="K486" t="s">
        <v>813</v>
      </c>
    </row>
    <row r="487" spans="1:11" x14ac:dyDescent="0.2">
      <c r="A487" t="s">
        <v>240</v>
      </c>
      <c r="B487" t="s">
        <v>758</v>
      </c>
      <c r="D487">
        <v>0</v>
      </c>
      <c r="E487" s="76">
        <v>46112</v>
      </c>
      <c r="G487" s="61">
        <f>'Year 2'!$K$107</f>
        <v>0</v>
      </c>
      <c r="J487">
        <v>0</v>
      </c>
      <c r="K487" t="s">
        <v>813</v>
      </c>
    </row>
    <row r="488" spans="1:11" x14ac:dyDescent="0.2">
      <c r="A488" t="s">
        <v>240</v>
      </c>
      <c r="B488" t="s">
        <v>758</v>
      </c>
      <c r="D488">
        <v>0</v>
      </c>
      <c r="E488" s="76">
        <v>46477</v>
      </c>
      <c r="G488" s="61">
        <f>'Year 2'!$L$107</f>
        <v>0</v>
      </c>
      <c r="J488">
        <v>0</v>
      </c>
      <c r="K488" t="s">
        <v>813</v>
      </c>
    </row>
    <row r="489" spans="1:11" x14ac:dyDescent="0.2">
      <c r="A489" t="s">
        <v>240</v>
      </c>
      <c r="B489" t="s">
        <v>758</v>
      </c>
      <c r="D489">
        <v>0</v>
      </c>
      <c r="E489" s="76">
        <v>46843</v>
      </c>
      <c r="G489" s="61">
        <f>'Year 2'!$M$107</f>
        <v>0</v>
      </c>
      <c r="J489">
        <v>0</v>
      </c>
      <c r="K489" t="s">
        <v>813</v>
      </c>
    </row>
    <row r="490" spans="1:11" x14ac:dyDescent="0.2">
      <c r="A490" t="s">
        <v>240</v>
      </c>
      <c r="B490" t="s">
        <v>758</v>
      </c>
      <c r="D490">
        <v>0</v>
      </c>
      <c r="E490" s="76">
        <v>47208</v>
      </c>
      <c r="G490" s="61">
        <f>'Year 2'!$N$107</f>
        <v>0</v>
      </c>
      <c r="J490">
        <v>0</v>
      </c>
      <c r="K490" t="s">
        <v>813</v>
      </c>
    </row>
    <row r="491" spans="1:11" x14ac:dyDescent="0.2">
      <c r="A491" t="s">
        <v>240</v>
      </c>
      <c r="B491" t="s">
        <v>758</v>
      </c>
      <c r="D491">
        <v>0</v>
      </c>
      <c r="E491" s="76">
        <v>47573</v>
      </c>
      <c r="G491" s="61">
        <f>'Year 2'!$O$107</f>
        <v>0</v>
      </c>
      <c r="J491">
        <v>0</v>
      </c>
      <c r="K491" t="s">
        <v>813</v>
      </c>
    </row>
    <row r="492" spans="1:11" x14ac:dyDescent="0.2">
      <c r="A492" t="s">
        <v>240</v>
      </c>
      <c r="B492" t="s">
        <v>758</v>
      </c>
      <c r="D492">
        <v>0</v>
      </c>
      <c r="E492" s="76">
        <v>47938</v>
      </c>
      <c r="G492" s="61">
        <f>'Year 2'!$P$107</f>
        <v>0</v>
      </c>
      <c r="J492">
        <v>0</v>
      </c>
      <c r="K492" t="s">
        <v>813</v>
      </c>
    </row>
    <row r="493" spans="1:11" x14ac:dyDescent="0.2">
      <c r="A493" t="s">
        <v>240</v>
      </c>
      <c r="B493" t="s">
        <v>759</v>
      </c>
      <c r="D493">
        <v>0</v>
      </c>
      <c r="E493" s="76">
        <v>45747</v>
      </c>
      <c r="G493" s="61">
        <f>'Year 2'!$J$108</f>
        <v>0</v>
      </c>
      <c r="J493">
        <v>0</v>
      </c>
      <c r="K493" t="s">
        <v>813</v>
      </c>
    </row>
    <row r="494" spans="1:11" x14ac:dyDescent="0.2">
      <c r="A494" t="s">
        <v>240</v>
      </c>
      <c r="B494" t="s">
        <v>759</v>
      </c>
      <c r="D494">
        <v>0</v>
      </c>
      <c r="E494" s="76">
        <v>46112</v>
      </c>
      <c r="G494" s="61">
        <f>'Year 2'!$K$108</f>
        <v>0</v>
      </c>
      <c r="J494">
        <v>0</v>
      </c>
      <c r="K494" t="s">
        <v>813</v>
      </c>
    </row>
    <row r="495" spans="1:11" x14ac:dyDescent="0.2">
      <c r="A495" t="s">
        <v>240</v>
      </c>
      <c r="B495" t="s">
        <v>759</v>
      </c>
      <c r="D495">
        <v>0</v>
      </c>
      <c r="E495" s="76">
        <v>46477</v>
      </c>
      <c r="G495" s="61">
        <f>'Year 2'!$L$108</f>
        <v>0</v>
      </c>
      <c r="J495">
        <v>0</v>
      </c>
      <c r="K495" t="s">
        <v>813</v>
      </c>
    </row>
    <row r="496" spans="1:11" x14ac:dyDescent="0.2">
      <c r="A496" t="s">
        <v>240</v>
      </c>
      <c r="B496" t="s">
        <v>759</v>
      </c>
      <c r="D496">
        <v>0</v>
      </c>
      <c r="E496" s="76">
        <v>46843</v>
      </c>
      <c r="G496" s="61">
        <f>'Year 2'!$M$108</f>
        <v>0</v>
      </c>
      <c r="J496">
        <v>0</v>
      </c>
      <c r="K496" t="s">
        <v>813</v>
      </c>
    </row>
    <row r="497" spans="1:11" x14ac:dyDescent="0.2">
      <c r="A497" t="s">
        <v>240</v>
      </c>
      <c r="B497" t="s">
        <v>759</v>
      </c>
      <c r="D497">
        <v>0</v>
      </c>
      <c r="E497" s="76">
        <v>47208</v>
      </c>
      <c r="G497" s="61">
        <f>'Year 2'!$N$108</f>
        <v>0</v>
      </c>
      <c r="J497">
        <v>0</v>
      </c>
      <c r="K497" t="s">
        <v>813</v>
      </c>
    </row>
    <row r="498" spans="1:11" x14ac:dyDescent="0.2">
      <c r="A498" t="s">
        <v>240</v>
      </c>
      <c r="B498" t="s">
        <v>759</v>
      </c>
      <c r="D498">
        <v>0</v>
      </c>
      <c r="E498" s="76">
        <v>47573</v>
      </c>
      <c r="G498" s="61">
        <f>'Year 2'!$O$108</f>
        <v>0</v>
      </c>
      <c r="J498">
        <v>0</v>
      </c>
      <c r="K498" t="s">
        <v>813</v>
      </c>
    </row>
    <row r="499" spans="1:11" x14ac:dyDescent="0.2">
      <c r="A499" t="s">
        <v>240</v>
      </c>
      <c r="B499" t="s">
        <v>759</v>
      </c>
      <c r="D499">
        <v>0</v>
      </c>
      <c r="E499" s="76">
        <v>47938</v>
      </c>
      <c r="G499" s="61">
        <f>'Year 2'!$P$108</f>
        <v>0</v>
      </c>
      <c r="J499">
        <v>0</v>
      </c>
      <c r="K499" t="s">
        <v>813</v>
      </c>
    </row>
    <row r="500" spans="1:11" x14ac:dyDescent="0.2">
      <c r="A500" t="s">
        <v>240</v>
      </c>
      <c r="B500" t="s">
        <v>760</v>
      </c>
      <c r="D500">
        <v>0</v>
      </c>
      <c r="E500" s="76">
        <v>45747</v>
      </c>
      <c r="G500" s="61">
        <f>'Year 2'!$J$109</f>
        <v>0</v>
      </c>
      <c r="J500">
        <v>0</v>
      </c>
      <c r="K500" t="s">
        <v>813</v>
      </c>
    </row>
    <row r="501" spans="1:11" x14ac:dyDescent="0.2">
      <c r="A501" t="s">
        <v>240</v>
      </c>
      <c r="B501" t="s">
        <v>760</v>
      </c>
      <c r="D501">
        <v>0</v>
      </c>
      <c r="E501" s="76">
        <v>46112</v>
      </c>
      <c r="G501" s="61">
        <f>'Year 2'!$K$109</f>
        <v>0</v>
      </c>
      <c r="J501">
        <v>0</v>
      </c>
      <c r="K501" t="s">
        <v>813</v>
      </c>
    </row>
    <row r="502" spans="1:11" x14ac:dyDescent="0.2">
      <c r="A502" t="s">
        <v>240</v>
      </c>
      <c r="B502" t="s">
        <v>760</v>
      </c>
      <c r="D502">
        <v>0</v>
      </c>
      <c r="E502" s="76">
        <v>46477</v>
      </c>
      <c r="G502" s="61">
        <f>'Year 2'!$L$109</f>
        <v>0</v>
      </c>
      <c r="J502">
        <v>0</v>
      </c>
      <c r="K502" t="s">
        <v>813</v>
      </c>
    </row>
    <row r="503" spans="1:11" x14ac:dyDescent="0.2">
      <c r="A503" t="s">
        <v>240</v>
      </c>
      <c r="B503" t="s">
        <v>760</v>
      </c>
      <c r="D503">
        <v>0</v>
      </c>
      <c r="E503" s="76">
        <v>46843</v>
      </c>
      <c r="G503" s="61">
        <f>'Year 2'!$M$109</f>
        <v>0</v>
      </c>
      <c r="J503">
        <v>0</v>
      </c>
      <c r="K503" t="s">
        <v>813</v>
      </c>
    </row>
    <row r="504" spans="1:11" x14ac:dyDescent="0.2">
      <c r="A504" t="s">
        <v>240</v>
      </c>
      <c r="B504" t="s">
        <v>760</v>
      </c>
      <c r="D504">
        <v>0</v>
      </c>
      <c r="E504" s="76">
        <v>47208</v>
      </c>
      <c r="G504" s="61">
        <f>'Year 2'!$N$109</f>
        <v>0</v>
      </c>
      <c r="J504">
        <v>0</v>
      </c>
      <c r="K504" t="s">
        <v>813</v>
      </c>
    </row>
    <row r="505" spans="1:11" x14ac:dyDescent="0.2">
      <c r="A505" t="s">
        <v>240</v>
      </c>
      <c r="B505" t="s">
        <v>760</v>
      </c>
      <c r="D505">
        <v>0</v>
      </c>
      <c r="E505" s="76">
        <v>47573</v>
      </c>
      <c r="G505" s="61">
        <f>'Year 2'!$O$109</f>
        <v>0</v>
      </c>
      <c r="J505">
        <v>0</v>
      </c>
      <c r="K505" t="s">
        <v>813</v>
      </c>
    </row>
    <row r="506" spans="1:11" x14ac:dyDescent="0.2">
      <c r="A506" t="s">
        <v>240</v>
      </c>
      <c r="B506" t="s">
        <v>760</v>
      </c>
      <c r="D506">
        <v>0</v>
      </c>
      <c r="E506" s="76">
        <v>47938</v>
      </c>
      <c r="G506" s="61">
        <f>'Year 2'!$P$109</f>
        <v>0</v>
      </c>
      <c r="J506">
        <v>0</v>
      </c>
      <c r="K506" t="s">
        <v>813</v>
      </c>
    </row>
    <row r="507" spans="1:11" x14ac:dyDescent="0.2">
      <c r="A507" t="s">
        <v>240</v>
      </c>
      <c r="B507" t="s">
        <v>761</v>
      </c>
      <c r="D507">
        <v>0</v>
      </c>
      <c r="E507" s="76">
        <v>45747</v>
      </c>
      <c r="G507" s="61">
        <f>'Year 2'!$J$110</f>
        <v>0</v>
      </c>
      <c r="J507">
        <v>0</v>
      </c>
      <c r="K507" t="s">
        <v>813</v>
      </c>
    </row>
    <row r="508" spans="1:11" x14ac:dyDescent="0.2">
      <c r="A508" t="s">
        <v>240</v>
      </c>
      <c r="B508" t="s">
        <v>761</v>
      </c>
      <c r="D508">
        <v>0</v>
      </c>
      <c r="E508" s="76">
        <v>46112</v>
      </c>
      <c r="G508" s="61">
        <f>'Year 2'!$K$110</f>
        <v>0</v>
      </c>
      <c r="J508">
        <v>0</v>
      </c>
      <c r="K508" t="s">
        <v>813</v>
      </c>
    </row>
    <row r="509" spans="1:11" x14ac:dyDescent="0.2">
      <c r="A509" t="s">
        <v>240</v>
      </c>
      <c r="B509" t="s">
        <v>761</v>
      </c>
      <c r="D509">
        <v>0</v>
      </c>
      <c r="E509" s="76">
        <v>46477</v>
      </c>
      <c r="G509" s="61">
        <f>'Year 2'!$L$110</f>
        <v>0</v>
      </c>
      <c r="J509">
        <v>0</v>
      </c>
      <c r="K509" t="s">
        <v>813</v>
      </c>
    </row>
    <row r="510" spans="1:11" x14ac:dyDescent="0.2">
      <c r="A510" t="s">
        <v>240</v>
      </c>
      <c r="B510" t="s">
        <v>761</v>
      </c>
      <c r="D510">
        <v>0</v>
      </c>
      <c r="E510" s="76">
        <v>46843</v>
      </c>
      <c r="G510" s="61">
        <f>'Year 2'!$M$110</f>
        <v>0</v>
      </c>
      <c r="J510">
        <v>0</v>
      </c>
      <c r="K510" t="s">
        <v>813</v>
      </c>
    </row>
    <row r="511" spans="1:11" x14ac:dyDescent="0.2">
      <c r="A511" t="s">
        <v>240</v>
      </c>
      <c r="B511" t="s">
        <v>761</v>
      </c>
      <c r="D511">
        <v>0</v>
      </c>
      <c r="E511" s="76">
        <v>47208</v>
      </c>
      <c r="G511" s="61">
        <f>'Year 2'!$N$110</f>
        <v>0</v>
      </c>
      <c r="J511">
        <v>0</v>
      </c>
      <c r="K511" t="s">
        <v>813</v>
      </c>
    </row>
    <row r="512" spans="1:11" x14ac:dyDescent="0.2">
      <c r="A512" t="s">
        <v>240</v>
      </c>
      <c r="B512" t="s">
        <v>761</v>
      </c>
      <c r="D512">
        <v>0</v>
      </c>
      <c r="E512" s="76">
        <v>47573</v>
      </c>
      <c r="G512" s="61">
        <f>'Year 2'!$O$110</f>
        <v>0</v>
      </c>
      <c r="J512">
        <v>0</v>
      </c>
      <c r="K512" t="s">
        <v>813</v>
      </c>
    </row>
    <row r="513" spans="1:11" x14ac:dyDescent="0.2">
      <c r="A513" t="s">
        <v>240</v>
      </c>
      <c r="B513" t="s">
        <v>761</v>
      </c>
      <c r="D513">
        <v>0</v>
      </c>
      <c r="E513" s="76">
        <v>47938</v>
      </c>
      <c r="G513" s="61">
        <f>'Year 2'!$P$110</f>
        <v>0</v>
      </c>
      <c r="J513">
        <v>0</v>
      </c>
      <c r="K513" t="s">
        <v>813</v>
      </c>
    </row>
    <row r="514" spans="1:11" x14ac:dyDescent="0.2">
      <c r="A514" t="s">
        <v>240</v>
      </c>
      <c r="B514" t="s">
        <v>762</v>
      </c>
      <c r="D514">
        <v>0</v>
      </c>
      <c r="E514" s="76">
        <v>45747</v>
      </c>
      <c r="G514" s="61">
        <f>'Year 2'!$J$111</f>
        <v>0</v>
      </c>
      <c r="J514">
        <v>0</v>
      </c>
      <c r="K514" t="s">
        <v>813</v>
      </c>
    </row>
    <row r="515" spans="1:11" x14ac:dyDescent="0.2">
      <c r="A515" t="s">
        <v>240</v>
      </c>
      <c r="B515" t="s">
        <v>762</v>
      </c>
      <c r="D515">
        <v>0</v>
      </c>
      <c r="E515" s="76">
        <v>46112</v>
      </c>
      <c r="G515" s="61">
        <f>'Year 2'!$K$111</f>
        <v>0</v>
      </c>
      <c r="J515">
        <v>0</v>
      </c>
      <c r="K515" t="s">
        <v>813</v>
      </c>
    </row>
    <row r="516" spans="1:11" x14ac:dyDescent="0.2">
      <c r="A516" t="s">
        <v>240</v>
      </c>
      <c r="B516" t="s">
        <v>762</v>
      </c>
      <c r="D516">
        <v>0</v>
      </c>
      <c r="E516" s="76">
        <v>46477</v>
      </c>
      <c r="G516" s="61">
        <f>'Year 2'!$L$111</f>
        <v>0</v>
      </c>
      <c r="J516">
        <v>0</v>
      </c>
      <c r="K516" t="s">
        <v>813</v>
      </c>
    </row>
    <row r="517" spans="1:11" x14ac:dyDescent="0.2">
      <c r="A517" t="s">
        <v>240</v>
      </c>
      <c r="B517" t="s">
        <v>762</v>
      </c>
      <c r="D517">
        <v>0</v>
      </c>
      <c r="E517" s="76">
        <v>46843</v>
      </c>
      <c r="G517" s="61">
        <f>'Year 2'!$M$111</f>
        <v>0</v>
      </c>
      <c r="J517">
        <v>0</v>
      </c>
      <c r="K517" t="s">
        <v>813</v>
      </c>
    </row>
    <row r="518" spans="1:11" x14ac:dyDescent="0.2">
      <c r="A518" t="s">
        <v>240</v>
      </c>
      <c r="B518" t="s">
        <v>762</v>
      </c>
      <c r="D518">
        <v>0</v>
      </c>
      <c r="E518" s="76">
        <v>47208</v>
      </c>
      <c r="G518" s="61">
        <f>'Year 2'!$N$111</f>
        <v>0</v>
      </c>
      <c r="J518">
        <v>0</v>
      </c>
      <c r="K518" t="s">
        <v>813</v>
      </c>
    </row>
    <row r="519" spans="1:11" x14ac:dyDescent="0.2">
      <c r="A519" t="s">
        <v>240</v>
      </c>
      <c r="B519" t="s">
        <v>762</v>
      </c>
      <c r="D519">
        <v>0</v>
      </c>
      <c r="E519" s="76">
        <v>47573</v>
      </c>
      <c r="G519" s="61">
        <f>'Year 2'!$O$111</f>
        <v>0</v>
      </c>
      <c r="J519">
        <v>0</v>
      </c>
      <c r="K519" t="s">
        <v>813</v>
      </c>
    </row>
    <row r="520" spans="1:11" x14ac:dyDescent="0.2">
      <c r="A520" t="s">
        <v>240</v>
      </c>
      <c r="B520" t="s">
        <v>762</v>
      </c>
      <c r="D520">
        <v>0</v>
      </c>
      <c r="E520" s="76">
        <v>47938</v>
      </c>
      <c r="G520" s="61">
        <f>'Year 2'!$P$111</f>
        <v>0</v>
      </c>
      <c r="J520">
        <v>0</v>
      </c>
      <c r="K520" t="s">
        <v>813</v>
      </c>
    </row>
    <row r="521" spans="1:11" x14ac:dyDescent="0.2">
      <c r="A521" t="s">
        <v>247</v>
      </c>
      <c r="B521" t="s">
        <v>757</v>
      </c>
      <c r="D521">
        <v>0</v>
      </c>
      <c r="E521" s="76">
        <v>45747</v>
      </c>
      <c r="H521">
        <f>'Year 2'!$J$129</f>
        <v>0</v>
      </c>
      <c r="J521">
        <v>0</v>
      </c>
      <c r="K521" t="s">
        <v>814</v>
      </c>
    </row>
    <row r="522" spans="1:11" x14ac:dyDescent="0.2">
      <c r="A522" t="s">
        <v>247</v>
      </c>
      <c r="B522" t="s">
        <v>757</v>
      </c>
      <c r="D522">
        <v>0</v>
      </c>
      <c r="E522" s="76">
        <v>46112</v>
      </c>
      <c r="H522">
        <f>'Year 2'!$K$129</f>
        <v>0</v>
      </c>
      <c r="J522">
        <v>0</v>
      </c>
      <c r="K522" t="s">
        <v>814</v>
      </c>
    </row>
    <row r="523" spans="1:11" x14ac:dyDescent="0.2">
      <c r="A523" t="s">
        <v>247</v>
      </c>
      <c r="B523" t="s">
        <v>757</v>
      </c>
      <c r="D523">
        <v>0</v>
      </c>
      <c r="E523" s="76">
        <v>46477</v>
      </c>
      <c r="H523">
        <f>'Year 2'!$L$129</f>
        <v>0</v>
      </c>
      <c r="J523">
        <v>0</v>
      </c>
      <c r="K523" t="s">
        <v>814</v>
      </c>
    </row>
    <row r="524" spans="1:11" x14ac:dyDescent="0.2">
      <c r="A524" t="s">
        <v>247</v>
      </c>
      <c r="B524" t="s">
        <v>757</v>
      </c>
      <c r="D524">
        <v>0</v>
      </c>
      <c r="E524" s="76">
        <v>46843</v>
      </c>
      <c r="H524">
        <f>'Year 2'!$M$129</f>
        <v>0</v>
      </c>
      <c r="J524">
        <v>0</v>
      </c>
      <c r="K524" t="s">
        <v>814</v>
      </c>
    </row>
    <row r="525" spans="1:11" x14ac:dyDescent="0.2">
      <c r="A525" t="s">
        <v>247</v>
      </c>
      <c r="B525" t="s">
        <v>757</v>
      </c>
      <c r="D525">
        <v>0</v>
      </c>
      <c r="E525" s="76">
        <v>47208</v>
      </c>
      <c r="H525">
        <f>'Year 2'!$N$129</f>
        <v>0</v>
      </c>
      <c r="J525">
        <v>0</v>
      </c>
      <c r="K525" t="s">
        <v>814</v>
      </c>
    </row>
    <row r="526" spans="1:11" x14ac:dyDescent="0.2">
      <c r="A526" t="s">
        <v>247</v>
      </c>
      <c r="B526" t="s">
        <v>757</v>
      </c>
      <c r="D526">
        <v>0</v>
      </c>
      <c r="E526" s="76">
        <v>47573</v>
      </c>
      <c r="H526">
        <f>'Year 2'!$O$129</f>
        <v>0</v>
      </c>
      <c r="J526">
        <v>0</v>
      </c>
      <c r="K526" t="s">
        <v>814</v>
      </c>
    </row>
    <row r="527" spans="1:11" x14ac:dyDescent="0.2">
      <c r="A527" t="s">
        <v>247</v>
      </c>
      <c r="B527" t="s">
        <v>757</v>
      </c>
      <c r="D527">
        <v>0</v>
      </c>
      <c r="E527" s="76">
        <v>47938</v>
      </c>
      <c r="H527">
        <f>'Year 2'!$P$129</f>
        <v>0</v>
      </c>
      <c r="J527">
        <v>0</v>
      </c>
      <c r="K527" t="s">
        <v>814</v>
      </c>
    </row>
    <row r="528" spans="1:11" x14ac:dyDescent="0.2">
      <c r="A528" t="s">
        <v>247</v>
      </c>
      <c r="B528" t="s">
        <v>758</v>
      </c>
      <c r="D528">
        <v>0</v>
      </c>
      <c r="E528" s="76">
        <v>45747</v>
      </c>
      <c r="H528">
        <f>'Year 2'!$J$130</f>
        <v>0</v>
      </c>
      <c r="J528">
        <v>0</v>
      </c>
      <c r="K528" t="s">
        <v>814</v>
      </c>
    </row>
    <row r="529" spans="1:11" x14ac:dyDescent="0.2">
      <c r="A529" t="s">
        <v>247</v>
      </c>
      <c r="B529" t="s">
        <v>758</v>
      </c>
      <c r="D529">
        <v>0</v>
      </c>
      <c r="E529" s="76">
        <v>46112</v>
      </c>
      <c r="H529">
        <f>'Year 2'!$K$130</f>
        <v>0</v>
      </c>
      <c r="J529">
        <v>0</v>
      </c>
      <c r="K529" t="s">
        <v>814</v>
      </c>
    </row>
    <row r="530" spans="1:11" x14ac:dyDescent="0.2">
      <c r="A530" t="s">
        <v>247</v>
      </c>
      <c r="B530" t="s">
        <v>758</v>
      </c>
      <c r="D530">
        <v>0</v>
      </c>
      <c r="E530" s="76">
        <v>46477</v>
      </c>
      <c r="H530">
        <f>'Year 2'!$L$130</f>
        <v>0</v>
      </c>
      <c r="J530">
        <v>0</v>
      </c>
      <c r="K530" t="s">
        <v>814</v>
      </c>
    </row>
    <row r="531" spans="1:11" x14ac:dyDescent="0.2">
      <c r="A531" t="s">
        <v>247</v>
      </c>
      <c r="B531" t="s">
        <v>758</v>
      </c>
      <c r="D531">
        <v>0</v>
      </c>
      <c r="E531" s="76">
        <v>46843</v>
      </c>
      <c r="H531">
        <f>'Year 2'!$M$130</f>
        <v>0</v>
      </c>
      <c r="J531">
        <v>0</v>
      </c>
      <c r="K531" t="s">
        <v>814</v>
      </c>
    </row>
    <row r="532" spans="1:11" x14ac:dyDescent="0.2">
      <c r="A532" t="s">
        <v>247</v>
      </c>
      <c r="B532" t="s">
        <v>758</v>
      </c>
      <c r="D532">
        <v>0</v>
      </c>
      <c r="E532" s="76">
        <v>47208</v>
      </c>
      <c r="H532">
        <f>'Year 2'!$N$130</f>
        <v>0</v>
      </c>
      <c r="J532">
        <v>0</v>
      </c>
      <c r="K532" t="s">
        <v>814</v>
      </c>
    </row>
    <row r="533" spans="1:11" x14ac:dyDescent="0.2">
      <c r="A533" t="s">
        <v>247</v>
      </c>
      <c r="B533" t="s">
        <v>758</v>
      </c>
      <c r="D533">
        <v>0</v>
      </c>
      <c r="E533" s="76">
        <v>47573</v>
      </c>
      <c r="H533">
        <f>'Year 2'!$O$130</f>
        <v>0</v>
      </c>
      <c r="J533">
        <v>0</v>
      </c>
      <c r="K533" t="s">
        <v>814</v>
      </c>
    </row>
    <row r="534" spans="1:11" x14ac:dyDescent="0.2">
      <c r="A534" t="s">
        <v>247</v>
      </c>
      <c r="B534" t="s">
        <v>758</v>
      </c>
      <c r="D534">
        <v>0</v>
      </c>
      <c r="E534" s="76">
        <v>47938</v>
      </c>
      <c r="H534">
        <f>'Year 2'!$P$130</f>
        <v>0</v>
      </c>
      <c r="J534">
        <v>0</v>
      </c>
      <c r="K534" t="s">
        <v>814</v>
      </c>
    </row>
    <row r="535" spans="1:11" x14ac:dyDescent="0.2">
      <c r="A535" t="s">
        <v>247</v>
      </c>
      <c r="B535" t="s">
        <v>759</v>
      </c>
      <c r="D535">
        <v>0</v>
      </c>
      <c r="E535" s="76">
        <v>45747</v>
      </c>
      <c r="H535">
        <f>'Year 2'!$J$131</f>
        <v>0</v>
      </c>
      <c r="J535">
        <v>0</v>
      </c>
      <c r="K535" t="s">
        <v>814</v>
      </c>
    </row>
    <row r="536" spans="1:11" x14ac:dyDescent="0.2">
      <c r="A536" t="s">
        <v>247</v>
      </c>
      <c r="B536" t="s">
        <v>759</v>
      </c>
      <c r="D536">
        <v>0</v>
      </c>
      <c r="E536" s="76">
        <v>46112</v>
      </c>
      <c r="H536">
        <f>'Year 2'!$K$131</f>
        <v>0</v>
      </c>
      <c r="J536">
        <v>0</v>
      </c>
      <c r="K536" t="s">
        <v>814</v>
      </c>
    </row>
    <row r="537" spans="1:11" x14ac:dyDescent="0.2">
      <c r="A537" t="s">
        <v>247</v>
      </c>
      <c r="B537" t="s">
        <v>759</v>
      </c>
      <c r="D537">
        <v>0</v>
      </c>
      <c r="E537" s="76">
        <v>46477</v>
      </c>
      <c r="H537">
        <f>'Year 2'!$L$131</f>
        <v>0</v>
      </c>
      <c r="J537">
        <v>0</v>
      </c>
      <c r="K537" t="s">
        <v>814</v>
      </c>
    </row>
    <row r="538" spans="1:11" x14ac:dyDescent="0.2">
      <c r="A538" t="s">
        <v>247</v>
      </c>
      <c r="B538" t="s">
        <v>759</v>
      </c>
      <c r="D538">
        <v>0</v>
      </c>
      <c r="E538" s="76">
        <v>46843</v>
      </c>
      <c r="H538">
        <f>'Year 2'!$M$131</f>
        <v>0</v>
      </c>
      <c r="J538">
        <v>0</v>
      </c>
      <c r="K538" t="s">
        <v>814</v>
      </c>
    </row>
    <row r="539" spans="1:11" x14ac:dyDescent="0.2">
      <c r="A539" t="s">
        <v>247</v>
      </c>
      <c r="B539" t="s">
        <v>759</v>
      </c>
      <c r="D539">
        <v>0</v>
      </c>
      <c r="E539" s="76">
        <v>47208</v>
      </c>
      <c r="H539">
        <f>'Year 2'!$N$131</f>
        <v>0</v>
      </c>
      <c r="J539">
        <v>0</v>
      </c>
      <c r="K539" t="s">
        <v>814</v>
      </c>
    </row>
    <row r="540" spans="1:11" x14ac:dyDescent="0.2">
      <c r="A540" t="s">
        <v>247</v>
      </c>
      <c r="B540" t="s">
        <v>759</v>
      </c>
      <c r="D540">
        <v>0</v>
      </c>
      <c r="E540" s="76">
        <v>47573</v>
      </c>
      <c r="H540">
        <f>'Year 2'!$O$131</f>
        <v>0</v>
      </c>
      <c r="J540">
        <v>0</v>
      </c>
      <c r="K540" t="s">
        <v>814</v>
      </c>
    </row>
    <row r="541" spans="1:11" x14ac:dyDescent="0.2">
      <c r="A541" t="s">
        <v>247</v>
      </c>
      <c r="B541" t="s">
        <v>759</v>
      </c>
      <c r="D541">
        <v>0</v>
      </c>
      <c r="E541" s="76">
        <v>47938</v>
      </c>
      <c r="H541">
        <f>'Year 2'!$P$131</f>
        <v>0</v>
      </c>
      <c r="J541">
        <v>0</v>
      </c>
      <c r="K541" t="s">
        <v>814</v>
      </c>
    </row>
    <row r="542" spans="1:11" x14ac:dyDescent="0.2">
      <c r="A542" t="s">
        <v>247</v>
      </c>
      <c r="B542" t="s">
        <v>760</v>
      </c>
      <c r="D542">
        <v>0</v>
      </c>
      <c r="E542" s="76">
        <v>45747</v>
      </c>
      <c r="H542">
        <f>'Year 2'!$J$132</f>
        <v>0</v>
      </c>
      <c r="J542">
        <v>0</v>
      </c>
      <c r="K542" t="s">
        <v>814</v>
      </c>
    </row>
    <row r="543" spans="1:11" x14ac:dyDescent="0.2">
      <c r="A543" t="s">
        <v>247</v>
      </c>
      <c r="B543" t="s">
        <v>760</v>
      </c>
      <c r="D543">
        <v>0</v>
      </c>
      <c r="E543" s="76">
        <v>46112</v>
      </c>
      <c r="H543">
        <f>'Year 2'!$K$132</f>
        <v>0</v>
      </c>
      <c r="J543">
        <v>0</v>
      </c>
      <c r="K543" t="s">
        <v>814</v>
      </c>
    </row>
    <row r="544" spans="1:11" x14ac:dyDescent="0.2">
      <c r="A544" t="s">
        <v>247</v>
      </c>
      <c r="B544" t="s">
        <v>760</v>
      </c>
      <c r="D544">
        <v>0</v>
      </c>
      <c r="E544" s="76">
        <v>46477</v>
      </c>
      <c r="H544">
        <f>'Year 2'!$L$132</f>
        <v>0</v>
      </c>
      <c r="J544">
        <v>0</v>
      </c>
      <c r="K544" t="s">
        <v>814</v>
      </c>
    </row>
    <row r="545" spans="1:11" x14ac:dyDescent="0.2">
      <c r="A545" t="s">
        <v>247</v>
      </c>
      <c r="B545" t="s">
        <v>760</v>
      </c>
      <c r="D545">
        <v>0</v>
      </c>
      <c r="E545" s="76">
        <v>46843</v>
      </c>
      <c r="H545">
        <f>'Year 2'!$M$132</f>
        <v>0</v>
      </c>
      <c r="J545">
        <v>0</v>
      </c>
      <c r="K545" t="s">
        <v>814</v>
      </c>
    </row>
    <row r="546" spans="1:11" x14ac:dyDescent="0.2">
      <c r="A546" t="s">
        <v>247</v>
      </c>
      <c r="B546" t="s">
        <v>760</v>
      </c>
      <c r="D546">
        <v>0</v>
      </c>
      <c r="E546" s="76">
        <v>47208</v>
      </c>
      <c r="H546">
        <f>'Year 2'!$N$132</f>
        <v>0</v>
      </c>
      <c r="J546">
        <v>0</v>
      </c>
      <c r="K546" t="s">
        <v>814</v>
      </c>
    </row>
    <row r="547" spans="1:11" x14ac:dyDescent="0.2">
      <c r="A547" t="s">
        <v>247</v>
      </c>
      <c r="B547" t="s">
        <v>760</v>
      </c>
      <c r="D547">
        <v>0</v>
      </c>
      <c r="E547" s="76">
        <v>47573</v>
      </c>
      <c r="H547">
        <f>'Year 2'!$O$132</f>
        <v>0</v>
      </c>
      <c r="J547">
        <v>0</v>
      </c>
      <c r="K547" t="s">
        <v>814</v>
      </c>
    </row>
    <row r="548" spans="1:11" x14ac:dyDescent="0.2">
      <c r="A548" t="s">
        <v>247</v>
      </c>
      <c r="B548" t="s">
        <v>760</v>
      </c>
      <c r="D548">
        <v>0</v>
      </c>
      <c r="E548" s="76">
        <v>47938</v>
      </c>
      <c r="H548">
        <f>'Year 2'!$P$132</f>
        <v>0</v>
      </c>
      <c r="J548">
        <v>0</v>
      </c>
      <c r="K548" t="s">
        <v>814</v>
      </c>
    </row>
    <row r="549" spans="1:11" x14ac:dyDescent="0.2">
      <c r="A549" t="s">
        <v>247</v>
      </c>
      <c r="B549" t="s">
        <v>761</v>
      </c>
      <c r="D549">
        <v>0</v>
      </c>
      <c r="E549" s="76">
        <v>45747</v>
      </c>
      <c r="H549">
        <f>'Year 2'!$J$133</f>
        <v>0</v>
      </c>
      <c r="J549">
        <v>0</v>
      </c>
      <c r="K549" t="s">
        <v>814</v>
      </c>
    </row>
    <row r="550" spans="1:11" x14ac:dyDescent="0.2">
      <c r="A550" t="s">
        <v>247</v>
      </c>
      <c r="B550" t="s">
        <v>761</v>
      </c>
      <c r="D550">
        <v>0</v>
      </c>
      <c r="E550" s="76">
        <v>46112</v>
      </c>
      <c r="H550">
        <f>'Year 2'!$K$133</f>
        <v>0</v>
      </c>
      <c r="J550">
        <v>0</v>
      </c>
      <c r="K550" t="s">
        <v>814</v>
      </c>
    </row>
    <row r="551" spans="1:11" x14ac:dyDescent="0.2">
      <c r="A551" t="s">
        <v>247</v>
      </c>
      <c r="B551" t="s">
        <v>761</v>
      </c>
      <c r="D551">
        <v>0</v>
      </c>
      <c r="E551" s="76">
        <v>46477</v>
      </c>
      <c r="H551">
        <f>'Year 2'!$L$133</f>
        <v>0</v>
      </c>
      <c r="J551">
        <v>0</v>
      </c>
      <c r="K551" t="s">
        <v>814</v>
      </c>
    </row>
    <row r="552" spans="1:11" x14ac:dyDescent="0.2">
      <c r="A552" t="s">
        <v>247</v>
      </c>
      <c r="B552" t="s">
        <v>761</v>
      </c>
      <c r="D552">
        <v>0</v>
      </c>
      <c r="E552" s="76">
        <v>46843</v>
      </c>
      <c r="H552">
        <f>'Year 2'!$M$133</f>
        <v>0</v>
      </c>
      <c r="J552">
        <v>0</v>
      </c>
      <c r="K552" t="s">
        <v>814</v>
      </c>
    </row>
    <row r="553" spans="1:11" x14ac:dyDescent="0.2">
      <c r="A553" t="s">
        <v>247</v>
      </c>
      <c r="B553" t="s">
        <v>761</v>
      </c>
      <c r="D553">
        <v>0</v>
      </c>
      <c r="E553" s="76">
        <v>47208</v>
      </c>
      <c r="H553">
        <f>'Year 2'!$N$133</f>
        <v>0</v>
      </c>
      <c r="J553">
        <v>0</v>
      </c>
      <c r="K553" t="s">
        <v>814</v>
      </c>
    </row>
    <row r="554" spans="1:11" x14ac:dyDescent="0.2">
      <c r="A554" t="s">
        <v>247</v>
      </c>
      <c r="B554" t="s">
        <v>761</v>
      </c>
      <c r="D554">
        <v>0</v>
      </c>
      <c r="E554" s="76">
        <v>47573</v>
      </c>
      <c r="H554">
        <f>'Year 2'!$O$133</f>
        <v>0</v>
      </c>
      <c r="J554">
        <v>0</v>
      </c>
      <c r="K554" t="s">
        <v>814</v>
      </c>
    </row>
    <row r="555" spans="1:11" x14ac:dyDescent="0.2">
      <c r="A555" t="s">
        <v>247</v>
      </c>
      <c r="B555" t="s">
        <v>761</v>
      </c>
      <c r="D555">
        <v>0</v>
      </c>
      <c r="E555" s="76">
        <v>47938</v>
      </c>
      <c r="H555">
        <f>'Year 2'!$P$133</f>
        <v>0</v>
      </c>
      <c r="J555">
        <v>0</v>
      </c>
      <c r="K555" t="s">
        <v>814</v>
      </c>
    </row>
    <row r="556" spans="1:11" x14ac:dyDescent="0.2">
      <c r="A556" t="s">
        <v>247</v>
      </c>
      <c r="B556" t="s">
        <v>762</v>
      </c>
      <c r="D556">
        <v>0</v>
      </c>
      <c r="E556" s="76">
        <v>45747</v>
      </c>
      <c r="H556">
        <f>'Year 2'!$J$134</f>
        <v>0</v>
      </c>
      <c r="J556">
        <v>0</v>
      </c>
      <c r="K556" t="s">
        <v>814</v>
      </c>
    </row>
    <row r="557" spans="1:11" x14ac:dyDescent="0.2">
      <c r="A557" t="s">
        <v>247</v>
      </c>
      <c r="B557" t="s">
        <v>762</v>
      </c>
      <c r="D557">
        <v>0</v>
      </c>
      <c r="E557" s="76">
        <v>46112</v>
      </c>
      <c r="H557">
        <f>'Year 2'!$K$134</f>
        <v>0</v>
      </c>
      <c r="J557">
        <v>0</v>
      </c>
      <c r="K557" t="s">
        <v>814</v>
      </c>
    </row>
    <row r="558" spans="1:11" x14ac:dyDescent="0.2">
      <c r="A558" t="s">
        <v>247</v>
      </c>
      <c r="B558" t="s">
        <v>762</v>
      </c>
      <c r="D558">
        <v>0</v>
      </c>
      <c r="E558" s="76">
        <v>46477</v>
      </c>
      <c r="H558">
        <f>'Year 2'!$L$134</f>
        <v>0</v>
      </c>
      <c r="J558">
        <v>0</v>
      </c>
      <c r="K558" t="s">
        <v>814</v>
      </c>
    </row>
    <row r="559" spans="1:11" x14ac:dyDescent="0.2">
      <c r="A559" t="s">
        <v>247</v>
      </c>
      <c r="B559" t="s">
        <v>762</v>
      </c>
      <c r="D559">
        <v>0</v>
      </c>
      <c r="E559" s="76">
        <v>46843</v>
      </c>
      <c r="H559">
        <f>'Year 2'!$M$134</f>
        <v>0</v>
      </c>
      <c r="J559">
        <v>0</v>
      </c>
      <c r="K559" t="s">
        <v>814</v>
      </c>
    </row>
    <row r="560" spans="1:11" x14ac:dyDescent="0.2">
      <c r="A560" t="s">
        <v>247</v>
      </c>
      <c r="B560" t="s">
        <v>762</v>
      </c>
      <c r="D560">
        <v>0</v>
      </c>
      <c r="E560" s="76">
        <v>47208</v>
      </c>
      <c r="H560">
        <f>'Year 2'!$N$134</f>
        <v>0</v>
      </c>
      <c r="J560">
        <v>0</v>
      </c>
      <c r="K560" t="s">
        <v>814</v>
      </c>
    </row>
    <row r="561" spans="1:11" x14ac:dyDescent="0.2">
      <c r="A561" t="s">
        <v>247</v>
      </c>
      <c r="B561" t="s">
        <v>762</v>
      </c>
      <c r="D561">
        <v>0</v>
      </c>
      <c r="E561" s="76">
        <v>47573</v>
      </c>
      <c r="H561">
        <f>'Year 2'!$O$134</f>
        <v>0</v>
      </c>
      <c r="J561">
        <v>0</v>
      </c>
      <c r="K561" t="s">
        <v>814</v>
      </c>
    </row>
    <row r="562" spans="1:11" x14ac:dyDescent="0.2">
      <c r="A562" t="s">
        <v>247</v>
      </c>
      <c r="B562" t="s">
        <v>762</v>
      </c>
      <c r="D562">
        <v>0</v>
      </c>
      <c r="E562" s="76">
        <v>47938</v>
      </c>
      <c r="H562">
        <f>'Year 2'!$P$134</f>
        <v>0</v>
      </c>
      <c r="J562">
        <v>0</v>
      </c>
      <c r="K562" t="s">
        <v>814</v>
      </c>
    </row>
    <row r="563" spans="1:11" x14ac:dyDescent="0.2">
      <c r="A563" t="s">
        <v>254</v>
      </c>
      <c r="B563" t="s">
        <v>757</v>
      </c>
      <c r="D563">
        <v>0</v>
      </c>
      <c r="E563" s="76">
        <v>45747</v>
      </c>
      <c r="H563">
        <f>'Year 2'!$J$145</f>
        <v>0</v>
      </c>
      <c r="J563">
        <v>0</v>
      </c>
      <c r="K563" t="s">
        <v>815</v>
      </c>
    </row>
    <row r="564" spans="1:11" x14ac:dyDescent="0.2">
      <c r="A564" t="s">
        <v>254</v>
      </c>
      <c r="B564" t="s">
        <v>757</v>
      </c>
      <c r="D564">
        <v>0</v>
      </c>
      <c r="E564" s="76">
        <v>46112</v>
      </c>
      <c r="H564">
        <f>'Year 2'!$K$145</f>
        <v>0</v>
      </c>
      <c r="J564">
        <v>0</v>
      </c>
      <c r="K564" t="s">
        <v>815</v>
      </c>
    </row>
    <row r="565" spans="1:11" x14ac:dyDescent="0.2">
      <c r="A565" t="s">
        <v>254</v>
      </c>
      <c r="B565" t="s">
        <v>757</v>
      </c>
      <c r="D565">
        <v>0</v>
      </c>
      <c r="E565" s="76">
        <v>46477</v>
      </c>
      <c r="H565">
        <f>'Year 2'!$L$145</f>
        <v>0</v>
      </c>
      <c r="J565">
        <v>0</v>
      </c>
      <c r="K565" t="s">
        <v>815</v>
      </c>
    </row>
    <row r="566" spans="1:11" x14ac:dyDescent="0.2">
      <c r="A566" t="s">
        <v>254</v>
      </c>
      <c r="B566" t="s">
        <v>757</v>
      </c>
      <c r="D566">
        <v>0</v>
      </c>
      <c r="E566" s="76">
        <v>46843</v>
      </c>
      <c r="H566">
        <f>'Year 2'!$M$145</f>
        <v>0</v>
      </c>
      <c r="J566">
        <v>0</v>
      </c>
      <c r="K566" t="s">
        <v>815</v>
      </c>
    </row>
    <row r="567" spans="1:11" x14ac:dyDescent="0.2">
      <c r="A567" t="s">
        <v>254</v>
      </c>
      <c r="B567" t="s">
        <v>757</v>
      </c>
      <c r="D567">
        <v>0</v>
      </c>
      <c r="E567" s="76">
        <v>47208</v>
      </c>
      <c r="H567">
        <f>'Year 2'!$N$145</f>
        <v>0</v>
      </c>
      <c r="J567">
        <v>0</v>
      </c>
      <c r="K567" t="s">
        <v>815</v>
      </c>
    </row>
    <row r="568" spans="1:11" x14ac:dyDescent="0.2">
      <c r="A568" t="s">
        <v>254</v>
      </c>
      <c r="B568" t="s">
        <v>757</v>
      </c>
      <c r="D568">
        <v>0</v>
      </c>
      <c r="E568" s="76">
        <v>47573</v>
      </c>
      <c r="H568">
        <f>'Year 2'!$O$145</f>
        <v>0</v>
      </c>
      <c r="J568">
        <v>0</v>
      </c>
      <c r="K568" t="s">
        <v>815</v>
      </c>
    </row>
    <row r="569" spans="1:11" x14ac:dyDescent="0.2">
      <c r="A569" t="s">
        <v>254</v>
      </c>
      <c r="B569" t="s">
        <v>757</v>
      </c>
      <c r="D569">
        <v>0</v>
      </c>
      <c r="E569" s="76">
        <v>47938</v>
      </c>
      <c r="H569">
        <f>'Year 2'!$P$145</f>
        <v>0</v>
      </c>
      <c r="J569">
        <v>0</v>
      </c>
      <c r="K569" t="s">
        <v>815</v>
      </c>
    </row>
    <row r="570" spans="1:11" x14ac:dyDescent="0.2">
      <c r="A570" t="s">
        <v>254</v>
      </c>
      <c r="B570" t="s">
        <v>758</v>
      </c>
      <c r="D570">
        <v>0</v>
      </c>
      <c r="E570" s="76">
        <v>45747</v>
      </c>
      <c r="H570">
        <f>'Year 2'!$J$146</f>
        <v>0</v>
      </c>
      <c r="J570">
        <v>0</v>
      </c>
      <c r="K570" t="s">
        <v>815</v>
      </c>
    </row>
    <row r="571" spans="1:11" x14ac:dyDescent="0.2">
      <c r="A571" t="s">
        <v>254</v>
      </c>
      <c r="B571" t="s">
        <v>758</v>
      </c>
      <c r="D571">
        <v>0</v>
      </c>
      <c r="E571" s="76">
        <v>46112</v>
      </c>
      <c r="H571">
        <f>'Year 2'!$K$146</f>
        <v>0</v>
      </c>
      <c r="J571">
        <v>0</v>
      </c>
      <c r="K571" t="s">
        <v>815</v>
      </c>
    </row>
    <row r="572" spans="1:11" x14ac:dyDescent="0.2">
      <c r="A572" t="s">
        <v>254</v>
      </c>
      <c r="B572" t="s">
        <v>758</v>
      </c>
      <c r="D572">
        <v>0</v>
      </c>
      <c r="E572" s="76">
        <v>46477</v>
      </c>
      <c r="H572">
        <f>'Year 2'!$L$146</f>
        <v>0</v>
      </c>
      <c r="J572">
        <v>0</v>
      </c>
      <c r="K572" t="s">
        <v>815</v>
      </c>
    </row>
    <row r="573" spans="1:11" x14ac:dyDescent="0.2">
      <c r="A573" t="s">
        <v>254</v>
      </c>
      <c r="B573" t="s">
        <v>758</v>
      </c>
      <c r="D573">
        <v>0</v>
      </c>
      <c r="E573" s="76">
        <v>46843</v>
      </c>
      <c r="H573">
        <f>'Year 2'!$M$146</f>
        <v>0</v>
      </c>
      <c r="J573">
        <v>0</v>
      </c>
      <c r="K573" t="s">
        <v>815</v>
      </c>
    </row>
    <row r="574" spans="1:11" x14ac:dyDescent="0.2">
      <c r="A574" t="s">
        <v>254</v>
      </c>
      <c r="B574" t="s">
        <v>758</v>
      </c>
      <c r="D574">
        <v>0</v>
      </c>
      <c r="E574" s="76">
        <v>47208</v>
      </c>
      <c r="H574">
        <f>'Year 2'!$N$146</f>
        <v>0</v>
      </c>
      <c r="J574">
        <v>0</v>
      </c>
      <c r="K574" t="s">
        <v>815</v>
      </c>
    </row>
    <row r="575" spans="1:11" x14ac:dyDescent="0.2">
      <c r="A575" t="s">
        <v>254</v>
      </c>
      <c r="B575" t="s">
        <v>758</v>
      </c>
      <c r="D575">
        <v>0</v>
      </c>
      <c r="E575" s="76">
        <v>47573</v>
      </c>
      <c r="H575">
        <f>'Year 2'!$O$146</f>
        <v>0</v>
      </c>
      <c r="J575">
        <v>0</v>
      </c>
      <c r="K575" t="s">
        <v>815</v>
      </c>
    </row>
    <row r="576" spans="1:11" x14ac:dyDescent="0.2">
      <c r="A576" t="s">
        <v>254</v>
      </c>
      <c r="B576" t="s">
        <v>758</v>
      </c>
      <c r="D576">
        <v>0</v>
      </c>
      <c r="E576" s="76">
        <v>47938</v>
      </c>
      <c r="H576">
        <f>'Year 2'!$P$146</f>
        <v>0</v>
      </c>
      <c r="J576">
        <v>0</v>
      </c>
      <c r="K576" t="s">
        <v>815</v>
      </c>
    </row>
    <row r="577" spans="1:11" x14ac:dyDescent="0.2">
      <c r="A577" t="s">
        <v>254</v>
      </c>
      <c r="B577" t="s">
        <v>759</v>
      </c>
      <c r="D577">
        <v>0</v>
      </c>
      <c r="E577" s="76">
        <v>45747</v>
      </c>
      <c r="H577">
        <f>'Year 2'!$J$147</f>
        <v>0</v>
      </c>
      <c r="J577">
        <v>0</v>
      </c>
      <c r="K577" t="s">
        <v>815</v>
      </c>
    </row>
    <row r="578" spans="1:11" x14ac:dyDescent="0.2">
      <c r="A578" t="s">
        <v>254</v>
      </c>
      <c r="B578" t="s">
        <v>759</v>
      </c>
      <c r="D578">
        <v>0</v>
      </c>
      <c r="E578" s="76">
        <v>46112</v>
      </c>
      <c r="H578">
        <f>'Year 2'!$K$147</f>
        <v>0</v>
      </c>
      <c r="J578">
        <v>0</v>
      </c>
      <c r="K578" t="s">
        <v>815</v>
      </c>
    </row>
    <row r="579" spans="1:11" x14ac:dyDescent="0.2">
      <c r="A579" t="s">
        <v>254</v>
      </c>
      <c r="B579" t="s">
        <v>759</v>
      </c>
      <c r="D579">
        <v>0</v>
      </c>
      <c r="E579" s="76">
        <v>46477</v>
      </c>
      <c r="H579">
        <f>'Year 2'!$L$147</f>
        <v>0</v>
      </c>
      <c r="J579">
        <v>0</v>
      </c>
      <c r="K579" t="s">
        <v>815</v>
      </c>
    </row>
    <row r="580" spans="1:11" x14ac:dyDescent="0.2">
      <c r="A580" t="s">
        <v>254</v>
      </c>
      <c r="B580" t="s">
        <v>759</v>
      </c>
      <c r="D580">
        <v>0</v>
      </c>
      <c r="E580" s="76">
        <v>46843</v>
      </c>
      <c r="H580">
        <f>'Year 2'!$M$147</f>
        <v>0</v>
      </c>
      <c r="J580">
        <v>0</v>
      </c>
      <c r="K580" t="s">
        <v>815</v>
      </c>
    </row>
    <row r="581" spans="1:11" x14ac:dyDescent="0.2">
      <c r="A581" t="s">
        <v>254</v>
      </c>
      <c r="B581" t="s">
        <v>759</v>
      </c>
      <c r="D581">
        <v>0</v>
      </c>
      <c r="E581" s="76">
        <v>47208</v>
      </c>
      <c r="H581">
        <f>'Year 2'!$N$147</f>
        <v>0</v>
      </c>
      <c r="J581">
        <v>0</v>
      </c>
      <c r="K581" t="s">
        <v>815</v>
      </c>
    </row>
    <row r="582" spans="1:11" x14ac:dyDescent="0.2">
      <c r="A582" t="s">
        <v>254</v>
      </c>
      <c r="B582" t="s">
        <v>759</v>
      </c>
      <c r="D582">
        <v>0</v>
      </c>
      <c r="E582" s="76">
        <v>47573</v>
      </c>
      <c r="H582">
        <f>'Year 2'!$O$147</f>
        <v>0</v>
      </c>
      <c r="J582">
        <v>0</v>
      </c>
      <c r="K582" t="s">
        <v>815</v>
      </c>
    </row>
    <row r="583" spans="1:11" x14ac:dyDescent="0.2">
      <c r="A583" t="s">
        <v>254</v>
      </c>
      <c r="B583" t="s">
        <v>759</v>
      </c>
      <c r="D583">
        <v>0</v>
      </c>
      <c r="E583" s="76">
        <v>47938</v>
      </c>
      <c r="H583">
        <f>'Year 2'!$P$147</f>
        <v>0</v>
      </c>
      <c r="J583">
        <v>0</v>
      </c>
      <c r="K583" t="s">
        <v>815</v>
      </c>
    </row>
    <row r="584" spans="1:11" x14ac:dyDescent="0.2">
      <c r="A584" t="s">
        <v>254</v>
      </c>
      <c r="B584" t="s">
        <v>760</v>
      </c>
      <c r="D584">
        <v>0</v>
      </c>
      <c r="E584" s="76">
        <v>45747</v>
      </c>
      <c r="H584">
        <f>'Year 2'!$J$148</f>
        <v>0</v>
      </c>
      <c r="J584">
        <v>0</v>
      </c>
      <c r="K584" t="s">
        <v>815</v>
      </c>
    </row>
    <row r="585" spans="1:11" x14ac:dyDescent="0.2">
      <c r="A585" t="s">
        <v>254</v>
      </c>
      <c r="B585" t="s">
        <v>760</v>
      </c>
      <c r="D585">
        <v>0</v>
      </c>
      <c r="E585" s="76">
        <v>46112</v>
      </c>
      <c r="H585">
        <f>'Year 2'!$K$148</f>
        <v>0</v>
      </c>
      <c r="J585">
        <v>0</v>
      </c>
      <c r="K585" t="s">
        <v>815</v>
      </c>
    </row>
    <row r="586" spans="1:11" x14ac:dyDescent="0.2">
      <c r="A586" t="s">
        <v>254</v>
      </c>
      <c r="B586" t="s">
        <v>760</v>
      </c>
      <c r="D586">
        <v>0</v>
      </c>
      <c r="E586" s="76">
        <v>46477</v>
      </c>
      <c r="H586">
        <f>'Year 2'!$L$148</f>
        <v>0</v>
      </c>
      <c r="J586">
        <v>0</v>
      </c>
      <c r="K586" t="s">
        <v>815</v>
      </c>
    </row>
    <row r="587" spans="1:11" x14ac:dyDescent="0.2">
      <c r="A587" t="s">
        <v>254</v>
      </c>
      <c r="B587" t="s">
        <v>760</v>
      </c>
      <c r="D587">
        <v>0</v>
      </c>
      <c r="E587" s="76">
        <v>46843</v>
      </c>
      <c r="H587">
        <f>'Year 2'!$M$148</f>
        <v>0</v>
      </c>
      <c r="J587">
        <v>0</v>
      </c>
      <c r="K587" t="s">
        <v>815</v>
      </c>
    </row>
    <row r="588" spans="1:11" x14ac:dyDescent="0.2">
      <c r="A588" t="s">
        <v>254</v>
      </c>
      <c r="B588" t="s">
        <v>760</v>
      </c>
      <c r="D588">
        <v>0</v>
      </c>
      <c r="E588" s="76">
        <v>47208</v>
      </c>
      <c r="H588">
        <f>'Year 2'!$N$148</f>
        <v>0</v>
      </c>
      <c r="J588">
        <v>0</v>
      </c>
      <c r="K588" t="s">
        <v>815</v>
      </c>
    </row>
    <row r="589" spans="1:11" x14ac:dyDescent="0.2">
      <c r="A589" t="s">
        <v>254</v>
      </c>
      <c r="B589" t="s">
        <v>760</v>
      </c>
      <c r="D589">
        <v>0</v>
      </c>
      <c r="E589" s="76">
        <v>47573</v>
      </c>
      <c r="H589">
        <f>'Year 2'!$O$148</f>
        <v>0</v>
      </c>
      <c r="J589">
        <v>0</v>
      </c>
      <c r="K589" t="s">
        <v>815</v>
      </c>
    </row>
    <row r="590" spans="1:11" x14ac:dyDescent="0.2">
      <c r="A590" t="s">
        <v>254</v>
      </c>
      <c r="B590" t="s">
        <v>760</v>
      </c>
      <c r="D590">
        <v>0</v>
      </c>
      <c r="E590" s="76">
        <v>47938</v>
      </c>
      <c r="H590">
        <f>'Year 2'!$P$148</f>
        <v>0</v>
      </c>
      <c r="J590">
        <v>0</v>
      </c>
      <c r="K590" t="s">
        <v>815</v>
      </c>
    </row>
    <row r="591" spans="1:11" x14ac:dyDescent="0.2">
      <c r="A591" t="s">
        <v>254</v>
      </c>
      <c r="B591" t="s">
        <v>761</v>
      </c>
      <c r="D591">
        <v>0</v>
      </c>
      <c r="E591" s="76">
        <v>45747</v>
      </c>
      <c r="H591">
        <f>'Year 2'!$J$149</f>
        <v>0</v>
      </c>
      <c r="J591">
        <v>0</v>
      </c>
      <c r="K591" t="s">
        <v>815</v>
      </c>
    </row>
    <row r="592" spans="1:11" x14ac:dyDescent="0.2">
      <c r="A592" t="s">
        <v>254</v>
      </c>
      <c r="B592" t="s">
        <v>761</v>
      </c>
      <c r="D592">
        <v>0</v>
      </c>
      <c r="E592" s="76">
        <v>46112</v>
      </c>
      <c r="H592">
        <f>'Year 2'!$K$149</f>
        <v>0</v>
      </c>
      <c r="J592">
        <v>0</v>
      </c>
      <c r="K592" t="s">
        <v>815</v>
      </c>
    </row>
    <row r="593" spans="1:11" x14ac:dyDescent="0.2">
      <c r="A593" t="s">
        <v>254</v>
      </c>
      <c r="B593" t="s">
        <v>761</v>
      </c>
      <c r="D593">
        <v>0</v>
      </c>
      <c r="E593" s="76">
        <v>46477</v>
      </c>
      <c r="H593">
        <f>'Year 2'!$L$149</f>
        <v>0</v>
      </c>
      <c r="J593">
        <v>0</v>
      </c>
      <c r="K593" t="s">
        <v>815</v>
      </c>
    </row>
    <row r="594" spans="1:11" x14ac:dyDescent="0.2">
      <c r="A594" t="s">
        <v>254</v>
      </c>
      <c r="B594" t="s">
        <v>761</v>
      </c>
      <c r="D594">
        <v>0</v>
      </c>
      <c r="E594" s="76">
        <v>46843</v>
      </c>
      <c r="H594">
        <f>'Year 2'!$M$149</f>
        <v>0</v>
      </c>
      <c r="J594">
        <v>0</v>
      </c>
      <c r="K594" t="s">
        <v>815</v>
      </c>
    </row>
    <row r="595" spans="1:11" x14ac:dyDescent="0.2">
      <c r="A595" t="s">
        <v>254</v>
      </c>
      <c r="B595" t="s">
        <v>761</v>
      </c>
      <c r="D595">
        <v>0</v>
      </c>
      <c r="E595" s="76">
        <v>47208</v>
      </c>
      <c r="H595">
        <f>'Year 2'!$N$149</f>
        <v>0</v>
      </c>
      <c r="J595">
        <v>0</v>
      </c>
      <c r="K595" t="s">
        <v>815</v>
      </c>
    </row>
    <row r="596" spans="1:11" x14ac:dyDescent="0.2">
      <c r="A596" t="s">
        <v>254</v>
      </c>
      <c r="B596" t="s">
        <v>761</v>
      </c>
      <c r="D596">
        <v>0</v>
      </c>
      <c r="E596" s="76">
        <v>47573</v>
      </c>
      <c r="H596">
        <f>'Year 2'!$O$149</f>
        <v>0</v>
      </c>
      <c r="J596">
        <v>0</v>
      </c>
      <c r="K596" t="s">
        <v>815</v>
      </c>
    </row>
    <row r="597" spans="1:11" x14ac:dyDescent="0.2">
      <c r="A597" t="s">
        <v>254</v>
      </c>
      <c r="B597" t="s">
        <v>761</v>
      </c>
      <c r="D597">
        <v>0</v>
      </c>
      <c r="E597" s="76">
        <v>47938</v>
      </c>
      <c r="H597">
        <f>'Year 2'!$P$149</f>
        <v>0</v>
      </c>
      <c r="J597">
        <v>0</v>
      </c>
      <c r="K597" t="s">
        <v>815</v>
      </c>
    </row>
    <row r="598" spans="1:11" x14ac:dyDescent="0.2">
      <c r="A598" t="s">
        <v>254</v>
      </c>
      <c r="B598" t="s">
        <v>762</v>
      </c>
      <c r="D598">
        <v>0</v>
      </c>
      <c r="E598" s="76">
        <v>45747</v>
      </c>
      <c r="H598">
        <f>'Year 2'!$J$150</f>
        <v>0</v>
      </c>
      <c r="J598">
        <v>0</v>
      </c>
      <c r="K598" t="s">
        <v>815</v>
      </c>
    </row>
    <row r="599" spans="1:11" x14ac:dyDescent="0.2">
      <c r="A599" t="s">
        <v>254</v>
      </c>
      <c r="B599" t="s">
        <v>762</v>
      </c>
      <c r="D599">
        <v>0</v>
      </c>
      <c r="E599" s="76">
        <v>46112</v>
      </c>
      <c r="H599">
        <f>'Year 2'!$K$150</f>
        <v>0</v>
      </c>
      <c r="J599">
        <v>0</v>
      </c>
      <c r="K599" t="s">
        <v>815</v>
      </c>
    </row>
    <row r="600" spans="1:11" x14ac:dyDescent="0.2">
      <c r="A600" t="s">
        <v>254</v>
      </c>
      <c r="B600" t="s">
        <v>762</v>
      </c>
      <c r="D600">
        <v>0</v>
      </c>
      <c r="E600" s="76">
        <v>46477</v>
      </c>
      <c r="H600">
        <f>'Year 2'!$L$150</f>
        <v>0</v>
      </c>
      <c r="J600">
        <v>0</v>
      </c>
      <c r="K600" t="s">
        <v>815</v>
      </c>
    </row>
    <row r="601" spans="1:11" x14ac:dyDescent="0.2">
      <c r="A601" t="s">
        <v>254</v>
      </c>
      <c r="B601" t="s">
        <v>762</v>
      </c>
      <c r="D601">
        <v>0</v>
      </c>
      <c r="E601" s="76">
        <v>46843</v>
      </c>
      <c r="H601">
        <f>'Year 2'!$M$150</f>
        <v>0</v>
      </c>
      <c r="J601">
        <v>0</v>
      </c>
      <c r="K601" t="s">
        <v>815</v>
      </c>
    </row>
    <row r="602" spans="1:11" x14ac:dyDescent="0.2">
      <c r="A602" t="s">
        <v>254</v>
      </c>
      <c r="B602" t="s">
        <v>762</v>
      </c>
      <c r="D602">
        <v>0</v>
      </c>
      <c r="E602" s="76">
        <v>47208</v>
      </c>
      <c r="H602">
        <f>'Year 2'!$N$150</f>
        <v>0</v>
      </c>
      <c r="J602">
        <v>0</v>
      </c>
      <c r="K602" t="s">
        <v>815</v>
      </c>
    </row>
    <row r="603" spans="1:11" x14ac:dyDescent="0.2">
      <c r="A603" t="s">
        <v>254</v>
      </c>
      <c r="B603" t="s">
        <v>762</v>
      </c>
      <c r="D603">
        <v>0</v>
      </c>
      <c r="E603" s="76">
        <v>47573</v>
      </c>
      <c r="H603">
        <f>'Year 2'!$O$150</f>
        <v>0</v>
      </c>
      <c r="J603">
        <v>0</v>
      </c>
      <c r="K603" t="s">
        <v>815</v>
      </c>
    </row>
    <row r="604" spans="1:11" x14ac:dyDescent="0.2">
      <c r="A604" t="s">
        <v>254</v>
      </c>
      <c r="B604" t="s">
        <v>762</v>
      </c>
      <c r="D604">
        <v>0</v>
      </c>
      <c r="E604" s="76">
        <v>47938</v>
      </c>
      <c r="H604">
        <f>'Year 2'!$P$150</f>
        <v>0</v>
      </c>
      <c r="J604">
        <v>0</v>
      </c>
      <c r="K604" t="s">
        <v>815</v>
      </c>
    </row>
    <row r="605" spans="1:11" x14ac:dyDescent="0.2">
      <c r="A605" t="s">
        <v>261</v>
      </c>
      <c r="B605" t="s">
        <v>757</v>
      </c>
      <c r="D605">
        <v>0</v>
      </c>
      <c r="E605" s="76">
        <v>45747</v>
      </c>
      <c r="H605">
        <f>'Year 2'!$F$160</f>
        <v>0</v>
      </c>
      <c r="J605">
        <v>0</v>
      </c>
      <c r="K605" t="s">
        <v>816</v>
      </c>
    </row>
    <row r="606" spans="1:11" x14ac:dyDescent="0.2">
      <c r="A606" t="s">
        <v>261</v>
      </c>
      <c r="B606" t="s">
        <v>758</v>
      </c>
      <c r="D606">
        <v>0</v>
      </c>
      <c r="E606" s="76">
        <v>45747</v>
      </c>
      <c r="H606">
        <f>'Year 2'!$F$161</f>
        <v>0</v>
      </c>
      <c r="J606">
        <v>0</v>
      </c>
      <c r="K606" t="s">
        <v>816</v>
      </c>
    </row>
    <row r="607" spans="1:11" x14ac:dyDescent="0.2">
      <c r="A607" t="s">
        <v>261</v>
      </c>
      <c r="B607" t="s">
        <v>759</v>
      </c>
      <c r="D607">
        <v>0</v>
      </c>
      <c r="E607" s="76">
        <v>45747</v>
      </c>
      <c r="H607">
        <f>'Year 2'!$F$162</f>
        <v>0</v>
      </c>
      <c r="J607">
        <v>0</v>
      </c>
      <c r="K607" t="s">
        <v>816</v>
      </c>
    </row>
    <row r="608" spans="1:11" x14ac:dyDescent="0.2">
      <c r="A608" t="s">
        <v>261</v>
      </c>
      <c r="B608" t="s">
        <v>760</v>
      </c>
      <c r="D608">
        <v>0</v>
      </c>
      <c r="E608" s="76">
        <v>45747</v>
      </c>
      <c r="H608">
        <f>'Year 2'!$F$163</f>
        <v>0</v>
      </c>
      <c r="J608">
        <v>0</v>
      </c>
      <c r="K608" t="s">
        <v>816</v>
      </c>
    </row>
    <row r="609" spans="1:11" x14ac:dyDescent="0.2">
      <c r="A609" t="s">
        <v>261</v>
      </c>
      <c r="B609" t="s">
        <v>761</v>
      </c>
      <c r="D609">
        <v>0</v>
      </c>
      <c r="E609" s="76">
        <v>45747</v>
      </c>
      <c r="H609">
        <f>'Year 2'!$F$164</f>
        <v>0</v>
      </c>
      <c r="J609">
        <v>0</v>
      </c>
      <c r="K609" t="s">
        <v>816</v>
      </c>
    </row>
    <row r="610" spans="1:11" x14ac:dyDescent="0.2">
      <c r="A610" t="s">
        <v>261</v>
      </c>
      <c r="B610" t="s">
        <v>762</v>
      </c>
      <c r="D610">
        <v>0</v>
      </c>
      <c r="E610" s="76">
        <v>45747</v>
      </c>
      <c r="H610">
        <f>'Year 2'!$F$165</f>
        <v>0</v>
      </c>
      <c r="J610">
        <v>0</v>
      </c>
      <c r="K610" t="s">
        <v>816</v>
      </c>
    </row>
    <row r="611" spans="1:11" x14ac:dyDescent="0.2">
      <c r="A611" t="s">
        <v>268</v>
      </c>
      <c r="B611" t="s">
        <v>757</v>
      </c>
      <c r="D611">
        <v>0</v>
      </c>
      <c r="E611" s="76">
        <v>45747</v>
      </c>
      <c r="H611">
        <f>'Year 2'!$J$182</f>
        <v>0</v>
      </c>
      <c r="J611">
        <v>0</v>
      </c>
      <c r="K611" t="s">
        <v>817</v>
      </c>
    </row>
    <row r="612" spans="1:11" x14ac:dyDescent="0.2">
      <c r="A612" t="s">
        <v>268</v>
      </c>
      <c r="B612" t="s">
        <v>757</v>
      </c>
      <c r="D612">
        <v>0</v>
      </c>
      <c r="E612" s="76">
        <v>46112</v>
      </c>
      <c r="H612">
        <f>'Year 2'!$K$182</f>
        <v>0</v>
      </c>
      <c r="J612">
        <v>0</v>
      </c>
      <c r="K612" t="s">
        <v>817</v>
      </c>
    </row>
    <row r="613" spans="1:11" x14ac:dyDescent="0.2">
      <c r="A613" t="s">
        <v>268</v>
      </c>
      <c r="B613" t="s">
        <v>757</v>
      </c>
      <c r="D613">
        <v>0</v>
      </c>
      <c r="E613" s="76">
        <v>46477</v>
      </c>
      <c r="H613">
        <f>'Year 2'!$L$182</f>
        <v>0</v>
      </c>
      <c r="J613">
        <v>0</v>
      </c>
      <c r="K613" t="s">
        <v>817</v>
      </c>
    </row>
    <row r="614" spans="1:11" x14ac:dyDescent="0.2">
      <c r="A614" t="s">
        <v>268</v>
      </c>
      <c r="B614" t="s">
        <v>757</v>
      </c>
      <c r="D614">
        <v>0</v>
      </c>
      <c r="E614" s="76">
        <v>46843</v>
      </c>
      <c r="H614">
        <f>'Year 2'!$M$182</f>
        <v>0</v>
      </c>
      <c r="J614">
        <v>0</v>
      </c>
      <c r="K614" t="s">
        <v>817</v>
      </c>
    </row>
    <row r="615" spans="1:11" x14ac:dyDescent="0.2">
      <c r="A615" t="s">
        <v>268</v>
      </c>
      <c r="B615" t="s">
        <v>757</v>
      </c>
      <c r="D615">
        <v>0</v>
      </c>
      <c r="E615" s="76">
        <v>47208</v>
      </c>
      <c r="H615">
        <f>'Year 2'!$N$182</f>
        <v>0</v>
      </c>
      <c r="J615">
        <v>0</v>
      </c>
      <c r="K615" t="s">
        <v>817</v>
      </c>
    </row>
    <row r="616" spans="1:11" x14ac:dyDescent="0.2">
      <c r="A616" t="s">
        <v>268</v>
      </c>
      <c r="B616" t="s">
        <v>757</v>
      </c>
      <c r="D616">
        <v>0</v>
      </c>
      <c r="E616" s="76">
        <v>47573</v>
      </c>
      <c r="H616">
        <f>'Year 2'!$O$182</f>
        <v>0</v>
      </c>
      <c r="J616">
        <v>0</v>
      </c>
      <c r="K616" t="s">
        <v>817</v>
      </c>
    </row>
    <row r="617" spans="1:11" x14ac:dyDescent="0.2">
      <c r="A617" t="s">
        <v>268</v>
      </c>
      <c r="B617" t="s">
        <v>757</v>
      </c>
      <c r="D617">
        <v>0</v>
      </c>
      <c r="E617" s="76">
        <v>47938</v>
      </c>
      <c r="H617">
        <f>'Year 2'!$P$182</f>
        <v>0</v>
      </c>
      <c r="J617">
        <v>0</v>
      </c>
      <c r="K617" t="s">
        <v>817</v>
      </c>
    </row>
    <row r="618" spans="1:11" x14ac:dyDescent="0.2">
      <c r="A618" t="s">
        <v>268</v>
      </c>
      <c r="B618" t="s">
        <v>758</v>
      </c>
      <c r="D618">
        <v>0</v>
      </c>
      <c r="E618" s="76">
        <v>45747</v>
      </c>
      <c r="H618">
        <f>'Year 2'!$J$183</f>
        <v>0</v>
      </c>
      <c r="J618">
        <v>0</v>
      </c>
      <c r="K618" t="s">
        <v>817</v>
      </c>
    </row>
    <row r="619" spans="1:11" x14ac:dyDescent="0.2">
      <c r="A619" t="s">
        <v>268</v>
      </c>
      <c r="B619" t="s">
        <v>758</v>
      </c>
      <c r="D619">
        <v>0</v>
      </c>
      <c r="E619" s="76">
        <v>46112</v>
      </c>
      <c r="H619">
        <f>'Year 2'!$K$183</f>
        <v>0</v>
      </c>
      <c r="J619">
        <v>0</v>
      </c>
      <c r="K619" t="s">
        <v>817</v>
      </c>
    </row>
    <row r="620" spans="1:11" x14ac:dyDescent="0.2">
      <c r="A620" t="s">
        <v>268</v>
      </c>
      <c r="B620" t="s">
        <v>758</v>
      </c>
      <c r="D620">
        <v>0</v>
      </c>
      <c r="E620" s="76">
        <v>46477</v>
      </c>
      <c r="H620">
        <f>'Year 2'!$L$183</f>
        <v>0</v>
      </c>
      <c r="J620">
        <v>0</v>
      </c>
      <c r="K620" t="s">
        <v>817</v>
      </c>
    </row>
    <row r="621" spans="1:11" x14ac:dyDescent="0.2">
      <c r="A621" t="s">
        <v>268</v>
      </c>
      <c r="B621" t="s">
        <v>758</v>
      </c>
      <c r="D621">
        <v>0</v>
      </c>
      <c r="E621" s="76">
        <v>46843</v>
      </c>
      <c r="H621">
        <f>'Year 2'!$M$183</f>
        <v>0</v>
      </c>
      <c r="J621">
        <v>0</v>
      </c>
      <c r="K621" t="s">
        <v>817</v>
      </c>
    </row>
    <row r="622" spans="1:11" x14ac:dyDescent="0.2">
      <c r="A622" t="s">
        <v>268</v>
      </c>
      <c r="B622" t="s">
        <v>758</v>
      </c>
      <c r="D622">
        <v>0</v>
      </c>
      <c r="E622" s="76">
        <v>47208</v>
      </c>
      <c r="H622">
        <f>'Year 2'!$N$183</f>
        <v>0</v>
      </c>
      <c r="J622">
        <v>0</v>
      </c>
      <c r="K622" t="s">
        <v>817</v>
      </c>
    </row>
    <row r="623" spans="1:11" x14ac:dyDescent="0.2">
      <c r="A623" t="s">
        <v>268</v>
      </c>
      <c r="B623" t="s">
        <v>758</v>
      </c>
      <c r="D623">
        <v>0</v>
      </c>
      <c r="E623" s="76">
        <v>47573</v>
      </c>
      <c r="H623">
        <f>'Year 2'!$O$183</f>
        <v>0</v>
      </c>
      <c r="J623">
        <v>0</v>
      </c>
      <c r="K623" t="s">
        <v>817</v>
      </c>
    </row>
    <row r="624" spans="1:11" x14ac:dyDescent="0.2">
      <c r="A624" t="s">
        <v>268</v>
      </c>
      <c r="B624" t="s">
        <v>758</v>
      </c>
      <c r="D624">
        <v>0</v>
      </c>
      <c r="E624" s="76">
        <v>47938</v>
      </c>
      <c r="H624">
        <f>'Year 2'!$P$183</f>
        <v>0</v>
      </c>
      <c r="J624">
        <v>0</v>
      </c>
      <c r="K624" t="s">
        <v>817</v>
      </c>
    </row>
    <row r="625" spans="1:11" x14ac:dyDescent="0.2">
      <c r="A625" t="s">
        <v>268</v>
      </c>
      <c r="B625" t="s">
        <v>759</v>
      </c>
      <c r="D625">
        <v>0</v>
      </c>
      <c r="E625" s="76">
        <v>45747</v>
      </c>
      <c r="H625">
        <f>'Year 2'!$J$184</f>
        <v>0</v>
      </c>
      <c r="J625">
        <v>0</v>
      </c>
      <c r="K625" t="s">
        <v>817</v>
      </c>
    </row>
    <row r="626" spans="1:11" x14ac:dyDescent="0.2">
      <c r="A626" t="s">
        <v>268</v>
      </c>
      <c r="B626" t="s">
        <v>759</v>
      </c>
      <c r="D626">
        <v>0</v>
      </c>
      <c r="E626" s="76">
        <v>46112</v>
      </c>
      <c r="H626">
        <f>'Year 2'!$K$184</f>
        <v>0</v>
      </c>
      <c r="J626">
        <v>0</v>
      </c>
      <c r="K626" t="s">
        <v>817</v>
      </c>
    </row>
    <row r="627" spans="1:11" x14ac:dyDescent="0.2">
      <c r="A627" t="s">
        <v>268</v>
      </c>
      <c r="B627" t="s">
        <v>759</v>
      </c>
      <c r="D627">
        <v>0</v>
      </c>
      <c r="E627" s="76">
        <v>46477</v>
      </c>
      <c r="H627">
        <f>'Year 2'!$L$184</f>
        <v>0</v>
      </c>
      <c r="J627">
        <v>0</v>
      </c>
      <c r="K627" t="s">
        <v>817</v>
      </c>
    </row>
    <row r="628" spans="1:11" x14ac:dyDescent="0.2">
      <c r="A628" t="s">
        <v>268</v>
      </c>
      <c r="B628" t="s">
        <v>759</v>
      </c>
      <c r="D628">
        <v>0</v>
      </c>
      <c r="E628" s="76">
        <v>46843</v>
      </c>
      <c r="H628">
        <f>'Year 2'!$M$184</f>
        <v>0</v>
      </c>
      <c r="J628">
        <v>0</v>
      </c>
      <c r="K628" t="s">
        <v>817</v>
      </c>
    </row>
    <row r="629" spans="1:11" x14ac:dyDescent="0.2">
      <c r="A629" t="s">
        <v>268</v>
      </c>
      <c r="B629" t="s">
        <v>759</v>
      </c>
      <c r="D629">
        <v>0</v>
      </c>
      <c r="E629" s="76">
        <v>47208</v>
      </c>
      <c r="H629">
        <f>'Year 2'!$N$184</f>
        <v>0</v>
      </c>
      <c r="J629">
        <v>0</v>
      </c>
      <c r="K629" t="s">
        <v>817</v>
      </c>
    </row>
    <row r="630" spans="1:11" x14ac:dyDescent="0.2">
      <c r="A630" t="s">
        <v>268</v>
      </c>
      <c r="B630" t="s">
        <v>759</v>
      </c>
      <c r="D630">
        <v>0</v>
      </c>
      <c r="E630" s="76">
        <v>47573</v>
      </c>
      <c r="H630">
        <f>'Year 2'!$O$184</f>
        <v>0</v>
      </c>
      <c r="J630">
        <v>0</v>
      </c>
      <c r="K630" t="s">
        <v>817</v>
      </c>
    </row>
    <row r="631" spans="1:11" x14ac:dyDescent="0.2">
      <c r="A631" t="s">
        <v>268</v>
      </c>
      <c r="B631" t="s">
        <v>759</v>
      </c>
      <c r="D631">
        <v>0</v>
      </c>
      <c r="E631" s="76">
        <v>47938</v>
      </c>
      <c r="H631">
        <f>'Year 2'!$P$184</f>
        <v>0</v>
      </c>
      <c r="J631">
        <v>0</v>
      </c>
      <c r="K631" t="s">
        <v>817</v>
      </c>
    </row>
    <row r="632" spans="1:11" x14ac:dyDescent="0.2">
      <c r="A632" t="s">
        <v>268</v>
      </c>
      <c r="B632" t="s">
        <v>760</v>
      </c>
      <c r="D632">
        <v>0</v>
      </c>
      <c r="E632" s="76">
        <v>45747</v>
      </c>
      <c r="H632">
        <f>'Year 2'!$J$185</f>
        <v>0</v>
      </c>
      <c r="J632">
        <v>0</v>
      </c>
      <c r="K632" t="s">
        <v>817</v>
      </c>
    </row>
    <row r="633" spans="1:11" x14ac:dyDescent="0.2">
      <c r="A633" t="s">
        <v>268</v>
      </c>
      <c r="B633" t="s">
        <v>760</v>
      </c>
      <c r="D633">
        <v>0</v>
      </c>
      <c r="E633" s="76">
        <v>46112</v>
      </c>
      <c r="H633">
        <f>'Year 2'!$K$185</f>
        <v>0</v>
      </c>
      <c r="J633">
        <v>0</v>
      </c>
      <c r="K633" t="s">
        <v>817</v>
      </c>
    </row>
    <row r="634" spans="1:11" x14ac:dyDescent="0.2">
      <c r="A634" t="s">
        <v>268</v>
      </c>
      <c r="B634" t="s">
        <v>760</v>
      </c>
      <c r="D634">
        <v>0</v>
      </c>
      <c r="E634" s="76">
        <v>46477</v>
      </c>
      <c r="H634">
        <f>'Year 2'!$L$185</f>
        <v>0</v>
      </c>
      <c r="J634">
        <v>0</v>
      </c>
      <c r="K634" t="s">
        <v>817</v>
      </c>
    </row>
    <row r="635" spans="1:11" x14ac:dyDescent="0.2">
      <c r="A635" t="s">
        <v>268</v>
      </c>
      <c r="B635" t="s">
        <v>760</v>
      </c>
      <c r="D635">
        <v>0</v>
      </c>
      <c r="E635" s="76">
        <v>46843</v>
      </c>
      <c r="H635">
        <f>'Year 2'!$M$185</f>
        <v>0</v>
      </c>
      <c r="J635">
        <v>0</v>
      </c>
      <c r="K635" t="s">
        <v>817</v>
      </c>
    </row>
    <row r="636" spans="1:11" x14ac:dyDescent="0.2">
      <c r="A636" t="s">
        <v>268</v>
      </c>
      <c r="B636" t="s">
        <v>760</v>
      </c>
      <c r="D636">
        <v>0</v>
      </c>
      <c r="E636" s="76">
        <v>47208</v>
      </c>
      <c r="H636">
        <f>'Year 2'!$N$185</f>
        <v>0</v>
      </c>
      <c r="J636">
        <v>0</v>
      </c>
      <c r="K636" t="s">
        <v>817</v>
      </c>
    </row>
    <row r="637" spans="1:11" x14ac:dyDescent="0.2">
      <c r="A637" t="s">
        <v>268</v>
      </c>
      <c r="B637" t="s">
        <v>760</v>
      </c>
      <c r="D637">
        <v>0</v>
      </c>
      <c r="E637" s="76">
        <v>47573</v>
      </c>
      <c r="H637">
        <f>'Year 2'!$O$185</f>
        <v>0</v>
      </c>
      <c r="J637">
        <v>0</v>
      </c>
      <c r="K637" t="s">
        <v>817</v>
      </c>
    </row>
    <row r="638" spans="1:11" x14ac:dyDescent="0.2">
      <c r="A638" t="s">
        <v>268</v>
      </c>
      <c r="B638" t="s">
        <v>760</v>
      </c>
      <c r="D638">
        <v>0</v>
      </c>
      <c r="E638" s="76">
        <v>47938</v>
      </c>
      <c r="H638">
        <f>'Year 2'!$P$185</f>
        <v>0</v>
      </c>
      <c r="J638">
        <v>0</v>
      </c>
      <c r="K638" t="s">
        <v>817</v>
      </c>
    </row>
    <row r="639" spans="1:11" x14ac:dyDescent="0.2">
      <c r="A639" t="s">
        <v>268</v>
      </c>
      <c r="B639" t="s">
        <v>761</v>
      </c>
      <c r="D639">
        <v>0</v>
      </c>
      <c r="E639" s="76">
        <v>45747</v>
      </c>
      <c r="H639">
        <f>'Year 2'!$J$186</f>
        <v>0</v>
      </c>
      <c r="J639">
        <v>0</v>
      </c>
      <c r="K639" t="s">
        <v>817</v>
      </c>
    </row>
    <row r="640" spans="1:11" x14ac:dyDescent="0.2">
      <c r="A640" t="s">
        <v>268</v>
      </c>
      <c r="B640" t="s">
        <v>761</v>
      </c>
      <c r="D640">
        <v>0</v>
      </c>
      <c r="E640" s="76">
        <v>46112</v>
      </c>
      <c r="H640">
        <f>'Year 2'!$K$186</f>
        <v>0</v>
      </c>
      <c r="J640">
        <v>0</v>
      </c>
      <c r="K640" t="s">
        <v>817</v>
      </c>
    </row>
    <row r="641" spans="1:11" x14ac:dyDescent="0.2">
      <c r="A641" t="s">
        <v>268</v>
      </c>
      <c r="B641" t="s">
        <v>761</v>
      </c>
      <c r="D641">
        <v>0</v>
      </c>
      <c r="E641" s="76">
        <v>46477</v>
      </c>
      <c r="H641">
        <f>'Year 2'!$L$186</f>
        <v>0</v>
      </c>
      <c r="J641">
        <v>0</v>
      </c>
      <c r="K641" t="s">
        <v>817</v>
      </c>
    </row>
    <row r="642" spans="1:11" x14ac:dyDescent="0.2">
      <c r="A642" t="s">
        <v>268</v>
      </c>
      <c r="B642" t="s">
        <v>761</v>
      </c>
      <c r="D642">
        <v>0</v>
      </c>
      <c r="E642" s="76">
        <v>46843</v>
      </c>
      <c r="H642">
        <f>'Year 2'!$M$186</f>
        <v>0</v>
      </c>
      <c r="J642">
        <v>0</v>
      </c>
      <c r="K642" t="s">
        <v>817</v>
      </c>
    </row>
    <row r="643" spans="1:11" x14ac:dyDescent="0.2">
      <c r="A643" t="s">
        <v>268</v>
      </c>
      <c r="B643" t="s">
        <v>761</v>
      </c>
      <c r="D643">
        <v>0</v>
      </c>
      <c r="E643" s="76">
        <v>47208</v>
      </c>
      <c r="H643">
        <f>'Year 2'!$N$186</f>
        <v>0</v>
      </c>
      <c r="J643">
        <v>0</v>
      </c>
      <c r="K643" t="s">
        <v>817</v>
      </c>
    </row>
    <row r="644" spans="1:11" x14ac:dyDescent="0.2">
      <c r="A644" t="s">
        <v>268</v>
      </c>
      <c r="B644" t="s">
        <v>761</v>
      </c>
      <c r="D644">
        <v>0</v>
      </c>
      <c r="E644" s="76">
        <v>47573</v>
      </c>
      <c r="H644">
        <f>'Year 2'!$O$186</f>
        <v>0</v>
      </c>
      <c r="J644">
        <v>0</v>
      </c>
      <c r="K644" t="s">
        <v>817</v>
      </c>
    </row>
    <row r="645" spans="1:11" x14ac:dyDescent="0.2">
      <c r="A645" t="s">
        <v>268</v>
      </c>
      <c r="B645" t="s">
        <v>761</v>
      </c>
      <c r="D645">
        <v>0</v>
      </c>
      <c r="E645" s="76">
        <v>47938</v>
      </c>
      <c r="H645">
        <f>'Year 2'!$P$186</f>
        <v>0</v>
      </c>
      <c r="J645">
        <v>0</v>
      </c>
      <c r="K645" t="s">
        <v>817</v>
      </c>
    </row>
    <row r="646" spans="1:11" x14ac:dyDescent="0.2">
      <c r="A646" t="s">
        <v>268</v>
      </c>
      <c r="B646" t="s">
        <v>762</v>
      </c>
      <c r="D646">
        <v>0</v>
      </c>
      <c r="E646" s="76">
        <v>45747</v>
      </c>
      <c r="H646">
        <f>'Year 2'!$J$187</f>
        <v>0</v>
      </c>
      <c r="J646">
        <v>0</v>
      </c>
      <c r="K646" t="s">
        <v>817</v>
      </c>
    </row>
    <row r="647" spans="1:11" x14ac:dyDescent="0.2">
      <c r="A647" t="s">
        <v>268</v>
      </c>
      <c r="B647" t="s">
        <v>762</v>
      </c>
      <c r="D647">
        <v>0</v>
      </c>
      <c r="E647" s="76">
        <v>46112</v>
      </c>
      <c r="H647">
        <f>'Year 2'!$K$187</f>
        <v>0</v>
      </c>
      <c r="J647">
        <v>0</v>
      </c>
      <c r="K647" t="s">
        <v>817</v>
      </c>
    </row>
    <row r="648" spans="1:11" x14ac:dyDescent="0.2">
      <c r="A648" t="s">
        <v>268</v>
      </c>
      <c r="B648" t="s">
        <v>762</v>
      </c>
      <c r="D648">
        <v>0</v>
      </c>
      <c r="E648" s="76">
        <v>46477</v>
      </c>
      <c r="H648">
        <f>'Year 2'!$L$187</f>
        <v>0</v>
      </c>
      <c r="J648">
        <v>0</v>
      </c>
      <c r="K648" t="s">
        <v>817</v>
      </c>
    </row>
    <row r="649" spans="1:11" x14ac:dyDescent="0.2">
      <c r="A649" t="s">
        <v>268</v>
      </c>
      <c r="B649" t="s">
        <v>762</v>
      </c>
      <c r="D649">
        <v>0</v>
      </c>
      <c r="E649" s="76">
        <v>46843</v>
      </c>
      <c r="H649">
        <f>'Year 2'!$M$187</f>
        <v>0</v>
      </c>
      <c r="J649">
        <v>0</v>
      </c>
      <c r="K649" t="s">
        <v>817</v>
      </c>
    </row>
    <row r="650" spans="1:11" x14ac:dyDescent="0.2">
      <c r="A650" t="s">
        <v>268</v>
      </c>
      <c r="B650" t="s">
        <v>762</v>
      </c>
      <c r="D650">
        <v>0</v>
      </c>
      <c r="E650" s="76">
        <v>47208</v>
      </c>
      <c r="H650">
        <f>'Year 2'!$N$187</f>
        <v>0</v>
      </c>
      <c r="J650">
        <v>0</v>
      </c>
      <c r="K650" t="s">
        <v>817</v>
      </c>
    </row>
    <row r="651" spans="1:11" x14ac:dyDescent="0.2">
      <c r="A651" t="s">
        <v>268</v>
      </c>
      <c r="B651" t="s">
        <v>762</v>
      </c>
      <c r="D651">
        <v>0</v>
      </c>
      <c r="E651" s="76">
        <v>47573</v>
      </c>
      <c r="H651">
        <f>'Year 2'!$O$187</f>
        <v>0</v>
      </c>
      <c r="J651">
        <v>0</v>
      </c>
      <c r="K651" t="s">
        <v>817</v>
      </c>
    </row>
    <row r="652" spans="1:11" x14ac:dyDescent="0.2">
      <c r="A652" t="s">
        <v>268</v>
      </c>
      <c r="B652" t="s">
        <v>762</v>
      </c>
      <c r="D652">
        <v>0</v>
      </c>
      <c r="E652" s="76">
        <v>47938</v>
      </c>
      <c r="H652">
        <f>'Year 2'!$P$187</f>
        <v>0</v>
      </c>
      <c r="J652">
        <v>0</v>
      </c>
      <c r="K652" t="s">
        <v>817</v>
      </c>
    </row>
    <row r="653" spans="1:11" x14ac:dyDescent="0.2">
      <c r="A653" t="s">
        <v>277</v>
      </c>
      <c r="B653" t="s">
        <v>757</v>
      </c>
      <c r="D653">
        <v>0</v>
      </c>
      <c r="E653" s="76">
        <v>45747</v>
      </c>
      <c r="G653" s="61">
        <f>'Year 2'!$J$215</f>
        <v>0</v>
      </c>
      <c r="J653">
        <v>0</v>
      </c>
      <c r="K653" t="s">
        <v>818</v>
      </c>
    </row>
    <row r="654" spans="1:11" x14ac:dyDescent="0.2">
      <c r="A654" t="s">
        <v>277</v>
      </c>
      <c r="B654" t="s">
        <v>757</v>
      </c>
      <c r="D654">
        <v>0</v>
      </c>
      <c r="E654" s="76">
        <v>46112</v>
      </c>
      <c r="G654" s="61">
        <f>'Year 2'!$K$215</f>
        <v>0</v>
      </c>
      <c r="J654">
        <v>0</v>
      </c>
      <c r="K654" t="s">
        <v>818</v>
      </c>
    </row>
    <row r="655" spans="1:11" x14ac:dyDescent="0.2">
      <c r="A655" t="s">
        <v>277</v>
      </c>
      <c r="B655" t="s">
        <v>757</v>
      </c>
      <c r="D655">
        <v>0</v>
      </c>
      <c r="E655" s="76">
        <v>46477</v>
      </c>
      <c r="G655" s="61">
        <f>'Year 2'!$L$215</f>
        <v>0</v>
      </c>
      <c r="J655">
        <v>0</v>
      </c>
      <c r="K655" t="s">
        <v>818</v>
      </c>
    </row>
    <row r="656" spans="1:11" x14ac:dyDescent="0.2">
      <c r="A656" t="s">
        <v>277</v>
      </c>
      <c r="B656" t="s">
        <v>757</v>
      </c>
      <c r="D656">
        <v>0</v>
      </c>
      <c r="E656" s="76">
        <v>46843</v>
      </c>
      <c r="G656" s="61">
        <f>'Year 2'!$M$215</f>
        <v>0</v>
      </c>
      <c r="J656">
        <v>0</v>
      </c>
      <c r="K656" t="s">
        <v>818</v>
      </c>
    </row>
    <row r="657" spans="1:11" x14ac:dyDescent="0.2">
      <c r="A657" t="s">
        <v>277</v>
      </c>
      <c r="B657" t="s">
        <v>757</v>
      </c>
      <c r="D657">
        <v>0</v>
      </c>
      <c r="E657" s="76">
        <v>47208</v>
      </c>
      <c r="G657" s="61">
        <f>'Year 2'!$N$215</f>
        <v>0</v>
      </c>
      <c r="J657">
        <v>0</v>
      </c>
      <c r="K657" t="s">
        <v>818</v>
      </c>
    </row>
    <row r="658" spans="1:11" x14ac:dyDescent="0.2">
      <c r="A658" t="s">
        <v>277</v>
      </c>
      <c r="B658" t="s">
        <v>757</v>
      </c>
      <c r="D658">
        <v>0</v>
      </c>
      <c r="E658" s="76">
        <v>47573</v>
      </c>
      <c r="G658" s="61">
        <f>'Year 2'!$O$215</f>
        <v>0</v>
      </c>
      <c r="J658">
        <v>0</v>
      </c>
      <c r="K658" t="s">
        <v>818</v>
      </c>
    </row>
    <row r="659" spans="1:11" x14ac:dyDescent="0.2">
      <c r="A659" t="s">
        <v>277</v>
      </c>
      <c r="B659" t="s">
        <v>757</v>
      </c>
      <c r="D659">
        <v>0</v>
      </c>
      <c r="E659" s="76">
        <v>47938</v>
      </c>
      <c r="G659" s="61">
        <f>'Year 2'!$P$215</f>
        <v>0</v>
      </c>
      <c r="J659">
        <v>0</v>
      </c>
      <c r="K659" t="s">
        <v>818</v>
      </c>
    </row>
    <row r="660" spans="1:11" x14ac:dyDescent="0.2">
      <c r="A660" t="s">
        <v>277</v>
      </c>
      <c r="B660" t="s">
        <v>758</v>
      </c>
      <c r="D660">
        <v>0</v>
      </c>
      <c r="E660" s="76">
        <v>45747</v>
      </c>
      <c r="G660" s="61">
        <f>'Year 2'!$J$216</f>
        <v>0</v>
      </c>
      <c r="J660">
        <v>0</v>
      </c>
      <c r="K660" t="s">
        <v>818</v>
      </c>
    </row>
    <row r="661" spans="1:11" x14ac:dyDescent="0.2">
      <c r="A661" t="s">
        <v>277</v>
      </c>
      <c r="B661" t="s">
        <v>758</v>
      </c>
      <c r="D661">
        <v>0</v>
      </c>
      <c r="E661" s="76">
        <v>46112</v>
      </c>
      <c r="G661" s="61">
        <f>'Year 2'!$K$216</f>
        <v>0</v>
      </c>
      <c r="J661">
        <v>0</v>
      </c>
      <c r="K661" t="s">
        <v>818</v>
      </c>
    </row>
    <row r="662" spans="1:11" x14ac:dyDescent="0.2">
      <c r="A662" t="s">
        <v>277</v>
      </c>
      <c r="B662" t="s">
        <v>758</v>
      </c>
      <c r="D662">
        <v>0</v>
      </c>
      <c r="E662" s="76">
        <v>46477</v>
      </c>
      <c r="G662" s="61">
        <f>'Year 2'!$L$216</f>
        <v>0</v>
      </c>
      <c r="J662">
        <v>0</v>
      </c>
      <c r="K662" t="s">
        <v>818</v>
      </c>
    </row>
    <row r="663" spans="1:11" x14ac:dyDescent="0.2">
      <c r="A663" t="s">
        <v>277</v>
      </c>
      <c r="B663" t="s">
        <v>758</v>
      </c>
      <c r="D663">
        <v>0</v>
      </c>
      <c r="E663" s="76">
        <v>46843</v>
      </c>
      <c r="G663" s="61">
        <f>'Year 2'!$M$216</f>
        <v>0</v>
      </c>
      <c r="J663">
        <v>0</v>
      </c>
      <c r="K663" t="s">
        <v>818</v>
      </c>
    </row>
    <row r="664" spans="1:11" x14ac:dyDescent="0.2">
      <c r="A664" t="s">
        <v>277</v>
      </c>
      <c r="B664" t="s">
        <v>758</v>
      </c>
      <c r="D664">
        <v>0</v>
      </c>
      <c r="E664" s="76">
        <v>47208</v>
      </c>
      <c r="G664" s="61">
        <f>'Year 2'!$N$216</f>
        <v>0</v>
      </c>
      <c r="J664">
        <v>0</v>
      </c>
      <c r="K664" t="s">
        <v>818</v>
      </c>
    </row>
    <row r="665" spans="1:11" x14ac:dyDescent="0.2">
      <c r="A665" t="s">
        <v>277</v>
      </c>
      <c r="B665" t="s">
        <v>758</v>
      </c>
      <c r="D665">
        <v>0</v>
      </c>
      <c r="E665" s="76">
        <v>47573</v>
      </c>
      <c r="G665" s="61">
        <f>'Year 2'!$O$216</f>
        <v>0</v>
      </c>
      <c r="J665">
        <v>0</v>
      </c>
      <c r="K665" t="s">
        <v>818</v>
      </c>
    </row>
    <row r="666" spans="1:11" x14ac:dyDescent="0.2">
      <c r="A666" t="s">
        <v>277</v>
      </c>
      <c r="B666" t="s">
        <v>758</v>
      </c>
      <c r="D666">
        <v>0</v>
      </c>
      <c r="E666" s="76">
        <v>47938</v>
      </c>
      <c r="G666" s="61">
        <f>'Year 2'!$P$216</f>
        <v>0</v>
      </c>
      <c r="J666">
        <v>0</v>
      </c>
      <c r="K666" t="s">
        <v>818</v>
      </c>
    </row>
    <row r="667" spans="1:11" x14ac:dyDescent="0.2">
      <c r="A667" t="s">
        <v>277</v>
      </c>
      <c r="B667" t="s">
        <v>759</v>
      </c>
      <c r="D667">
        <v>0</v>
      </c>
      <c r="E667" s="76">
        <v>45747</v>
      </c>
      <c r="G667" s="61">
        <f>'Year 2'!$J$217</f>
        <v>0</v>
      </c>
      <c r="J667">
        <v>0</v>
      </c>
      <c r="K667" t="s">
        <v>818</v>
      </c>
    </row>
    <row r="668" spans="1:11" x14ac:dyDescent="0.2">
      <c r="A668" t="s">
        <v>277</v>
      </c>
      <c r="B668" t="s">
        <v>759</v>
      </c>
      <c r="D668">
        <v>0</v>
      </c>
      <c r="E668" s="76">
        <v>46112</v>
      </c>
      <c r="G668" s="61">
        <f>'Year 2'!$K$217</f>
        <v>0</v>
      </c>
      <c r="J668">
        <v>0</v>
      </c>
      <c r="K668" t="s">
        <v>818</v>
      </c>
    </row>
    <row r="669" spans="1:11" x14ac:dyDescent="0.2">
      <c r="A669" t="s">
        <v>277</v>
      </c>
      <c r="B669" t="s">
        <v>759</v>
      </c>
      <c r="D669">
        <v>0</v>
      </c>
      <c r="E669" s="76">
        <v>46477</v>
      </c>
      <c r="G669" s="61">
        <f>'Year 2'!$L$217</f>
        <v>0</v>
      </c>
      <c r="J669">
        <v>0</v>
      </c>
      <c r="K669" t="s">
        <v>818</v>
      </c>
    </row>
    <row r="670" spans="1:11" x14ac:dyDescent="0.2">
      <c r="A670" t="s">
        <v>277</v>
      </c>
      <c r="B670" t="s">
        <v>759</v>
      </c>
      <c r="D670">
        <v>0</v>
      </c>
      <c r="E670" s="76">
        <v>46843</v>
      </c>
      <c r="G670" s="61">
        <f>'Year 2'!$M$217</f>
        <v>0</v>
      </c>
      <c r="J670">
        <v>0</v>
      </c>
      <c r="K670" t="s">
        <v>818</v>
      </c>
    </row>
    <row r="671" spans="1:11" x14ac:dyDescent="0.2">
      <c r="A671" t="s">
        <v>277</v>
      </c>
      <c r="B671" t="s">
        <v>759</v>
      </c>
      <c r="D671">
        <v>0</v>
      </c>
      <c r="E671" s="76">
        <v>47208</v>
      </c>
      <c r="G671" s="61">
        <f>'Year 2'!$N$217</f>
        <v>0</v>
      </c>
      <c r="J671">
        <v>0</v>
      </c>
      <c r="K671" t="s">
        <v>818</v>
      </c>
    </row>
    <row r="672" spans="1:11" x14ac:dyDescent="0.2">
      <c r="A672" t="s">
        <v>277</v>
      </c>
      <c r="B672" t="s">
        <v>759</v>
      </c>
      <c r="D672">
        <v>0</v>
      </c>
      <c r="E672" s="76">
        <v>47573</v>
      </c>
      <c r="G672" s="61">
        <f>'Year 2'!$O$217</f>
        <v>0</v>
      </c>
      <c r="J672">
        <v>0</v>
      </c>
      <c r="K672" t="s">
        <v>818</v>
      </c>
    </row>
    <row r="673" spans="1:11" x14ac:dyDescent="0.2">
      <c r="A673" t="s">
        <v>277</v>
      </c>
      <c r="B673" t="s">
        <v>759</v>
      </c>
      <c r="D673">
        <v>0</v>
      </c>
      <c r="E673" s="76">
        <v>47938</v>
      </c>
      <c r="G673" s="61">
        <f>'Year 2'!$P$217</f>
        <v>0</v>
      </c>
      <c r="J673">
        <v>0</v>
      </c>
      <c r="K673" t="s">
        <v>818</v>
      </c>
    </row>
    <row r="674" spans="1:11" x14ac:dyDescent="0.2">
      <c r="A674" t="s">
        <v>277</v>
      </c>
      <c r="B674" t="s">
        <v>760</v>
      </c>
      <c r="D674">
        <v>0</v>
      </c>
      <c r="E674" s="76">
        <v>45747</v>
      </c>
      <c r="G674" s="61">
        <f>'Year 2'!$J$218</f>
        <v>0</v>
      </c>
      <c r="J674">
        <v>0</v>
      </c>
      <c r="K674" t="s">
        <v>818</v>
      </c>
    </row>
    <row r="675" spans="1:11" x14ac:dyDescent="0.2">
      <c r="A675" t="s">
        <v>277</v>
      </c>
      <c r="B675" t="s">
        <v>760</v>
      </c>
      <c r="D675">
        <v>0</v>
      </c>
      <c r="E675" s="76">
        <v>46112</v>
      </c>
      <c r="G675" s="61">
        <f>'Year 2'!$K$218</f>
        <v>0</v>
      </c>
      <c r="J675">
        <v>0</v>
      </c>
      <c r="K675" t="s">
        <v>818</v>
      </c>
    </row>
    <row r="676" spans="1:11" x14ac:dyDescent="0.2">
      <c r="A676" t="s">
        <v>277</v>
      </c>
      <c r="B676" t="s">
        <v>760</v>
      </c>
      <c r="D676">
        <v>0</v>
      </c>
      <c r="E676" s="76">
        <v>46477</v>
      </c>
      <c r="G676" s="61">
        <f>'Year 2'!$L$218</f>
        <v>0</v>
      </c>
      <c r="J676">
        <v>0</v>
      </c>
      <c r="K676" t="s">
        <v>818</v>
      </c>
    </row>
    <row r="677" spans="1:11" x14ac:dyDescent="0.2">
      <c r="A677" t="s">
        <v>277</v>
      </c>
      <c r="B677" t="s">
        <v>760</v>
      </c>
      <c r="D677">
        <v>0</v>
      </c>
      <c r="E677" s="76">
        <v>46843</v>
      </c>
      <c r="G677" s="61">
        <f>'Year 2'!$M$218</f>
        <v>0</v>
      </c>
      <c r="J677">
        <v>0</v>
      </c>
      <c r="K677" t="s">
        <v>818</v>
      </c>
    </row>
    <row r="678" spans="1:11" x14ac:dyDescent="0.2">
      <c r="A678" t="s">
        <v>277</v>
      </c>
      <c r="B678" t="s">
        <v>760</v>
      </c>
      <c r="D678">
        <v>0</v>
      </c>
      <c r="E678" s="76">
        <v>47208</v>
      </c>
      <c r="G678" s="61">
        <f>'Year 2'!$N$218</f>
        <v>0</v>
      </c>
      <c r="J678">
        <v>0</v>
      </c>
      <c r="K678" t="s">
        <v>818</v>
      </c>
    </row>
    <row r="679" spans="1:11" x14ac:dyDescent="0.2">
      <c r="A679" t="s">
        <v>277</v>
      </c>
      <c r="B679" t="s">
        <v>760</v>
      </c>
      <c r="D679">
        <v>0</v>
      </c>
      <c r="E679" s="76">
        <v>47573</v>
      </c>
      <c r="G679" s="61">
        <f>'Year 2'!$O$218</f>
        <v>0</v>
      </c>
      <c r="J679">
        <v>0</v>
      </c>
      <c r="K679" t="s">
        <v>818</v>
      </c>
    </row>
    <row r="680" spans="1:11" x14ac:dyDescent="0.2">
      <c r="A680" t="s">
        <v>277</v>
      </c>
      <c r="B680" t="s">
        <v>760</v>
      </c>
      <c r="D680">
        <v>0</v>
      </c>
      <c r="E680" s="76">
        <v>47938</v>
      </c>
      <c r="G680" s="61">
        <f>'Year 2'!$P$218</f>
        <v>0</v>
      </c>
      <c r="J680">
        <v>0</v>
      </c>
      <c r="K680" t="s">
        <v>818</v>
      </c>
    </row>
    <row r="681" spans="1:11" x14ac:dyDescent="0.2">
      <c r="A681" t="s">
        <v>277</v>
      </c>
      <c r="B681" t="s">
        <v>761</v>
      </c>
      <c r="D681">
        <v>0</v>
      </c>
      <c r="E681" s="76">
        <v>45747</v>
      </c>
      <c r="G681" s="61">
        <f>'Year 2'!$J$219</f>
        <v>0</v>
      </c>
      <c r="J681">
        <v>0</v>
      </c>
      <c r="K681" t="s">
        <v>818</v>
      </c>
    </row>
    <row r="682" spans="1:11" x14ac:dyDescent="0.2">
      <c r="A682" t="s">
        <v>277</v>
      </c>
      <c r="B682" t="s">
        <v>761</v>
      </c>
      <c r="D682">
        <v>0</v>
      </c>
      <c r="E682" s="76">
        <v>46112</v>
      </c>
      <c r="G682" s="61">
        <f>'Year 2'!$K$219</f>
        <v>0</v>
      </c>
      <c r="J682">
        <v>0</v>
      </c>
      <c r="K682" t="s">
        <v>818</v>
      </c>
    </row>
    <row r="683" spans="1:11" x14ac:dyDescent="0.2">
      <c r="A683" t="s">
        <v>277</v>
      </c>
      <c r="B683" t="s">
        <v>761</v>
      </c>
      <c r="D683">
        <v>0</v>
      </c>
      <c r="E683" s="76">
        <v>46477</v>
      </c>
      <c r="G683" s="61">
        <f>'Year 2'!$L$219</f>
        <v>0</v>
      </c>
      <c r="J683">
        <v>0</v>
      </c>
      <c r="K683" t="s">
        <v>818</v>
      </c>
    </row>
    <row r="684" spans="1:11" x14ac:dyDescent="0.2">
      <c r="A684" t="s">
        <v>277</v>
      </c>
      <c r="B684" t="s">
        <v>761</v>
      </c>
      <c r="D684">
        <v>0</v>
      </c>
      <c r="E684" s="76">
        <v>46843</v>
      </c>
      <c r="G684" s="61">
        <f>'Year 2'!$M$219</f>
        <v>0</v>
      </c>
      <c r="J684">
        <v>0</v>
      </c>
      <c r="K684" t="s">
        <v>818</v>
      </c>
    </row>
    <row r="685" spans="1:11" x14ac:dyDescent="0.2">
      <c r="A685" t="s">
        <v>277</v>
      </c>
      <c r="B685" t="s">
        <v>761</v>
      </c>
      <c r="D685">
        <v>0</v>
      </c>
      <c r="E685" s="76">
        <v>47208</v>
      </c>
      <c r="G685" s="61">
        <f>'Year 2'!$N$219</f>
        <v>0</v>
      </c>
      <c r="J685">
        <v>0</v>
      </c>
      <c r="K685" t="s">
        <v>818</v>
      </c>
    </row>
    <row r="686" spans="1:11" x14ac:dyDescent="0.2">
      <c r="A686" t="s">
        <v>277</v>
      </c>
      <c r="B686" t="s">
        <v>761</v>
      </c>
      <c r="D686">
        <v>0</v>
      </c>
      <c r="E686" s="76">
        <v>47573</v>
      </c>
      <c r="G686" s="61">
        <f>'Year 2'!$O$219</f>
        <v>0</v>
      </c>
      <c r="J686">
        <v>0</v>
      </c>
      <c r="K686" t="s">
        <v>818</v>
      </c>
    </row>
    <row r="687" spans="1:11" x14ac:dyDescent="0.2">
      <c r="A687" t="s">
        <v>277</v>
      </c>
      <c r="B687" t="s">
        <v>761</v>
      </c>
      <c r="D687">
        <v>0</v>
      </c>
      <c r="E687" s="76">
        <v>47938</v>
      </c>
      <c r="G687" s="61">
        <f>'Year 2'!$P$219</f>
        <v>0</v>
      </c>
      <c r="J687">
        <v>0</v>
      </c>
      <c r="K687" t="s">
        <v>818</v>
      </c>
    </row>
    <row r="688" spans="1:11" x14ac:dyDescent="0.2">
      <c r="A688" t="s">
        <v>277</v>
      </c>
      <c r="B688" t="s">
        <v>762</v>
      </c>
      <c r="D688">
        <v>0</v>
      </c>
      <c r="E688" s="76">
        <v>45747</v>
      </c>
      <c r="G688" s="61">
        <f>'Year 2'!$J$220</f>
        <v>0</v>
      </c>
      <c r="J688">
        <v>0</v>
      </c>
      <c r="K688" t="s">
        <v>818</v>
      </c>
    </row>
    <row r="689" spans="1:11" x14ac:dyDescent="0.2">
      <c r="A689" t="s">
        <v>277</v>
      </c>
      <c r="B689" t="s">
        <v>762</v>
      </c>
      <c r="D689">
        <v>0</v>
      </c>
      <c r="E689" s="76">
        <v>46112</v>
      </c>
      <c r="G689" s="61">
        <f>'Year 2'!$K$220</f>
        <v>0</v>
      </c>
      <c r="J689">
        <v>0</v>
      </c>
      <c r="K689" t="s">
        <v>818</v>
      </c>
    </row>
    <row r="690" spans="1:11" x14ac:dyDescent="0.2">
      <c r="A690" t="s">
        <v>277</v>
      </c>
      <c r="B690" t="s">
        <v>762</v>
      </c>
      <c r="D690">
        <v>0</v>
      </c>
      <c r="E690" s="76">
        <v>46477</v>
      </c>
      <c r="G690" s="61">
        <f>'Year 2'!$L$220</f>
        <v>0</v>
      </c>
      <c r="J690">
        <v>0</v>
      </c>
      <c r="K690" t="s">
        <v>818</v>
      </c>
    </row>
    <row r="691" spans="1:11" x14ac:dyDescent="0.2">
      <c r="A691" t="s">
        <v>277</v>
      </c>
      <c r="B691" t="s">
        <v>762</v>
      </c>
      <c r="D691">
        <v>0</v>
      </c>
      <c r="E691" s="76">
        <v>46843</v>
      </c>
      <c r="G691" s="61">
        <f>'Year 2'!$M$220</f>
        <v>0</v>
      </c>
      <c r="J691">
        <v>0</v>
      </c>
      <c r="K691" t="s">
        <v>818</v>
      </c>
    </row>
    <row r="692" spans="1:11" x14ac:dyDescent="0.2">
      <c r="A692" t="s">
        <v>277</v>
      </c>
      <c r="B692" t="s">
        <v>762</v>
      </c>
      <c r="D692">
        <v>0</v>
      </c>
      <c r="E692" s="76">
        <v>47208</v>
      </c>
      <c r="G692" s="61">
        <f>'Year 2'!$N$220</f>
        <v>0</v>
      </c>
      <c r="J692">
        <v>0</v>
      </c>
      <c r="K692" t="s">
        <v>818</v>
      </c>
    </row>
    <row r="693" spans="1:11" x14ac:dyDescent="0.2">
      <c r="A693" t="s">
        <v>277</v>
      </c>
      <c r="B693" t="s">
        <v>762</v>
      </c>
      <c r="D693">
        <v>0</v>
      </c>
      <c r="E693" s="76">
        <v>47573</v>
      </c>
      <c r="G693" s="61">
        <f>'Year 2'!$O$220</f>
        <v>0</v>
      </c>
      <c r="J693">
        <v>0</v>
      </c>
      <c r="K693" t="s">
        <v>818</v>
      </c>
    </row>
    <row r="694" spans="1:11" x14ac:dyDescent="0.2">
      <c r="A694" t="s">
        <v>277</v>
      </c>
      <c r="B694" t="s">
        <v>762</v>
      </c>
      <c r="D694">
        <v>0</v>
      </c>
      <c r="E694" s="76">
        <v>47938</v>
      </c>
      <c r="G694" s="61">
        <f>'Year 2'!$P$220</f>
        <v>0</v>
      </c>
      <c r="J694">
        <v>0</v>
      </c>
      <c r="K694" t="s">
        <v>818</v>
      </c>
    </row>
    <row r="695" spans="1:11" x14ac:dyDescent="0.2">
      <c r="A695" t="s">
        <v>284</v>
      </c>
      <c r="B695" t="s">
        <v>757</v>
      </c>
      <c r="D695">
        <v>0</v>
      </c>
      <c r="E695" s="76">
        <v>45747</v>
      </c>
      <c r="G695" s="61">
        <f>'Year 2'!$J$230</f>
        <v>0</v>
      </c>
      <c r="J695">
        <v>0</v>
      </c>
      <c r="K695" t="s">
        <v>819</v>
      </c>
    </row>
    <row r="696" spans="1:11" x14ac:dyDescent="0.2">
      <c r="A696" t="s">
        <v>284</v>
      </c>
      <c r="B696" t="s">
        <v>757</v>
      </c>
      <c r="D696">
        <v>0</v>
      </c>
      <c r="E696" s="76">
        <v>46112</v>
      </c>
      <c r="G696" s="61">
        <f>'Year 2'!$K$230</f>
        <v>0</v>
      </c>
      <c r="J696">
        <v>0</v>
      </c>
      <c r="K696" t="s">
        <v>819</v>
      </c>
    </row>
    <row r="697" spans="1:11" x14ac:dyDescent="0.2">
      <c r="A697" t="s">
        <v>284</v>
      </c>
      <c r="B697" t="s">
        <v>757</v>
      </c>
      <c r="D697">
        <v>0</v>
      </c>
      <c r="E697" s="76">
        <v>46477</v>
      </c>
      <c r="G697" s="61">
        <f>'Year 2'!$L$230</f>
        <v>0</v>
      </c>
      <c r="J697">
        <v>0</v>
      </c>
      <c r="K697" t="s">
        <v>819</v>
      </c>
    </row>
    <row r="698" spans="1:11" x14ac:dyDescent="0.2">
      <c r="A698" t="s">
        <v>284</v>
      </c>
      <c r="B698" t="s">
        <v>757</v>
      </c>
      <c r="D698">
        <v>0</v>
      </c>
      <c r="E698" s="76">
        <v>46843</v>
      </c>
      <c r="G698" s="61">
        <f>'Year 2'!$M$230</f>
        <v>0</v>
      </c>
      <c r="J698">
        <v>0</v>
      </c>
      <c r="K698" t="s">
        <v>819</v>
      </c>
    </row>
    <row r="699" spans="1:11" x14ac:dyDescent="0.2">
      <c r="A699" t="s">
        <v>284</v>
      </c>
      <c r="B699" t="s">
        <v>757</v>
      </c>
      <c r="D699">
        <v>0</v>
      </c>
      <c r="E699" s="76">
        <v>47208</v>
      </c>
      <c r="G699" s="61">
        <f>'Year 2'!$N$230</f>
        <v>0</v>
      </c>
      <c r="J699">
        <v>0</v>
      </c>
      <c r="K699" t="s">
        <v>819</v>
      </c>
    </row>
    <row r="700" spans="1:11" x14ac:dyDescent="0.2">
      <c r="A700" t="s">
        <v>284</v>
      </c>
      <c r="B700" t="s">
        <v>757</v>
      </c>
      <c r="D700">
        <v>0</v>
      </c>
      <c r="E700" s="76">
        <v>47573</v>
      </c>
      <c r="G700" s="61">
        <f>'Year 2'!$O$230</f>
        <v>0</v>
      </c>
      <c r="J700">
        <v>0</v>
      </c>
      <c r="K700" t="s">
        <v>819</v>
      </c>
    </row>
    <row r="701" spans="1:11" x14ac:dyDescent="0.2">
      <c r="A701" t="s">
        <v>284</v>
      </c>
      <c r="B701" t="s">
        <v>757</v>
      </c>
      <c r="D701">
        <v>0</v>
      </c>
      <c r="E701" s="76">
        <v>47938</v>
      </c>
      <c r="G701" s="61">
        <f>'Year 2'!$P$230</f>
        <v>0</v>
      </c>
      <c r="J701">
        <v>0</v>
      </c>
      <c r="K701" t="s">
        <v>819</v>
      </c>
    </row>
    <row r="702" spans="1:11" x14ac:dyDescent="0.2">
      <c r="A702" t="s">
        <v>284</v>
      </c>
      <c r="B702" t="s">
        <v>758</v>
      </c>
      <c r="D702">
        <v>0</v>
      </c>
      <c r="E702" s="76">
        <v>45747</v>
      </c>
      <c r="G702" s="61">
        <f>'Year 2'!$J$231</f>
        <v>0</v>
      </c>
      <c r="J702">
        <v>0</v>
      </c>
      <c r="K702" t="s">
        <v>819</v>
      </c>
    </row>
    <row r="703" spans="1:11" x14ac:dyDescent="0.2">
      <c r="A703" t="s">
        <v>284</v>
      </c>
      <c r="B703" t="s">
        <v>758</v>
      </c>
      <c r="D703">
        <v>0</v>
      </c>
      <c r="E703" s="76">
        <v>46112</v>
      </c>
      <c r="G703" s="61">
        <f>'Year 2'!$K$231</f>
        <v>0</v>
      </c>
      <c r="J703">
        <v>0</v>
      </c>
      <c r="K703" t="s">
        <v>819</v>
      </c>
    </row>
    <row r="704" spans="1:11" x14ac:dyDescent="0.2">
      <c r="A704" t="s">
        <v>284</v>
      </c>
      <c r="B704" t="s">
        <v>758</v>
      </c>
      <c r="D704">
        <v>0</v>
      </c>
      <c r="E704" s="76">
        <v>46477</v>
      </c>
      <c r="G704" s="61">
        <f>'Year 2'!$L$231</f>
        <v>0</v>
      </c>
      <c r="J704">
        <v>0</v>
      </c>
      <c r="K704" t="s">
        <v>819</v>
      </c>
    </row>
    <row r="705" spans="1:11" x14ac:dyDescent="0.2">
      <c r="A705" t="s">
        <v>284</v>
      </c>
      <c r="B705" t="s">
        <v>758</v>
      </c>
      <c r="D705">
        <v>0</v>
      </c>
      <c r="E705" s="76">
        <v>46843</v>
      </c>
      <c r="G705" s="61">
        <f>'Year 2'!$M$231</f>
        <v>0</v>
      </c>
      <c r="J705">
        <v>0</v>
      </c>
      <c r="K705" t="s">
        <v>819</v>
      </c>
    </row>
    <row r="706" spans="1:11" x14ac:dyDescent="0.2">
      <c r="A706" t="s">
        <v>284</v>
      </c>
      <c r="B706" t="s">
        <v>758</v>
      </c>
      <c r="D706">
        <v>0</v>
      </c>
      <c r="E706" s="76">
        <v>47208</v>
      </c>
      <c r="G706" s="61">
        <f>'Year 2'!$N$231</f>
        <v>0</v>
      </c>
      <c r="J706">
        <v>0</v>
      </c>
      <c r="K706" t="s">
        <v>819</v>
      </c>
    </row>
    <row r="707" spans="1:11" x14ac:dyDescent="0.2">
      <c r="A707" t="s">
        <v>284</v>
      </c>
      <c r="B707" t="s">
        <v>758</v>
      </c>
      <c r="D707">
        <v>0</v>
      </c>
      <c r="E707" s="76">
        <v>47573</v>
      </c>
      <c r="G707" s="61">
        <f>'Year 2'!$O$231</f>
        <v>0</v>
      </c>
      <c r="J707">
        <v>0</v>
      </c>
      <c r="K707" t="s">
        <v>819</v>
      </c>
    </row>
    <row r="708" spans="1:11" x14ac:dyDescent="0.2">
      <c r="A708" t="s">
        <v>284</v>
      </c>
      <c r="B708" t="s">
        <v>758</v>
      </c>
      <c r="D708">
        <v>0</v>
      </c>
      <c r="E708" s="76">
        <v>47938</v>
      </c>
      <c r="G708" s="61">
        <f>'Year 2'!$P$231</f>
        <v>0</v>
      </c>
      <c r="J708">
        <v>0</v>
      </c>
      <c r="K708" t="s">
        <v>819</v>
      </c>
    </row>
    <row r="709" spans="1:11" x14ac:dyDescent="0.2">
      <c r="A709" t="s">
        <v>284</v>
      </c>
      <c r="B709" t="s">
        <v>759</v>
      </c>
      <c r="D709">
        <v>0</v>
      </c>
      <c r="E709" s="76">
        <v>45747</v>
      </c>
      <c r="G709" s="61">
        <f>'Year 2'!$J$232</f>
        <v>0</v>
      </c>
      <c r="J709">
        <v>0</v>
      </c>
      <c r="K709" t="s">
        <v>819</v>
      </c>
    </row>
    <row r="710" spans="1:11" x14ac:dyDescent="0.2">
      <c r="A710" t="s">
        <v>284</v>
      </c>
      <c r="B710" t="s">
        <v>759</v>
      </c>
      <c r="D710">
        <v>0</v>
      </c>
      <c r="E710" s="76">
        <v>46112</v>
      </c>
      <c r="G710" s="61">
        <f>'Year 2'!$K$232</f>
        <v>0</v>
      </c>
      <c r="J710">
        <v>0</v>
      </c>
      <c r="K710" t="s">
        <v>819</v>
      </c>
    </row>
    <row r="711" spans="1:11" x14ac:dyDescent="0.2">
      <c r="A711" t="s">
        <v>284</v>
      </c>
      <c r="B711" t="s">
        <v>759</v>
      </c>
      <c r="D711">
        <v>0</v>
      </c>
      <c r="E711" s="76">
        <v>46477</v>
      </c>
      <c r="G711" s="61">
        <f>'Year 2'!$L$232</f>
        <v>0</v>
      </c>
      <c r="J711">
        <v>0</v>
      </c>
      <c r="K711" t="s">
        <v>819</v>
      </c>
    </row>
    <row r="712" spans="1:11" x14ac:dyDescent="0.2">
      <c r="A712" t="s">
        <v>284</v>
      </c>
      <c r="B712" t="s">
        <v>759</v>
      </c>
      <c r="D712">
        <v>0</v>
      </c>
      <c r="E712" s="76">
        <v>46843</v>
      </c>
      <c r="G712" s="61">
        <f>'Year 2'!$M$232</f>
        <v>0</v>
      </c>
      <c r="J712">
        <v>0</v>
      </c>
      <c r="K712" t="s">
        <v>819</v>
      </c>
    </row>
    <row r="713" spans="1:11" x14ac:dyDescent="0.2">
      <c r="A713" t="s">
        <v>284</v>
      </c>
      <c r="B713" t="s">
        <v>759</v>
      </c>
      <c r="D713">
        <v>0</v>
      </c>
      <c r="E713" s="76">
        <v>47208</v>
      </c>
      <c r="G713" s="61">
        <f>'Year 2'!$N$232</f>
        <v>0</v>
      </c>
      <c r="J713">
        <v>0</v>
      </c>
      <c r="K713" t="s">
        <v>819</v>
      </c>
    </row>
    <row r="714" spans="1:11" x14ac:dyDescent="0.2">
      <c r="A714" t="s">
        <v>284</v>
      </c>
      <c r="B714" t="s">
        <v>759</v>
      </c>
      <c r="D714">
        <v>0</v>
      </c>
      <c r="E714" s="76">
        <v>47573</v>
      </c>
      <c r="G714" s="61">
        <f>'Year 2'!$O$232</f>
        <v>0</v>
      </c>
      <c r="J714">
        <v>0</v>
      </c>
      <c r="K714" t="s">
        <v>819</v>
      </c>
    </row>
    <row r="715" spans="1:11" x14ac:dyDescent="0.2">
      <c r="A715" t="s">
        <v>284</v>
      </c>
      <c r="B715" t="s">
        <v>759</v>
      </c>
      <c r="D715">
        <v>0</v>
      </c>
      <c r="E715" s="76">
        <v>47938</v>
      </c>
      <c r="G715" s="61">
        <f>'Year 2'!$P$232</f>
        <v>0</v>
      </c>
      <c r="J715">
        <v>0</v>
      </c>
      <c r="K715" t="s">
        <v>819</v>
      </c>
    </row>
    <row r="716" spans="1:11" x14ac:dyDescent="0.2">
      <c r="A716" t="s">
        <v>284</v>
      </c>
      <c r="B716" t="s">
        <v>760</v>
      </c>
      <c r="D716">
        <v>0</v>
      </c>
      <c r="E716" s="76">
        <v>45747</v>
      </c>
      <c r="G716" s="61">
        <f>'Year 2'!$J$233</f>
        <v>0</v>
      </c>
      <c r="J716">
        <v>0</v>
      </c>
      <c r="K716" t="s">
        <v>819</v>
      </c>
    </row>
    <row r="717" spans="1:11" x14ac:dyDescent="0.2">
      <c r="A717" t="s">
        <v>284</v>
      </c>
      <c r="B717" t="s">
        <v>760</v>
      </c>
      <c r="D717">
        <v>0</v>
      </c>
      <c r="E717" s="76">
        <v>46112</v>
      </c>
      <c r="G717" s="61">
        <f>'Year 2'!$K$233</f>
        <v>0</v>
      </c>
      <c r="J717">
        <v>0</v>
      </c>
      <c r="K717" t="s">
        <v>819</v>
      </c>
    </row>
    <row r="718" spans="1:11" x14ac:dyDescent="0.2">
      <c r="A718" t="s">
        <v>284</v>
      </c>
      <c r="B718" t="s">
        <v>760</v>
      </c>
      <c r="D718">
        <v>0</v>
      </c>
      <c r="E718" s="76">
        <v>46477</v>
      </c>
      <c r="G718" s="61">
        <f>'Year 2'!$L$233</f>
        <v>0</v>
      </c>
      <c r="J718">
        <v>0</v>
      </c>
      <c r="K718" t="s">
        <v>819</v>
      </c>
    </row>
    <row r="719" spans="1:11" x14ac:dyDescent="0.2">
      <c r="A719" t="s">
        <v>284</v>
      </c>
      <c r="B719" t="s">
        <v>760</v>
      </c>
      <c r="D719">
        <v>0</v>
      </c>
      <c r="E719" s="76">
        <v>46843</v>
      </c>
      <c r="G719" s="61">
        <f>'Year 2'!$M$233</f>
        <v>0</v>
      </c>
      <c r="J719">
        <v>0</v>
      </c>
      <c r="K719" t="s">
        <v>819</v>
      </c>
    </row>
    <row r="720" spans="1:11" x14ac:dyDescent="0.2">
      <c r="A720" t="s">
        <v>284</v>
      </c>
      <c r="B720" t="s">
        <v>760</v>
      </c>
      <c r="D720">
        <v>0</v>
      </c>
      <c r="E720" s="76">
        <v>47208</v>
      </c>
      <c r="G720" s="61">
        <f>'Year 2'!$N$233</f>
        <v>0</v>
      </c>
      <c r="J720">
        <v>0</v>
      </c>
      <c r="K720" t="s">
        <v>819</v>
      </c>
    </row>
    <row r="721" spans="1:11" x14ac:dyDescent="0.2">
      <c r="A721" t="s">
        <v>284</v>
      </c>
      <c r="B721" t="s">
        <v>760</v>
      </c>
      <c r="D721">
        <v>0</v>
      </c>
      <c r="E721" s="76">
        <v>47573</v>
      </c>
      <c r="G721" s="61">
        <f>'Year 2'!$O$233</f>
        <v>0</v>
      </c>
      <c r="J721">
        <v>0</v>
      </c>
      <c r="K721" t="s">
        <v>819</v>
      </c>
    </row>
    <row r="722" spans="1:11" x14ac:dyDescent="0.2">
      <c r="A722" t="s">
        <v>284</v>
      </c>
      <c r="B722" t="s">
        <v>760</v>
      </c>
      <c r="D722">
        <v>0</v>
      </c>
      <c r="E722" s="76">
        <v>47938</v>
      </c>
      <c r="G722" s="61">
        <f>'Year 2'!$P$233</f>
        <v>0</v>
      </c>
      <c r="J722">
        <v>0</v>
      </c>
      <c r="K722" t="s">
        <v>819</v>
      </c>
    </row>
    <row r="723" spans="1:11" x14ac:dyDescent="0.2">
      <c r="A723" t="s">
        <v>284</v>
      </c>
      <c r="B723" t="s">
        <v>761</v>
      </c>
      <c r="D723">
        <v>0</v>
      </c>
      <c r="E723" s="76">
        <v>45747</v>
      </c>
      <c r="G723" s="61">
        <f>'Year 2'!$J$234</f>
        <v>0</v>
      </c>
      <c r="J723">
        <v>0</v>
      </c>
      <c r="K723" t="s">
        <v>819</v>
      </c>
    </row>
    <row r="724" spans="1:11" x14ac:dyDescent="0.2">
      <c r="A724" t="s">
        <v>284</v>
      </c>
      <c r="B724" t="s">
        <v>761</v>
      </c>
      <c r="D724">
        <v>0</v>
      </c>
      <c r="E724" s="76">
        <v>46112</v>
      </c>
      <c r="G724" s="61">
        <f>'Year 2'!$K$234</f>
        <v>0</v>
      </c>
      <c r="J724">
        <v>0</v>
      </c>
      <c r="K724" t="s">
        <v>819</v>
      </c>
    </row>
    <row r="725" spans="1:11" x14ac:dyDescent="0.2">
      <c r="A725" t="s">
        <v>284</v>
      </c>
      <c r="B725" t="s">
        <v>761</v>
      </c>
      <c r="D725">
        <v>0</v>
      </c>
      <c r="E725" s="76">
        <v>46477</v>
      </c>
      <c r="G725" s="61">
        <f>'Year 2'!$L$234</f>
        <v>0</v>
      </c>
      <c r="J725">
        <v>0</v>
      </c>
      <c r="K725" t="s">
        <v>819</v>
      </c>
    </row>
    <row r="726" spans="1:11" x14ac:dyDescent="0.2">
      <c r="A726" t="s">
        <v>284</v>
      </c>
      <c r="B726" t="s">
        <v>761</v>
      </c>
      <c r="D726">
        <v>0</v>
      </c>
      <c r="E726" s="76">
        <v>46843</v>
      </c>
      <c r="G726" s="61">
        <f>'Year 2'!$M$234</f>
        <v>0</v>
      </c>
      <c r="J726">
        <v>0</v>
      </c>
      <c r="K726" t="s">
        <v>819</v>
      </c>
    </row>
    <row r="727" spans="1:11" x14ac:dyDescent="0.2">
      <c r="A727" t="s">
        <v>284</v>
      </c>
      <c r="B727" t="s">
        <v>761</v>
      </c>
      <c r="D727">
        <v>0</v>
      </c>
      <c r="E727" s="76">
        <v>47208</v>
      </c>
      <c r="G727" s="61">
        <f>'Year 2'!$N$234</f>
        <v>0</v>
      </c>
      <c r="J727">
        <v>0</v>
      </c>
      <c r="K727" t="s">
        <v>819</v>
      </c>
    </row>
    <row r="728" spans="1:11" x14ac:dyDescent="0.2">
      <c r="A728" t="s">
        <v>284</v>
      </c>
      <c r="B728" t="s">
        <v>761</v>
      </c>
      <c r="D728">
        <v>0</v>
      </c>
      <c r="E728" s="76">
        <v>47573</v>
      </c>
      <c r="G728" s="61">
        <f>'Year 2'!$O$234</f>
        <v>0</v>
      </c>
      <c r="J728">
        <v>0</v>
      </c>
      <c r="K728" t="s">
        <v>819</v>
      </c>
    </row>
    <row r="729" spans="1:11" x14ac:dyDescent="0.2">
      <c r="A729" t="s">
        <v>284</v>
      </c>
      <c r="B729" t="s">
        <v>761</v>
      </c>
      <c r="D729">
        <v>0</v>
      </c>
      <c r="E729" s="76">
        <v>47938</v>
      </c>
      <c r="G729" s="61">
        <f>'Year 2'!$P$234</f>
        <v>0</v>
      </c>
      <c r="J729">
        <v>0</v>
      </c>
      <c r="K729" t="s">
        <v>819</v>
      </c>
    </row>
    <row r="730" spans="1:11" x14ac:dyDescent="0.2">
      <c r="A730" t="s">
        <v>284</v>
      </c>
      <c r="B730" t="s">
        <v>762</v>
      </c>
      <c r="D730">
        <v>0</v>
      </c>
      <c r="E730" s="76">
        <v>45747</v>
      </c>
      <c r="G730" s="61">
        <f>'Year 2'!$J$235</f>
        <v>0</v>
      </c>
      <c r="J730">
        <v>0</v>
      </c>
      <c r="K730" t="s">
        <v>819</v>
      </c>
    </row>
    <row r="731" spans="1:11" x14ac:dyDescent="0.2">
      <c r="A731" t="s">
        <v>284</v>
      </c>
      <c r="B731" t="s">
        <v>762</v>
      </c>
      <c r="D731">
        <v>0</v>
      </c>
      <c r="E731" s="76">
        <v>46112</v>
      </c>
      <c r="G731" s="61">
        <f>'Year 2'!$K$235</f>
        <v>0</v>
      </c>
      <c r="J731">
        <v>0</v>
      </c>
      <c r="K731" t="s">
        <v>819</v>
      </c>
    </row>
    <row r="732" spans="1:11" x14ac:dyDescent="0.2">
      <c r="A732" t="s">
        <v>284</v>
      </c>
      <c r="B732" t="s">
        <v>762</v>
      </c>
      <c r="D732">
        <v>0</v>
      </c>
      <c r="E732" s="76">
        <v>46477</v>
      </c>
      <c r="G732" s="61">
        <f>'Year 2'!$L$235</f>
        <v>0</v>
      </c>
      <c r="J732">
        <v>0</v>
      </c>
      <c r="K732" t="s">
        <v>819</v>
      </c>
    </row>
    <row r="733" spans="1:11" x14ac:dyDescent="0.2">
      <c r="A733" t="s">
        <v>284</v>
      </c>
      <c r="B733" t="s">
        <v>762</v>
      </c>
      <c r="D733">
        <v>0</v>
      </c>
      <c r="E733" s="76">
        <v>46843</v>
      </c>
      <c r="G733" s="61">
        <f>'Year 2'!$M$235</f>
        <v>0</v>
      </c>
      <c r="J733">
        <v>0</v>
      </c>
      <c r="K733" t="s">
        <v>819</v>
      </c>
    </row>
    <row r="734" spans="1:11" x14ac:dyDescent="0.2">
      <c r="A734" t="s">
        <v>284</v>
      </c>
      <c r="B734" t="s">
        <v>762</v>
      </c>
      <c r="D734">
        <v>0</v>
      </c>
      <c r="E734" s="76">
        <v>47208</v>
      </c>
      <c r="G734" s="61">
        <f>'Year 2'!$N$235</f>
        <v>0</v>
      </c>
      <c r="J734">
        <v>0</v>
      </c>
      <c r="K734" t="s">
        <v>819</v>
      </c>
    </row>
    <row r="735" spans="1:11" x14ac:dyDescent="0.2">
      <c r="A735" t="s">
        <v>284</v>
      </c>
      <c r="B735" t="s">
        <v>762</v>
      </c>
      <c r="D735">
        <v>0</v>
      </c>
      <c r="E735" s="76">
        <v>47573</v>
      </c>
      <c r="G735" s="61">
        <f>'Year 2'!$O$235</f>
        <v>0</v>
      </c>
      <c r="J735">
        <v>0</v>
      </c>
      <c r="K735" t="s">
        <v>819</v>
      </c>
    </row>
    <row r="736" spans="1:11" x14ac:dyDescent="0.2">
      <c r="A736" t="s">
        <v>284</v>
      </c>
      <c r="B736" t="s">
        <v>762</v>
      </c>
      <c r="D736">
        <v>0</v>
      </c>
      <c r="E736" s="76">
        <v>47938</v>
      </c>
      <c r="G736" s="61">
        <f>'Year 2'!$P$235</f>
        <v>0</v>
      </c>
      <c r="J736">
        <v>0</v>
      </c>
      <c r="K736" t="s">
        <v>819</v>
      </c>
    </row>
    <row r="737" spans="1:11" x14ac:dyDescent="0.2">
      <c r="A737" t="s">
        <v>291</v>
      </c>
      <c r="B737" t="s">
        <v>757</v>
      </c>
      <c r="D737">
        <v>0</v>
      </c>
      <c r="E737" s="76">
        <v>45747</v>
      </c>
      <c r="H737">
        <f>'Year 2'!$J$251</f>
        <v>0</v>
      </c>
      <c r="J737">
        <v>0</v>
      </c>
      <c r="K737" t="s">
        <v>820</v>
      </c>
    </row>
    <row r="738" spans="1:11" x14ac:dyDescent="0.2">
      <c r="A738" t="s">
        <v>291</v>
      </c>
      <c r="B738" t="s">
        <v>757</v>
      </c>
      <c r="D738">
        <v>0</v>
      </c>
      <c r="E738" s="76">
        <v>46112</v>
      </c>
      <c r="H738">
        <f>'Year 2'!$K$251</f>
        <v>0</v>
      </c>
      <c r="J738">
        <v>0</v>
      </c>
      <c r="K738" t="s">
        <v>820</v>
      </c>
    </row>
    <row r="739" spans="1:11" x14ac:dyDescent="0.2">
      <c r="A739" t="s">
        <v>291</v>
      </c>
      <c r="B739" t="s">
        <v>757</v>
      </c>
      <c r="D739">
        <v>0</v>
      </c>
      <c r="E739" s="76">
        <v>46477</v>
      </c>
      <c r="H739">
        <f>'Year 2'!$L$251</f>
        <v>0</v>
      </c>
      <c r="J739">
        <v>0</v>
      </c>
      <c r="K739" t="s">
        <v>820</v>
      </c>
    </row>
    <row r="740" spans="1:11" x14ac:dyDescent="0.2">
      <c r="A740" t="s">
        <v>291</v>
      </c>
      <c r="B740" t="s">
        <v>757</v>
      </c>
      <c r="D740">
        <v>0</v>
      </c>
      <c r="E740" s="76">
        <v>46843</v>
      </c>
      <c r="H740">
        <f>'Year 2'!$M$251</f>
        <v>0</v>
      </c>
      <c r="J740">
        <v>0</v>
      </c>
      <c r="K740" t="s">
        <v>820</v>
      </c>
    </row>
    <row r="741" spans="1:11" x14ac:dyDescent="0.2">
      <c r="A741" t="s">
        <v>291</v>
      </c>
      <c r="B741" t="s">
        <v>757</v>
      </c>
      <c r="D741">
        <v>0</v>
      </c>
      <c r="E741" s="76">
        <v>47208</v>
      </c>
      <c r="H741">
        <f>'Year 2'!$N$251</f>
        <v>0</v>
      </c>
      <c r="J741">
        <v>0</v>
      </c>
      <c r="K741" t="s">
        <v>820</v>
      </c>
    </row>
    <row r="742" spans="1:11" x14ac:dyDescent="0.2">
      <c r="A742" t="s">
        <v>291</v>
      </c>
      <c r="B742" t="s">
        <v>757</v>
      </c>
      <c r="D742">
        <v>0</v>
      </c>
      <c r="E742" s="76">
        <v>47573</v>
      </c>
      <c r="H742">
        <f>'Year 2'!$O$251</f>
        <v>0</v>
      </c>
      <c r="J742">
        <v>0</v>
      </c>
      <c r="K742" t="s">
        <v>820</v>
      </c>
    </row>
    <row r="743" spans="1:11" x14ac:dyDescent="0.2">
      <c r="A743" t="s">
        <v>291</v>
      </c>
      <c r="B743" t="s">
        <v>757</v>
      </c>
      <c r="D743">
        <v>0</v>
      </c>
      <c r="E743" s="76">
        <v>47938</v>
      </c>
      <c r="H743">
        <f>'Year 2'!$P$251</f>
        <v>0</v>
      </c>
      <c r="J743">
        <v>0</v>
      </c>
      <c r="K743" t="s">
        <v>820</v>
      </c>
    </row>
    <row r="744" spans="1:11" x14ac:dyDescent="0.2">
      <c r="A744" t="s">
        <v>291</v>
      </c>
      <c r="B744" t="s">
        <v>758</v>
      </c>
      <c r="D744">
        <v>0</v>
      </c>
      <c r="E744" s="76">
        <v>45747</v>
      </c>
      <c r="H744">
        <f>'Year 2'!$J$252</f>
        <v>0</v>
      </c>
      <c r="J744">
        <v>0</v>
      </c>
      <c r="K744" t="s">
        <v>820</v>
      </c>
    </row>
    <row r="745" spans="1:11" x14ac:dyDescent="0.2">
      <c r="A745" t="s">
        <v>291</v>
      </c>
      <c r="B745" t="s">
        <v>758</v>
      </c>
      <c r="D745">
        <v>0</v>
      </c>
      <c r="E745" s="76">
        <v>46112</v>
      </c>
      <c r="H745">
        <f>'Year 2'!$K$252</f>
        <v>0</v>
      </c>
      <c r="J745">
        <v>0</v>
      </c>
      <c r="K745" t="s">
        <v>820</v>
      </c>
    </row>
    <row r="746" spans="1:11" x14ac:dyDescent="0.2">
      <c r="A746" t="s">
        <v>291</v>
      </c>
      <c r="B746" t="s">
        <v>758</v>
      </c>
      <c r="D746">
        <v>0</v>
      </c>
      <c r="E746" s="76">
        <v>46477</v>
      </c>
      <c r="H746">
        <f>'Year 2'!$L$252</f>
        <v>0</v>
      </c>
      <c r="J746">
        <v>0</v>
      </c>
      <c r="K746" t="s">
        <v>820</v>
      </c>
    </row>
    <row r="747" spans="1:11" x14ac:dyDescent="0.2">
      <c r="A747" t="s">
        <v>291</v>
      </c>
      <c r="B747" t="s">
        <v>758</v>
      </c>
      <c r="D747">
        <v>0</v>
      </c>
      <c r="E747" s="76">
        <v>46843</v>
      </c>
      <c r="H747">
        <f>'Year 2'!$M$252</f>
        <v>0</v>
      </c>
      <c r="J747">
        <v>0</v>
      </c>
      <c r="K747" t="s">
        <v>820</v>
      </c>
    </row>
    <row r="748" spans="1:11" x14ac:dyDescent="0.2">
      <c r="A748" t="s">
        <v>291</v>
      </c>
      <c r="B748" t="s">
        <v>758</v>
      </c>
      <c r="D748">
        <v>0</v>
      </c>
      <c r="E748" s="76">
        <v>47208</v>
      </c>
      <c r="H748">
        <f>'Year 2'!$N$252</f>
        <v>0</v>
      </c>
      <c r="J748">
        <v>0</v>
      </c>
      <c r="K748" t="s">
        <v>820</v>
      </c>
    </row>
    <row r="749" spans="1:11" x14ac:dyDescent="0.2">
      <c r="A749" t="s">
        <v>291</v>
      </c>
      <c r="B749" t="s">
        <v>758</v>
      </c>
      <c r="D749">
        <v>0</v>
      </c>
      <c r="E749" s="76">
        <v>47573</v>
      </c>
      <c r="H749">
        <f>'Year 2'!$O$252</f>
        <v>0</v>
      </c>
      <c r="J749">
        <v>0</v>
      </c>
      <c r="K749" t="s">
        <v>820</v>
      </c>
    </row>
    <row r="750" spans="1:11" x14ac:dyDescent="0.2">
      <c r="A750" t="s">
        <v>291</v>
      </c>
      <c r="B750" t="s">
        <v>758</v>
      </c>
      <c r="D750">
        <v>0</v>
      </c>
      <c r="E750" s="76">
        <v>47938</v>
      </c>
      <c r="H750">
        <f>'Year 2'!$P$252</f>
        <v>0</v>
      </c>
      <c r="J750">
        <v>0</v>
      </c>
      <c r="K750" t="s">
        <v>820</v>
      </c>
    </row>
    <row r="751" spans="1:11" x14ac:dyDescent="0.2">
      <c r="A751" t="s">
        <v>291</v>
      </c>
      <c r="B751" t="s">
        <v>759</v>
      </c>
      <c r="D751">
        <v>0</v>
      </c>
      <c r="E751" s="76">
        <v>45747</v>
      </c>
      <c r="H751">
        <f>'Year 2'!$J$253</f>
        <v>0</v>
      </c>
      <c r="J751">
        <v>0</v>
      </c>
      <c r="K751" t="s">
        <v>820</v>
      </c>
    </row>
    <row r="752" spans="1:11" x14ac:dyDescent="0.2">
      <c r="A752" t="s">
        <v>291</v>
      </c>
      <c r="B752" t="s">
        <v>759</v>
      </c>
      <c r="D752">
        <v>0</v>
      </c>
      <c r="E752" s="76">
        <v>46112</v>
      </c>
      <c r="H752">
        <f>'Year 2'!$K$253</f>
        <v>0</v>
      </c>
      <c r="J752">
        <v>0</v>
      </c>
      <c r="K752" t="s">
        <v>820</v>
      </c>
    </row>
    <row r="753" spans="1:11" x14ac:dyDescent="0.2">
      <c r="A753" t="s">
        <v>291</v>
      </c>
      <c r="B753" t="s">
        <v>759</v>
      </c>
      <c r="D753">
        <v>0</v>
      </c>
      <c r="E753" s="76">
        <v>46477</v>
      </c>
      <c r="H753">
        <f>'Year 2'!$L$253</f>
        <v>0</v>
      </c>
      <c r="J753">
        <v>0</v>
      </c>
      <c r="K753" t="s">
        <v>820</v>
      </c>
    </row>
    <row r="754" spans="1:11" x14ac:dyDescent="0.2">
      <c r="A754" t="s">
        <v>291</v>
      </c>
      <c r="B754" t="s">
        <v>759</v>
      </c>
      <c r="D754">
        <v>0</v>
      </c>
      <c r="E754" s="76">
        <v>46843</v>
      </c>
      <c r="H754">
        <f>'Year 2'!$M$253</f>
        <v>0</v>
      </c>
      <c r="J754">
        <v>0</v>
      </c>
      <c r="K754" t="s">
        <v>820</v>
      </c>
    </row>
    <row r="755" spans="1:11" x14ac:dyDescent="0.2">
      <c r="A755" t="s">
        <v>291</v>
      </c>
      <c r="B755" t="s">
        <v>759</v>
      </c>
      <c r="D755">
        <v>0</v>
      </c>
      <c r="E755" s="76">
        <v>47208</v>
      </c>
      <c r="H755">
        <f>'Year 2'!$N$253</f>
        <v>0</v>
      </c>
      <c r="J755">
        <v>0</v>
      </c>
      <c r="K755" t="s">
        <v>820</v>
      </c>
    </row>
    <row r="756" spans="1:11" x14ac:dyDescent="0.2">
      <c r="A756" t="s">
        <v>291</v>
      </c>
      <c r="B756" t="s">
        <v>759</v>
      </c>
      <c r="D756">
        <v>0</v>
      </c>
      <c r="E756" s="76">
        <v>47573</v>
      </c>
      <c r="H756">
        <f>'Year 2'!$O$253</f>
        <v>0</v>
      </c>
      <c r="J756">
        <v>0</v>
      </c>
      <c r="K756" t="s">
        <v>820</v>
      </c>
    </row>
    <row r="757" spans="1:11" x14ac:dyDescent="0.2">
      <c r="A757" t="s">
        <v>291</v>
      </c>
      <c r="B757" t="s">
        <v>759</v>
      </c>
      <c r="D757">
        <v>0</v>
      </c>
      <c r="E757" s="76">
        <v>47938</v>
      </c>
      <c r="H757">
        <f>'Year 2'!$P$253</f>
        <v>0</v>
      </c>
      <c r="J757">
        <v>0</v>
      </c>
      <c r="K757" t="s">
        <v>820</v>
      </c>
    </row>
    <row r="758" spans="1:11" x14ac:dyDescent="0.2">
      <c r="A758" t="s">
        <v>291</v>
      </c>
      <c r="B758" t="s">
        <v>760</v>
      </c>
      <c r="D758">
        <v>0</v>
      </c>
      <c r="E758" s="76">
        <v>45747</v>
      </c>
      <c r="H758">
        <f>'Year 2'!$J$254</f>
        <v>0</v>
      </c>
      <c r="J758">
        <v>0</v>
      </c>
      <c r="K758" t="s">
        <v>820</v>
      </c>
    </row>
    <row r="759" spans="1:11" x14ac:dyDescent="0.2">
      <c r="A759" t="s">
        <v>291</v>
      </c>
      <c r="B759" t="s">
        <v>760</v>
      </c>
      <c r="D759">
        <v>0</v>
      </c>
      <c r="E759" s="76">
        <v>46112</v>
      </c>
      <c r="H759">
        <f>'Year 2'!$K$254</f>
        <v>0</v>
      </c>
      <c r="J759">
        <v>0</v>
      </c>
      <c r="K759" t="s">
        <v>820</v>
      </c>
    </row>
    <row r="760" spans="1:11" x14ac:dyDescent="0.2">
      <c r="A760" t="s">
        <v>291</v>
      </c>
      <c r="B760" t="s">
        <v>760</v>
      </c>
      <c r="D760">
        <v>0</v>
      </c>
      <c r="E760" s="76">
        <v>46477</v>
      </c>
      <c r="H760">
        <f>'Year 2'!$L$254</f>
        <v>0</v>
      </c>
      <c r="J760">
        <v>0</v>
      </c>
      <c r="K760" t="s">
        <v>820</v>
      </c>
    </row>
    <row r="761" spans="1:11" x14ac:dyDescent="0.2">
      <c r="A761" t="s">
        <v>291</v>
      </c>
      <c r="B761" t="s">
        <v>760</v>
      </c>
      <c r="D761">
        <v>0</v>
      </c>
      <c r="E761" s="76">
        <v>46843</v>
      </c>
      <c r="H761">
        <f>'Year 2'!$M$254</f>
        <v>0</v>
      </c>
      <c r="J761">
        <v>0</v>
      </c>
      <c r="K761" t="s">
        <v>820</v>
      </c>
    </row>
    <row r="762" spans="1:11" x14ac:dyDescent="0.2">
      <c r="A762" t="s">
        <v>291</v>
      </c>
      <c r="B762" t="s">
        <v>760</v>
      </c>
      <c r="D762">
        <v>0</v>
      </c>
      <c r="E762" s="76">
        <v>47208</v>
      </c>
      <c r="H762">
        <f>'Year 2'!$N$254</f>
        <v>0</v>
      </c>
      <c r="J762">
        <v>0</v>
      </c>
      <c r="K762" t="s">
        <v>820</v>
      </c>
    </row>
    <row r="763" spans="1:11" x14ac:dyDescent="0.2">
      <c r="A763" t="s">
        <v>291</v>
      </c>
      <c r="B763" t="s">
        <v>760</v>
      </c>
      <c r="D763">
        <v>0</v>
      </c>
      <c r="E763" s="76">
        <v>47573</v>
      </c>
      <c r="H763">
        <f>'Year 2'!$O$254</f>
        <v>0</v>
      </c>
      <c r="J763">
        <v>0</v>
      </c>
      <c r="K763" t="s">
        <v>820</v>
      </c>
    </row>
    <row r="764" spans="1:11" x14ac:dyDescent="0.2">
      <c r="A764" t="s">
        <v>291</v>
      </c>
      <c r="B764" t="s">
        <v>760</v>
      </c>
      <c r="D764">
        <v>0</v>
      </c>
      <c r="E764" s="76">
        <v>47938</v>
      </c>
      <c r="H764">
        <f>'Year 2'!$P$254</f>
        <v>0</v>
      </c>
      <c r="J764">
        <v>0</v>
      </c>
      <c r="K764" t="s">
        <v>820</v>
      </c>
    </row>
    <row r="765" spans="1:11" x14ac:dyDescent="0.2">
      <c r="A765" t="s">
        <v>291</v>
      </c>
      <c r="B765" t="s">
        <v>761</v>
      </c>
      <c r="D765">
        <v>0</v>
      </c>
      <c r="E765" s="76">
        <v>45747</v>
      </c>
      <c r="H765">
        <f>'Year 2'!$J$255</f>
        <v>0</v>
      </c>
      <c r="J765">
        <v>0</v>
      </c>
      <c r="K765" t="s">
        <v>820</v>
      </c>
    </row>
    <row r="766" spans="1:11" x14ac:dyDescent="0.2">
      <c r="A766" t="s">
        <v>291</v>
      </c>
      <c r="B766" t="s">
        <v>761</v>
      </c>
      <c r="D766">
        <v>0</v>
      </c>
      <c r="E766" s="76">
        <v>46112</v>
      </c>
      <c r="H766">
        <f>'Year 2'!$K$255</f>
        <v>0</v>
      </c>
      <c r="J766">
        <v>0</v>
      </c>
      <c r="K766" t="s">
        <v>820</v>
      </c>
    </row>
    <row r="767" spans="1:11" x14ac:dyDescent="0.2">
      <c r="A767" t="s">
        <v>291</v>
      </c>
      <c r="B767" t="s">
        <v>761</v>
      </c>
      <c r="D767">
        <v>0</v>
      </c>
      <c r="E767" s="76">
        <v>46477</v>
      </c>
      <c r="H767">
        <f>'Year 2'!$L$255</f>
        <v>0</v>
      </c>
      <c r="J767">
        <v>0</v>
      </c>
      <c r="K767" t="s">
        <v>820</v>
      </c>
    </row>
    <row r="768" spans="1:11" x14ac:dyDescent="0.2">
      <c r="A768" t="s">
        <v>291</v>
      </c>
      <c r="B768" t="s">
        <v>761</v>
      </c>
      <c r="D768">
        <v>0</v>
      </c>
      <c r="E768" s="76">
        <v>46843</v>
      </c>
      <c r="H768">
        <f>'Year 2'!$M$255</f>
        <v>0</v>
      </c>
      <c r="J768">
        <v>0</v>
      </c>
      <c r="K768" t="s">
        <v>820</v>
      </c>
    </row>
    <row r="769" spans="1:11" x14ac:dyDescent="0.2">
      <c r="A769" t="s">
        <v>291</v>
      </c>
      <c r="B769" t="s">
        <v>761</v>
      </c>
      <c r="D769">
        <v>0</v>
      </c>
      <c r="E769" s="76">
        <v>47208</v>
      </c>
      <c r="H769">
        <f>'Year 2'!$N$255</f>
        <v>0</v>
      </c>
      <c r="J769">
        <v>0</v>
      </c>
      <c r="K769" t="s">
        <v>820</v>
      </c>
    </row>
    <row r="770" spans="1:11" x14ac:dyDescent="0.2">
      <c r="A770" t="s">
        <v>291</v>
      </c>
      <c r="B770" t="s">
        <v>761</v>
      </c>
      <c r="D770">
        <v>0</v>
      </c>
      <c r="E770" s="76">
        <v>47573</v>
      </c>
      <c r="H770">
        <f>'Year 2'!$O$255</f>
        <v>0</v>
      </c>
      <c r="J770">
        <v>0</v>
      </c>
      <c r="K770" t="s">
        <v>820</v>
      </c>
    </row>
    <row r="771" spans="1:11" x14ac:dyDescent="0.2">
      <c r="A771" t="s">
        <v>291</v>
      </c>
      <c r="B771" t="s">
        <v>761</v>
      </c>
      <c r="D771">
        <v>0</v>
      </c>
      <c r="E771" s="76">
        <v>47938</v>
      </c>
      <c r="H771">
        <f>'Year 2'!$P$255</f>
        <v>0</v>
      </c>
      <c r="J771">
        <v>0</v>
      </c>
      <c r="K771" t="s">
        <v>820</v>
      </c>
    </row>
    <row r="772" spans="1:11" x14ac:dyDescent="0.2">
      <c r="A772" t="s">
        <v>291</v>
      </c>
      <c r="B772" t="s">
        <v>762</v>
      </c>
      <c r="D772">
        <v>0</v>
      </c>
      <c r="E772" s="76">
        <v>45747</v>
      </c>
      <c r="H772">
        <f>'Year 2'!$J$256</f>
        <v>0</v>
      </c>
      <c r="J772">
        <v>0</v>
      </c>
      <c r="K772" t="s">
        <v>820</v>
      </c>
    </row>
    <row r="773" spans="1:11" x14ac:dyDescent="0.2">
      <c r="A773" t="s">
        <v>291</v>
      </c>
      <c r="B773" t="s">
        <v>762</v>
      </c>
      <c r="D773">
        <v>0</v>
      </c>
      <c r="E773" s="76">
        <v>46112</v>
      </c>
      <c r="H773">
        <f>'Year 2'!$K$256</f>
        <v>0</v>
      </c>
      <c r="J773">
        <v>0</v>
      </c>
      <c r="K773" t="s">
        <v>820</v>
      </c>
    </row>
    <row r="774" spans="1:11" x14ac:dyDescent="0.2">
      <c r="A774" t="s">
        <v>291</v>
      </c>
      <c r="B774" t="s">
        <v>762</v>
      </c>
      <c r="D774">
        <v>0</v>
      </c>
      <c r="E774" s="76">
        <v>46477</v>
      </c>
      <c r="H774">
        <f>'Year 2'!$L$256</f>
        <v>0</v>
      </c>
      <c r="J774">
        <v>0</v>
      </c>
      <c r="K774" t="s">
        <v>820</v>
      </c>
    </row>
    <row r="775" spans="1:11" x14ac:dyDescent="0.2">
      <c r="A775" t="s">
        <v>291</v>
      </c>
      <c r="B775" t="s">
        <v>762</v>
      </c>
      <c r="D775">
        <v>0</v>
      </c>
      <c r="E775" s="76">
        <v>46843</v>
      </c>
      <c r="H775">
        <f>'Year 2'!$M$256</f>
        <v>0</v>
      </c>
      <c r="J775">
        <v>0</v>
      </c>
      <c r="K775" t="s">
        <v>820</v>
      </c>
    </row>
    <row r="776" spans="1:11" x14ac:dyDescent="0.2">
      <c r="A776" t="s">
        <v>291</v>
      </c>
      <c r="B776" t="s">
        <v>762</v>
      </c>
      <c r="D776">
        <v>0</v>
      </c>
      <c r="E776" s="76">
        <v>47208</v>
      </c>
      <c r="H776">
        <f>'Year 2'!$N$256</f>
        <v>0</v>
      </c>
      <c r="J776">
        <v>0</v>
      </c>
      <c r="K776" t="s">
        <v>820</v>
      </c>
    </row>
    <row r="777" spans="1:11" x14ac:dyDescent="0.2">
      <c r="A777" t="s">
        <v>291</v>
      </c>
      <c r="B777" t="s">
        <v>762</v>
      </c>
      <c r="D777">
        <v>0</v>
      </c>
      <c r="E777" s="76">
        <v>47573</v>
      </c>
      <c r="H777">
        <f>'Year 2'!$O$256</f>
        <v>0</v>
      </c>
      <c r="J777">
        <v>0</v>
      </c>
      <c r="K777" t="s">
        <v>820</v>
      </c>
    </row>
    <row r="778" spans="1:11" x14ac:dyDescent="0.2">
      <c r="A778" t="s">
        <v>291</v>
      </c>
      <c r="B778" t="s">
        <v>762</v>
      </c>
      <c r="D778">
        <v>0</v>
      </c>
      <c r="E778" s="76">
        <v>47938</v>
      </c>
      <c r="H778">
        <f>'Year 2'!$P$256</f>
        <v>0</v>
      </c>
      <c r="J778">
        <v>0</v>
      </c>
      <c r="K778" t="s">
        <v>820</v>
      </c>
    </row>
    <row r="779" spans="1:11" x14ac:dyDescent="0.2">
      <c r="A779" t="s">
        <v>298</v>
      </c>
      <c r="B779" t="s">
        <v>757</v>
      </c>
      <c r="D779">
        <v>0</v>
      </c>
      <c r="E779" s="76">
        <v>45747</v>
      </c>
      <c r="H779">
        <f>'Year 2'!$F$266</f>
        <v>0</v>
      </c>
      <c r="J779">
        <v>0</v>
      </c>
      <c r="K779" t="s">
        <v>821</v>
      </c>
    </row>
    <row r="780" spans="1:11" x14ac:dyDescent="0.2">
      <c r="A780" t="s">
        <v>298</v>
      </c>
      <c r="B780" t="s">
        <v>758</v>
      </c>
      <c r="D780">
        <v>0</v>
      </c>
      <c r="E780" s="76">
        <v>45747</v>
      </c>
      <c r="H780">
        <f>'Year 2'!$F$267</f>
        <v>0</v>
      </c>
      <c r="J780">
        <v>0</v>
      </c>
      <c r="K780" t="s">
        <v>821</v>
      </c>
    </row>
    <row r="781" spans="1:11" x14ac:dyDescent="0.2">
      <c r="A781" t="s">
        <v>298</v>
      </c>
      <c r="B781" t="s">
        <v>759</v>
      </c>
      <c r="D781">
        <v>0</v>
      </c>
      <c r="E781" s="76">
        <v>45747</v>
      </c>
      <c r="H781">
        <f>'Year 2'!$F$268</f>
        <v>0</v>
      </c>
      <c r="J781">
        <v>0</v>
      </c>
      <c r="K781" t="s">
        <v>821</v>
      </c>
    </row>
    <row r="782" spans="1:11" x14ac:dyDescent="0.2">
      <c r="A782" t="s">
        <v>298</v>
      </c>
      <c r="B782" t="s">
        <v>760</v>
      </c>
      <c r="D782">
        <v>0</v>
      </c>
      <c r="E782" s="76">
        <v>45747</v>
      </c>
      <c r="H782">
        <f>'Year 2'!$F$269</f>
        <v>0</v>
      </c>
      <c r="J782">
        <v>0</v>
      </c>
      <c r="K782" t="s">
        <v>821</v>
      </c>
    </row>
    <row r="783" spans="1:11" x14ac:dyDescent="0.2">
      <c r="A783" t="s">
        <v>298</v>
      </c>
      <c r="B783" t="s">
        <v>761</v>
      </c>
      <c r="D783">
        <v>0</v>
      </c>
      <c r="E783" s="76">
        <v>45747</v>
      </c>
      <c r="H783">
        <f>'Year 2'!$F$270</f>
        <v>0</v>
      </c>
      <c r="J783">
        <v>0</v>
      </c>
      <c r="K783" t="s">
        <v>821</v>
      </c>
    </row>
    <row r="784" spans="1:11" x14ac:dyDescent="0.2">
      <c r="A784" t="s">
        <v>298</v>
      </c>
      <c r="B784" t="s">
        <v>762</v>
      </c>
      <c r="D784">
        <v>0</v>
      </c>
      <c r="E784" s="76">
        <v>45747</v>
      </c>
      <c r="H784">
        <f>'Year 2'!$F$271</f>
        <v>0</v>
      </c>
      <c r="J784">
        <v>0</v>
      </c>
      <c r="K784" t="s">
        <v>821</v>
      </c>
    </row>
    <row r="785" spans="1:11" x14ac:dyDescent="0.2">
      <c r="A785" t="s">
        <v>305</v>
      </c>
      <c r="B785" t="s">
        <v>757</v>
      </c>
      <c r="D785">
        <v>0</v>
      </c>
      <c r="E785" s="76">
        <v>45747</v>
      </c>
      <c r="H785">
        <f>'Year 2'!$J$283</f>
        <v>0</v>
      </c>
      <c r="J785">
        <v>0</v>
      </c>
      <c r="K785" t="s">
        <v>822</v>
      </c>
    </row>
    <row r="786" spans="1:11" x14ac:dyDescent="0.2">
      <c r="A786" t="s">
        <v>305</v>
      </c>
      <c r="B786" t="s">
        <v>757</v>
      </c>
      <c r="D786">
        <v>0</v>
      </c>
      <c r="E786" s="76">
        <v>46112</v>
      </c>
      <c r="H786">
        <f>'Year 2'!$K$283</f>
        <v>0</v>
      </c>
      <c r="J786">
        <v>0</v>
      </c>
      <c r="K786" t="s">
        <v>822</v>
      </c>
    </row>
    <row r="787" spans="1:11" x14ac:dyDescent="0.2">
      <c r="A787" t="s">
        <v>305</v>
      </c>
      <c r="B787" t="s">
        <v>757</v>
      </c>
      <c r="D787">
        <v>0</v>
      </c>
      <c r="E787" s="76">
        <v>46477</v>
      </c>
      <c r="H787">
        <f>'Year 2'!$L$283</f>
        <v>0</v>
      </c>
      <c r="J787">
        <v>0</v>
      </c>
      <c r="K787" t="s">
        <v>822</v>
      </c>
    </row>
    <row r="788" spans="1:11" x14ac:dyDescent="0.2">
      <c r="A788" t="s">
        <v>305</v>
      </c>
      <c r="B788" t="s">
        <v>757</v>
      </c>
      <c r="D788">
        <v>0</v>
      </c>
      <c r="E788" s="76">
        <v>46843</v>
      </c>
      <c r="H788">
        <f>'Year 2'!$M$283</f>
        <v>0</v>
      </c>
      <c r="J788">
        <v>0</v>
      </c>
      <c r="K788" t="s">
        <v>822</v>
      </c>
    </row>
    <row r="789" spans="1:11" x14ac:dyDescent="0.2">
      <c r="A789" t="s">
        <v>305</v>
      </c>
      <c r="B789" t="s">
        <v>757</v>
      </c>
      <c r="D789">
        <v>0</v>
      </c>
      <c r="E789" s="76">
        <v>47208</v>
      </c>
      <c r="H789">
        <f>'Year 2'!$N$283</f>
        <v>0</v>
      </c>
      <c r="J789">
        <v>0</v>
      </c>
      <c r="K789" t="s">
        <v>822</v>
      </c>
    </row>
    <row r="790" spans="1:11" x14ac:dyDescent="0.2">
      <c r="A790" t="s">
        <v>305</v>
      </c>
      <c r="B790" t="s">
        <v>757</v>
      </c>
      <c r="D790">
        <v>0</v>
      </c>
      <c r="E790" s="76">
        <v>47573</v>
      </c>
      <c r="H790">
        <f>'Year 2'!$O$283</f>
        <v>0</v>
      </c>
      <c r="J790">
        <v>0</v>
      </c>
      <c r="K790" t="s">
        <v>822</v>
      </c>
    </row>
    <row r="791" spans="1:11" x14ac:dyDescent="0.2">
      <c r="A791" t="s">
        <v>305</v>
      </c>
      <c r="B791" t="s">
        <v>757</v>
      </c>
      <c r="D791">
        <v>0</v>
      </c>
      <c r="E791" s="76">
        <v>47938</v>
      </c>
      <c r="H791">
        <f>'Year 2'!$P$283</f>
        <v>0</v>
      </c>
      <c r="J791">
        <v>0</v>
      </c>
      <c r="K791" t="s">
        <v>822</v>
      </c>
    </row>
    <row r="792" spans="1:11" x14ac:dyDescent="0.2">
      <c r="A792" t="s">
        <v>305</v>
      </c>
      <c r="B792" t="s">
        <v>758</v>
      </c>
      <c r="D792">
        <v>0</v>
      </c>
      <c r="E792" s="76">
        <v>45747</v>
      </c>
      <c r="H792">
        <f>'Year 2'!$J$284</f>
        <v>0</v>
      </c>
      <c r="J792">
        <v>0</v>
      </c>
      <c r="K792" t="s">
        <v>822</v>
      </c>
    </row>
    <row r="793" spans="1:11" x14ac:dyDescent="0.2">
      <c r="A793" t="s">
        <v>305</v>
      </c>
      <c r="B793" t="s">
        <v>758</v>
      </c>
      <c r="D793">
        <v>0</v>
      </c>
      <c r="E793" s="76">
        <v>46112</v>
      </c>
      <c r="H793">
        <f>'Year 2'!$K$284</f>
        <v>0</v>
      </c>
      <c r="J793">
        <v>0</v>
      </c>
      <c r="K793" t="s">
        <v>822</v>
      </c>
    </row>
    <row r="794" spans="1:11" x14ac:dyDescent="0.2">
      <c r="A794" t="s">
        <v>305</v>
      </c>
      <c r="B794" t="s">
        <v>758</v>
      </c>
      <c r="D794">
        <v>0</v>
      </c>
      <c r="E794" s="76">
        <v>46477</v>
      </c>
      <c r="H794">
        <f>'Year 2'!$L$284</f>
        <v>0</v>
      </c>
      <c r="J794">
        <v>0</v>
      </c>
      <c r="K794" t="s">
        <v>822</v>
      </c>
    </row>
    <row r="795" spans="1:11" x14ac:dyDescent="0.2">
      <c r="A795" t="s">
        <v>305</v>
      </c>
      <c r="B795" t="s">
        <v>758</v>
      </c>
      <c r="D795">
        <v>0</v>
      </c>
      <c r="E795" s="76">
        <v>46843</v>
      </c>
      <c r="H795">
        <f>'Year 2'!$M$284</f>
        <v>0</v>
      </c>
      <c r="J795">
        <v>0</v>
      </c>
      <c r="K795" t="s">
        <v>822</v>
      </c>
    </row>
    <row r="796" spans="1:11" x14ac:dyDescent="0.2">
      <c r="A796" t="s">
        <v>305</v>
      </c>
      <c r="B796" t="s">
        <v>758</v>
      </c>
      <c r="D796">
        <v>0</v>
      </c>
      <c r="E796" s="76">
        <v>47208</v>
      </c>
      <c r="H796">
        <f>'Year 2'!$N$284</f>
        <v>0</v>
      </c>
      <c r="J796">
        <v>0</v>
      </c>
      <c r="K796" t="s">
        <v>822</v>
      </c>
    </row>
    <row r="797" spans="1:11" x14ac:dyDescent="0.2">
      <c r="A797" t="s">
        <v>305</v>
      </c>
      <c r="B797" t="s">
        <v>758</v>
      </c>
      <c r="D797">
        <v>0</v>
      </c>
      <c r="E797" s="76">
        <v>47573</v>
      </c>
      <c r="H797">
        <f>'Year 2'!$O$284</f>
        <v>0</v>
      </c>
      <c r="J797">
        <v>0</v>
      </c>
      <c r="K797" t="s">
        <v>822</v>
      </c>
    </row>
    <row r="798" spans="1:11" x14ac:dyDescent="0.2">
      <c r="A798" t="s">
        <v>305</v>
      </c>
      <c r="B798" t="s">
        <v>758</v>
      </c>
      <c r="D798">
        <v>0</v>
      </c>
      <c r="E798" s="76">
        <v>47938</v>
      </c>
      <c r="H798">
        <f>'Year 2'!$P$284</f>
        <v>0</v>
      </c>
      <c r="J798">
        <v>0</v>
      </c>
      <c r="K798" t="s">
        <v>822</v>
      </c>
    </row>
    <row r="799" spans="1:11" x14ac:dyDescent="0.2">
      <c r="A799" t="s">
        <v>305</v>
      </c>
      <c r="B799" t="s">
        <v>759</v>
      </c>
      <c r="D799">
        <v>0</v>
      </c>
      <c r="E799" s="76">
        <v>45747</v>
      </c>
      <c r="H799">
        <f>'Year 2'!$J$285</f>
        <v>0</v>
      </c>
      <c r="J799">
        <v>0</v>
      </c>
      <c r="K799" t="s">
        <v>822</v>
      </c>
    </row>
    <row r="800" spans="1:11" x14ac:dyDescent="0.2">
      <c r="A800" t="s">
        <v>305</v>
      </c>
      <c r="B800" t="s">
        <v>759</v>
      </c>
      <c r="D800">
        <v>0</v>
      </c>
      <c r="E800" s="76">
        <v>46112</v>
      </c>
      <c r="H800">
        <f>'Year 2'!$K$285</f>
        <v>0</v>
      </c>
      <c r="J800">
        <v>0</v>
      </c>
      <c r="K800" t="s">
        <v>822</v>
      </c>
    </row>
    <row r="801" spans="1:11" x14ac:dyDescent="0.2">
      <c r="A801" t="s">
        <v>305</v>
      </c>
      <c r="B801" t="s">
        <v>759</v>
      </c>
      <c r="D801">
        <v>0</v>
      </c>
      <c r="E801" s="76">
        <v>46477</v>
      </c>
      <c r="H801">
        <f>'Year 2'!$L$285</f>
        <v>0</v>
      </c>
      <c r="J801">
        <v>0</v>
      </c>
      <c r="K801" t="s">
        <v>822</v>
      </c>
    </row>
    <row r="802" spans="1:11" x14ac:dyDescent="0.2">
      <c r="A802" t="s">
        <v>305</v>
      </c>
      <c r="B802" t="s">
        <v>759</v>
      </c>
      <c r="D802">
        <v>0</v>
      </c>
      <c r="E802" s="76">
        <v>46843</v>
      </c>
      <c r="H802">
        <f>'Year 2'!$M$285</f>
        <v>0</v>
      </c>
      <c r="J802">
        <v>0</v>
      </c>
      <c r="K802" t="s">
        <v>822</v>
      </c>
    </row>
    <row r="803" spans="1:11" x14ac:dyDescent="0.2">
      <c r="A803" t="s">
        <v>305</v>
      </c>
      <c r="B803" t="s">
        <v>759</v>
      </c>
      <c r="D803">
        <v>0</v>
      </c>
      <c r="E803" s="76">
        <v>47208</v>
      </c>
      <c r="H803">
        <f>'Year 2'!$N$285</f>
        <v>0</v>
      </c>
      <c r="J803">
        <v>0</v>
      </c>
      <c r="K803" t="s">
        <v>822</v>
      </c>
    </row>
    <row r="804" spans="1:11" x14ac:dyDescent="0.2">
      <c r="A804" t="s">
        <v>305</v>
      </c>
      <c r="B804" t="s">
        <v>759</v>
      </c>
      <c r="D804">
        <v>0</v>
      </c>
      <c r="E804" s="76">
        <v>47573</v>
      </c>
      <c r="H804">
        <f>'Year 2'!$O$285</f>
        <v>0</v>
      </c>
      <c r="J804">
        <v>0</v>
      </c>
      <c r="K804" t="s">
        <v>822</v>
      </c>
    </row>
    <row r="805" spans="1:11" x14ac:dyDescent="0.2">
      <c r="A805" t="s">
        <v>305</v>
      </c>
      <c r="B805" t="s">
        <v>759</v>
      </c>
      <c r="D805">
        <v>0</v>
      </c>
      <c r="E805" s="76">
        <v>47938</v>
      </c>
      <c r="H805">
        <f>'Year 2'!$P$285</f>
        <v>0</v>
      </c>
      <c r="J805">
        <v>0</v>
      </c>
      <c r="K805" t="s">
        <v>822</v>
      </c>
    </row>
    <row r="806" spans="1:11" x14ac:dyDescent="0.2">
      <c r="A806" t="s">
        <v>305</v>
      </c>
      <c r="B806" t="s">
        <v>760</v>
      </c>
      <c r="D806">
        <v>0</v>
      </c>
      <c r="E806" s="76">
        <v>45747</v>
      </c>
      <c r="H806">
        <f>'Year 2'!$J$286</f>
        <v>0</v>
      </c>
      <c r="J806">
        <v>0</v>
      </c>
      <c r="K806" t="s">
        <v>822</v>
      </c>
    </row>
    <row r="807" spans="1:11" x14ac:dyDescent="0.2">
      <c r="A807" t="s">
        <v>305</v>
      </c>
      <c r="B807" t="s">
        <v>760</v>
      </c>
      <c r="D807">
        <v>0</v>
      </c>
      <c r="E807" s="76">
        <v>46112</v>
      </c>
      <c r="H807">
        <f>'Year 2'!$K$286</f>
        <v>0</v>
      </c>
      <c r="J807">
        <v>0</v>
      </c>
      <c r="K807" t="s">
        <v>822</v>
      </c>
    </row>
    <row r="808" spans="1:11" x14ac:dyDescent="0.2">
      <c r="A808" t="s">
        <v>305</v>
      </c>
      <c r="B808" t="s">
        <v>760</v>
      </c>
      <c r="D808">
        <v>0</v>
      </c>
      <c r="E808" s="76">
        <v>46477</v>
      </c>
      <c r="H808">
        <f>'Year 2'!$L$286</f>
        <v>0</v>
      </c>
      <c r="J808">
        <v>0</v>
      </c>
      <c r="K808" t="s">
        <v>822</v>
      </c>
    </row>
    <row r="809" spans="1:11" x14ac:dyDescent="0.2">
      <c r="A809" t="s">
        <v>305</v>
      </c>
      <c r="B809" t="s">
        <v>760</v>
      </c>
      <c r="D809">
        <v>0</v>
      </c>
      <c r="E809" s="76">
        <v>46843</v>
      </c>
      <c r="H809">
        <f>'Year 2'!$M$286</f>
        <v>0</v>
      </c>
      <c r="J809">
        <v>0</v>
      </c>
      <c r="K809" t="s">
        <v>822</v>
      </c>
    </row>
    <row r="810" spans="1:11" x14ac:dyDescent="0.2">
      <c r="A810" t="s">
        <v>305</v>
      </c>
      <c r="B810" t="s">
        <v>760</v>
      </c>
      <c r="D810">
        <v>0</v>
      </c>
      <c r="E810" s="76">
        <v>47208</v>
      </c>
      <c r="H810">
        <f>'Year 2'!$N$286</f>
        <v>0</v>
      </c>
      <c r="J810">
        <v>0</v>
      </c>
      <c r="K810" t="s">
        <v>822</v>
      </c>
    </row>
    <row r="811" spans="1:11" x14ac:dyDescent="0.2">
      <c r="A811" t="s">
        <v>305</v>
      </c>
      <c r="B811" t="s">
        <v>760</v>
      </c>
      <c r="D811">
        <v>0</v>
      </c>
      <c r="E811" s="76">
        <v>47573</v>
      </c>
      <c r="H811">
        <f>'Year 2'!$O$286</f>
        <v>0</v>
      </c>
      <c r="J811">
        <v>0</v>
      </c>
      <c r="K811" t="s">
        <v>822</v>
      </c>
    </row>
    <row r="812" spans="1:11" x14ac:dyDescent="0.2">
      <c r="A812" t="s">
        <v>305</v>
      </c>
      <c r="B812" t="s">
        <v>760</v>
      </c>
      <c r="D812">
        <v>0</v>
      </c>
      <c r="E812" s="76">
        <v>47938</v>
      </c>
      <c r="H812">
        <f>'Year 2'!$P$286</f>
        <v>0</v>
      </c>
      <c r="J812">
        <v>0</v>
      </c>
      <c r="K812" t="s">
        <v>822</v>
      </c>
    </row>
    <row r="813" spans="1:11" x14ac:dyDescent="0.2">
      <c r="A813" t="s">
        <v>305</v>
      </c>
      <c r="B813" t="s">
        <v>761</v>
      </c>
      <c r="D813">
        <v>0</v>
      </c>
      <c r="E813" s="76">
        <v>45747</v>
      </c>
      <c r="H813">
        <f>'Year 2'!$J$287</f>
        <v>0</v>
      </c>
      <c r="J813">
        <v>0</v>
      </c>
      <c r="K813" t="s">
        <v>822</v>
      </c>
    </row>
    <row r="814" spans="1:11" x14ac:dyDescent="0.2">
      <c r="A814" t="s">
        <v>305</v>
      </c>
      <c r="B814" t="s">
        <v>761</v>
      </c>
      <c r="D814">
        <v>0</v>
      </c>
      <c r="E814" s="76">
        <v>46112</v>
      </c>
      <c r="H814">
        <f>'Year 2'!$K$287</f>
        <v>0</v>
      </c>
      <c r="J814">
        <v>0</v>
      </c>
      <c r="K814" t="s">
        <v>822</v>
      </c>
    </row>
    <row r="815" spans="1:11" x14ac:dyDescent="0.2">
      <c r="A815" t="s">
        <v>305</v>
      </c>
      <c r="B815" t="s">
        <v>761</v>
      </c>
      <c r="D815">
        <v>0</v>
      </c>
      <c r="E815" s="76">
        <v>46477</v>
      </c>
      <c r="H815">
        <f>'Year 2'!$L$287</f>
        <v>0</v>
      </c>
      <c r="J815">
        <v>0</v>
      </c>
      <c r="K815" t="s">
        <v>822</v>
      </c>
    </row>
    <row r="816" spans="1:11" x14ac:dyDescent="0.2">
      <c r="A816" t="s">
        <v>305</v>
      </c>
      <c r="B816" t="s">
        <v>761</v>
      </c>
      <c r="D816">
        <v>0</v>
      </c>
      <c r="E816" s="76">
        <v>46843</v>
      </c>
      <c r="H816">
        <f>'Year 2'!$M$287</f>
        <v>0</v>
      </c>
      <c r="J816">
        <v>0</v>
      </c>
      <c r="K816" t="s">
        <v>822</v>
      </c>
    </row>
    <row r="817" spans="1:11" x14ac:dyDescent="0.2">
      <c r="A817" t="s">
        <v>305</v>
      </c>
      <c r="B817" t="s">
        <v>761</v>
      </c>
      <c r="D817">
        <v>0</v>
      </c>
      <c r="E817" s="76">
        <v>47208</v>
      </c>
      <c r="H817">
        <f>'Year 2'!$N$287</f>
        <v>0</v>
      </c>
      <c r="J817">
        <v>0</v>
      </c>
      <c r="K817" t="s">
        <v>822</v>
      </c>
    </row>
    <row r="818" spans="1:11" x14ac:dyDescent="0.2">
      <c r="A818" t="s">
        <v>305</v>
      </c>
      <c r="B818" t="s">
        <v>761</v>
      </c>
      <c r="D818">
        <v>0</v>
      </c>
      <c r="E818" s="76">
        <v>47573</v>
      </c>
      <c r="H818">
        <f>'Year 2'!$O$287</f>
        <v>0</v>
      </c>
      <c r="J818">
        <v>0</v>
      </c>
      <c r="K818" t="s">
        <v>822</v>
      </c>
    </row>
    <row r="819" spans="1:11" x14ac:dyDescent="0.2">
      <c r="A819" t="s">
        <v>305</v>
      </c>
      <c r="B819" t="s">
        <v>761</v>
      </c>
      <c r="D819">
        <v>0</v>
      </c>
      <c r="E819" s="76">
        <v>47938</v>
      </c>
      <c r="H819">
        <f>'Year 2'!$P$287</f>
        <v>0</v>
      </c>
      <c r="J819">
        <v>0</v>
      </c>
      <c r="K819" t="s">
        <v>822</v>
      </c>
    </row>
    <row r="820" spans="1:11" x14ac:dyDescent="0.2">
      <c r="A820" t="s">
        <v>305</v>
      </c>
      <c r="B820" t="s">
        <v>762</v>
      </c>
      <c r="D820">
        <v>0</v>
      </c>
      <c r="E820" s="76">
        <v>45747</v>
      </c>
      <c r="H820">
        <f>'Year 2'!$J$288</f>
        <v>0</v>
      </c>
      <c r="J820">
        <v>0</v>
      </c>
      <c r="K820" t="s">
        <v>822</v>
      </c>
    </row>
    <row r="821" spans="1:11" x14ac:dyDescent="0.2">
      <c r="A821" t="s">
        <v>305</v>
      </c>
      <c r="B821" t="s">
        <v>762</v>
      </c>
      <c r="D821">
        <v>0</v>
      </c>
      <c r="E821" s="76">
        <v>46112</v>
      </c>
      <c r="H821">
        <f>'Year 2'!$K$288</f>
        <v>0</v>
      </c>
      <c r="J821">
        <v>0</v>
      </c>
      <c r="K821" t="s">
        <v>822</v>
      </c>
    </row>
    <row r="822" spans="1:11" x14ac:dyDescent="0.2">
      <c r="A822" t="s">
        <v>305</v>
      </c>
      <c r="B822" t="s">
        <v>762</v>
      </c>
      <c r="D822">
        <v>0</v>
      </c>
      <c r="E822" s="76">
        <v>46477</v>
      </c>
      <c r="H822">
        <f>'Year 2'!$L$288</f>
        <v>0</v>
      </c>
      <c r="J822">
        <v>0</v>
      </c>
      <c r="K822" t="s">
        <v>822</v>
      </c>
    </row>
    <row r="823" spans="1:11" x14ac:dyDescent="0.2">
      <c r="A823" t="s">
        <v>305</v>
      </c>
      <c r="B823" t="s">
        <v>762</v>
      </c>
      <c r="D823">
        <v>0</v>
      </c>
      <c r="E823" s="76">
        <v>46843</v>
      </c>
      <c r="H823">
        <f>'Year 2'!$M$288</f>
        <v>0</v>
      </c>
      <c r="J823">
        <v>0</v>
      </c>
      <c r="K823" t="s">
        <v>822</v>
      </c>
    </row>
    <row r="824" spans="1:11" x14ac:dyDescent="0.2">
      <c r="A824" t="s">
        <v>305</v>
      </c>
      <c r="B824" t="s">
        <v>762</v>
      </c>
      <c r="D824">
        <v>0</v>
      </c>
      <c r="E824" s="76">
        <v>47208</v>
      </c>
      <c r="H824">
        <f>'Year 2'!$N$288</f>
        <v>0</v>
      </c>
      <c r="J824">
        <v>0</v>
      </c>
      <c r="K824" t="s">
        <v>822</v>
      </c>
    </row>
    <row r="825" spans="1:11" x14ac:dyDescent="0.2">
      <c r="A825" t="s">
        <v>305</v>
      </c>
      <c r="B825" t="s">
        <v>762</v>
      </c>
      <c r="D825">
        <v>0</v>
      </c>
      <c r="E825" s="76">
        <v>47573</v>
      </c>
      <c r="H825">
        <f>'Year 2'!$O$288</f>
        <v>0</v>
      </c>
      <c r="J825">
        <v>0</v>
      </c>
      <c r="K825" t="s">
        <v>822</v>
      </c>
    </row>
    <row r="826" spans="1:11" x14ac:dyDescent="0.2">
      <c r="A826" t="s">
        <v>305</v>
      </c>
      <c r="B826" t="s">
        <v>762</v>
      </c>
      <c r="D826">
        <v>0</v>
      </c>
      <c r="E826" s="76">
        <v>47938</v>
      </c>
      <c r="H826">
        <f>'Year 2'!$P$288</f>
        <v>0</v>
      </c>
      <c r="J826">
        <v>0</v>
      </c>
      <c r="K826" t="s">
        <v>822</v>
      </c>
    </row>
    <row r="827" spans="1:11" x14ac:dyDescent="0.2">
      <c r="A827" t="s">
        <v>312</v>
      </c>
      <c r="D827">
        <v>0</v>
      </c>
      <c r="E827" s="76">
        <v>45747</v>
      </c>
      <c r="H827">
        <f>'Year 2'!$J$294</f>
        <v>1</v>
      </c>
      <c r="J827">
        <v>0</v>
      </c>
      <c r="K827" t="s">
        <v>823</v>
      </c>
    </row>
    <row r="828" spans="1:11" x14ac:dyDescent="0.2">
      <c r="A828" t="s">
        <v>312</v>
      </c>
      <c r="D828">
        <v>0</v>
      </c>
      <c r="E828" s="76">
        <v>46112</v>
      </c>
      <c r="H828">
        <f>'Year 2'!$K$294</f>
        <v>1</v>
      </c>
      <c r="J828">
        <v>0</v>
      </c>
      <c r="K828" t="s">
        <v>823</v>
      </c>
    </row>
    <row r="829" spans="1:11" x14ac:dyDescent="0.2">
      <c r="A829" t="s">
        <v>312</v>
      </c>
      <c r="D829">
        <v>0</v>
      </c>
      <c r="E829" s="76">
        <v>46477</v>
      </c>
      <c r="H829">
        <f>'Year 2'!$L$294</f>
        <v>1</v>
      </c>
      <c r="J829">
        <v>0</v>
      </c>
      <c r="K829" t="s">
        <v>823</v>
      </c>
    </row>
    <row r="830" spans="1:11" x14ac:dyDescent="0.2">
      <c r="A830" t="s">
        <v>312</v>
      </c>
      <c r="D830">
        <v>0</v>
      </c>
      <c r="E830" s="76">
        <v>46843</v>
      </c>
      <c r="H830">
        <f>'Year 2'!$M$294</f>
        <v>1</v>
      </c>
      <c r="J830">
        <v>0</v>
      </c>
      <c r="K830" t="s">
        <v>823</v>
      </c>
    </row>
    <row r="831" spans="1:11" x14ac:dyDescent="0.2">
      <c r="A831" t="s">
        <v>312</v>
      </c>
      <c r="D831">
        <v>0</v>
      </c>
      <c r="E831" s="76">
        <v>47208</v>
      </c>
      <c r="H831">
        <f>'Year 2'!$N$294</f>
        <v>1</v>
      </c>
      <c r="J831">
        <v>0</v>
      </c>
      <c r="K831" t="s">
        <v>823</v>
      </c>
    </row>
    <row r="832" spans="1:11" x14ac:dyDescent="0.2">
      <c r="A832" t="s">
        <v>312</v>
      </c>
      <c r="D832">
        <v>0</v>
      </c>
      <c r="E832" s="76">
        <v>47573</v>
      </c>
      <c r="H832">
        <f>'Year 2'!$O$294</f>
        <v>1</v>
      </c>
      <c r="J832">
        <v>0</v>
      </c>
      <c r="K832" t="s">
        <v>823</v>
      </c>
    </row>
    <row r="833" spans="1:11" x14ac:dyDescent="0.2">
      <c r="A833" t="s">
        <v>312</v>
      </c>
      <c r="D833">
        <v>0</v>
      </c>
      <c r="E833" s="76">
        <v>47938</v>
      </c>
      <c r="H833">
        <f>'Year 2'!$P$294</f>
        <v>1</v>
      </c>
      <c r="J833">
        <v>0</v>
      </c>
      <c r="K833" t="s">
        <v>823</v>
      </c>
    </row>
    <row r="834" spans="1:11" x14ac:dyDescent="0.2">
      <c r="A834" t="s">
        <v>313</v>
      </c>
      <c r="B834" t="s">
        <v>757</v>
      </c>
      <c r="D834">
        <v>0</v>
      </c>
      <c r="E834" s="76">
        <v>45747</v>
      </c>
      <c r="H834">
        <f>'Year 2'!$J$305</f>
        <v>0</v>
      </c>
      <c r="J834">
        <v>0</v>
      </c>
      <c r="K834" t="s">
        <v>824</v>
      </c>
    </row>
    <row r="835" spans="1:11" x14ac:dyDescent="0.2">
      <c r="A835" t="s">
        <v>313</v>
      </c>
      <c r="B835" t="s">
        <v>757</v>
      </c>
      <c r="D835">
        <v>0</v>
      </c>
      <c r="E835" s="76">
        <v>46112</v>
      </c>
      <c r="H835">
        <f>'Year 2'!$K$305</f>
        <v>0</v>
      </c>
      <c r="J835">
        <v>0</v>
      </c>
      <c r="K835" t="s">
        <v>824</v>
      </c>
    </row>
    <row r="836" spans="1:11" x14ac:dyDescent="0.2">
      <c r="A836" t="s">
        <v>313</v>
      </c>
      <c r="B836" t="s">
        <v>757</v>
      </c>
      <c r="D836">
        <v>0</v>
      </c>
      <c r="E836" s="76">
        <v>46477</v>
      </c>
      <c r="H836">
        <f>'Year 2'!$L$305</f>
        <v>0</v>
      </c>
      <c r="J836">
        <v>0</v>
      </c>
      <c r="K836" t="s">
        <v>824</v>
      </c>
    </row>
    <row r="837" spans="1:11" x14ac:dyDescent="0.2">
      <c r="A837" t="s">
        <v>313</v>
      </c>
      <c r="B837" t="s">
        <v>757</v>
      </c>
      <c r="D837">
        <v>0</v>
      </c>
      <c r="E837" s="76">
        <v>46843</v>
      </c>
      <c r="H837">
        <f>'Year 2'!$M$305</f>
        <v>0</v>
      </c>
      <c r="J837">
        <v>0</v>
      </c>
      <c r="K837" t="s">
        <v>824</v>
      </c>
    </row>
    <row r="838" spans="1:11" x14ac:dyDescent="0.2">
      <c r="A838" t="s">
        <v>313</v>
      </c>
      <c r="B838" t="s">
        <v>757</v>
      </c>
      <c r="D838">
        <v>0</v>
      </c>
      <c r="E838" s="76">
        <v>47208</v>
      </c>
      <c r="H838">
        <f>'Year 2'!$N$305</f>
        <v>0</v>
      </c>
      <c r="J838">
        <v>0</v>
      </c>
      <c r="K838" t="s">
        <v>824</v>
      </c>
    </row>
    <row r="839" spans="1:11" x14ac:dyDescent="0.2">
      <c r="A839" t="s">
        <v>313</v>
      </c>
      <c r="B839" t="s">
        <v>757</v>
      </c>
      <c r="D839">
        <v>0</v>
      </c>
      <c r="E839" s="76">
        <v>47573</v>
      </c>
      <c r="H839">
        <f>'Year 2'!$O$305</f>
        <v>0</v>
      </c>
      <c r="J839">
        <v>0</v>
      </c>
      <c r="K839" t="s">
        <v>824</v>
      </c>
    </row>
    <row r="840" spans="1:11" x14ac:dyDescent="0.2">
      <c r="A840" t="s">
        <v>313</v>
      </c>
      <c r="B840" t="s">
        <v>757</v>
      </c>
      <c r="D840">
        <v>0</v>
      </c>
      <c r="E840" s="76">
        <v>47938</v>
      </c>
      <c r="H840">
        <f>'Year 2'!$P$305</f>
        <v>0</v>
      </c>
      <c r="J840">
        <v>0</v>
      </c>
      <c r="K840" t="s">
        <v>824</v>
      </c>
    </row>
    <row r="841" spans="1:11" x14ac:dyDescent="0.2">
      <c r="A841" t="s">
        <v>313</v>
      </c>
      <c r="B841" t="s">
        <v>758</v>
      </c>
      <c r="D841">
        <v>0</v>
      </c>
      <c r="E841" s="76">
        <v>45747</v>
      </c>
      <c r="H841">
        <f>'Year 2'!$J$306</f>
        <v>0</v>
      </c>
      <c r="J841">
        <v>0</v>
      </c>
      <c r="K841" t="s">
        <v>824</v>
      </c>
    </row>
    <row r="842" spans="1:11" x14ac:dyDescent="0.2">
      <c r="A842" t="s">
        <v>313</v>
      </c>
      <c r="B842" t="s">
        <v>758</v>
      </c>
      <c r="D842">
        <v>0</v>
      </c>
      <c r="E842" s="76">
        <v>46112</v>
      </c>
      <c r="H842">
        <f>'Year 2'!$K$306</f>
        <v>0</v>
      </c>
      <c r="J842">
        <v>0</v>
      </c>
      <c r="K842" t="s">
        <v>824</v>
      </c>
    </row>
    <row r="843" spans="1:11" x14ac:dyDescent="0.2">
      <c r="A843" t="s">
        <v>313</v>
      </c>
      <c r="B843" t="s">
        <v>758</v>
      </c>
      <c r="D843">
        <v>0</v>
      </c>
      <c r="E843" s="76">
        <v>46477</v>
      </c>
      <c r="H843">
        <f>'Year 2'!$L$306</f>
        <v>0</v>
      </c>
      <c r="J843">
        <v>0</v>
      </c>
      <c r="K843" t="s">
        <v>824</v>
      </c>
    </row>
    <row r="844" spans="1:11" x14ac:dyDescent="0.2">
      <c r="A844" t="s">
        <v>313</v>
      </c>
      <c r="B844" t="s">
        <v>758</v>
      </c>
      <c r="D844">
        <v>0</v>
      </c>
      <c r="E844" s="76">
        <v>46843</v>
      </c>
      <c r="H844">
        <f>'Year 2'!$M$306</f>
        <v>0</v>
      </c>
      <c r="J844">
        <v>0</v>
      </c>
      <c r="K844" t="s">
        <v>824</v>
      </c>
    </row>
    <row r="845" spans="1:11" x14ac:dyDescent="0.2">
      <c r="A845" t="s">
        <v>313</v>
      </c>
      <c r="B845" t="s">
        <v>758</v>
      </c>
      <c r="D845">
        <v>0</v>
      </c>
      <c r="E845" s="76">
        <v>47208</v>
      </c>
      <c r="H845">
        <f>'Year 2'!$N$306</f>
        <v>0</v>
      </c>
      <c r="J845">
        <v>0</v>
      </c>
      <c r="K845" t="s">
        <v>824</v>
      </c>
    </row>
    <row r="846" spans="1:11" x14ac:dyDescent="0.2">
      <c r="A846" t="s">
        <v>313</v>
      </c>
      <c r="B846" t="s">
        <v>758</v>
      </c>
      <c r="D846">
        <v>0</v>
      </c>
      <c r="E846" s="76">
        <v>47573</v>
      </c>
      <c r="H846">
        <f>'Year 2'!$O$306</f>
        <v>0</v>
      </c>
      <c r="J846">
        <v>0</v>
      </c>
      <c r="K846" t="s">
        <v>824</v>
      </c>
    </row>
    <row r="847" spans="1:11" x14ac:dyDescent="0.2">
      <c r="A847" t="s">
        <v>313</v>
      </c>
      <c r="B847" t="s">
        <v>758</v>
      </c>
      <c r="D847">
        <v>0</v>
      </c>
      <c r="E847" s="76">
        <v>47938</v>
      </c>
      <c r="H847">
        <f>'Year 2'!$P$306</f>
        <v>0</v>
      </c>
      <c r="J847">
        <v>0</v>
      </c>
      <c r="K847" t="s">
        <v>824</v>
      </c>
    </row>
    <row r="848" spans="1:11" x14ac:dyDescent="0.2">
      <c r="A848" t="s">
        <v>313</v>
      </c>
      <c r="B848" t="s">
        <v>759</v>
      </c>
      <c r="D848">
        <v>0</v>
      </c>
      <c r="E848" s="76">
        <v>45747</v>
      </c>
      <c r="H848">
        <f>'Year 2'!$J$307</f>
        <v>0</v>
      </c>
      <c r="J848">
        <v>0</v>
      </c>
      <c r="K848" t="s">
        <v>824</v>
      </c>
    </row>
    <row r="849" spans="1:11" x14ac:dyDescent="0.2">
      <c r="A849" t="s">
        <v>313</v>
      </c>
      <c r="B849" t="s">
        <v>759</v>
      </c>
      <c r="D849">
        <v>0</v>
      </c>
      <c r="E849" s="76">
        <v>46112</v>
      </c>
      <c r="H849">
        <f>'Year 2'!$K$307</f>
        <v>0</v>
      </c>
      <c r="J849">
        <v>0</v>
      </c>
      <c r="K849" t="s">
        <v>824</v>
      </c>
    </row>
    <row r="850" spans="1:11" x14ac:dyDescent="0.2">
      <c r="A850" t="s">
        <v>313</v>
      </c>
      <c r="B850" t="s">
        <v>759</v>
      </c>
      <c r="D850">
        <v>0</v>
      </c>
      <c r="E850" s="76">
        <v>46477</v>
      </c>
      <c r="H850">
        <f>'Year 2'!$L$307</f>
        <v>0</v>
      </c>
      <c r="J850">
        <v>0</v>
      </c>
      <c r="K850" t="s">
        <v>824</v>
      </c>
    </row>
    <row r="851" spans="1:11" x14ac:dyDescent="0.2">
      <c r="A851" t="s">
        <v>313</v>
      </c>
      <c r="B851" t="s">
        <v>759</v>
      </c>
      <c r="D851">
        <v>0</v>
      </c>
      <c r="E851" s="76">
        <v>46843</v>
      </c>
      <c r="H851">
        <f>'Year 2'!$M$307</f>
        <v>0</v>
      </c>
      <c r="J851">
        <v>0</v>
      </c>
      <c r="K851" t="s">
        <v>824</v>
      </c>
    </row>
    <row r="852" spans="1:11" x14ac:dyDescent="0.2">
      <c r="A852" t="s">
        <v>313</v>
      </c>
      <c r="B852" t="s">
        <v>759</v>
      </c>
      <c r="D852">
        <v>0</v>
      </c>
      <c r="E852" s="76">
        <v>47208</v>
      </c>
      <c r="H852">
        <f>'Year 2'!$N$307</f>
        <v>0</v>
      </c>
      <c r="J852">
        <v>0</v>
      </c>
      <c r="K852" t="s">
        <v>824</v>
      </c>
    </row>
    <row r="853" spans="1:11" x14ac:dyDescent="0.2">
      <c r="A853" t="s">
        <v>313</v>
      </c>
      <c r="B853" t="s">
        <v>759</v>
      </c>
      <c r="D853">
        <v>0</v>
      </c>
      <c r="E853" s="76">
        <v>47573</v>
      </c>
      <c r="H853">
        <f>'Year 2'!$O$307</f>
        <v>0</v>
      </c>
      <c r="J853">
        <v>0</v>
      </c>
      <c r="K853" t="s">
        <v>824</v>
      </c>
    </row>
    <row r="854" spans="1:11" x14ac:dyDescent="0.2">
      <c r="A854" t="s">
        <v>313</v>
      </c>
      <c r="B854" t="s">
        <v>759</v>
      </c>
      <c r="D854">
        <v>0</v>
      </c>
      <c r="E854" s="76">
        <v>47938</v>
      </c>
      <c r="H854">
        <f>'Year 2'!$P$307</f>
        <v>0</v>
      </c>
      <c r="J854">
        <v>0</v>
      </c>
      <c r="K854" t="s">
        <v>824</v>
      </c>
    </row>
    <row r="855" spans="1:11" x14ac:dyDescent="0.2">
      <c r="A855" t="s">
        <v>313</v>
      </c>
      <c r="B855" t="s">
        <v>760</v>
      </c>
      <c r="D855">
        <v>0</v>
      </c>
      <c r="E855" s="76">
        <v>45747</v>
      </c>
      <c r="H855">
        <f>'Year 2'!$J$308</f>
        <v>0</v>
      </c>
      <c r="J855">
        <v>0</v>
      </c>
      <c r="K855" t="s">
        <v>824</v>
      </c>
    </row>
    <row r="856" spans="1:11" x14ac:dyDescent="0.2">
      <c r="A856" t="s">
        <v>313</v>
      </c>
      <c r="B856" t="s">
        <v>760</v>
      </c>
      <c r="D856">
        <v>0</v>
      </c>
      <c r="E856" s="76">
        <v>46112</v>
      </c>
      <c r="H856">
        <f>'Year 2'!$K$308</f>
        <v>0</v>
      </c>
      <c r="J856">
        <v>0</v>
      </c>
      <c r="K856" t="s">
        <v>824</v>
      </c>
    </row>
    <row r="857" spans="1:11" x14ac:dyDescent="0.2">
      <c r="A857" t="s">
        <v>313</v>
      </c>
      <c r="B857" t="s">
        <v>760</v>
      </c>
      <c r="D857">
        <v>0</v>
      </c>
      <c r="E857" s="76">
        <v>46477</v>
      </c>
      <c r="H857">
        <f>'Year 2'!$L$308</f>
        <v>0</v>
      </c>
      <c r="J857">
        <v>0</v>
      </c>
      <c r="K857" t="s">
        <v>824</v>
      </c>
    </row>
    <row r="858" spans="1:11" x14ac:dyDescent="0.2">
      <c r="A858" t="s">
        <v>313</v>
      </c>
      <c r="B858" t="s">
        <v>760</v>
      </c>
      <c r="D858">
        <v>0</v>
      </c>
      <c r="E858" s="76">
        <v>46843</v>
      </c>
      <c r="H858">
        <f>'Year 2'!$M$308</f>
        <v>0</v>
      </c>
      <c r="J858">
        <v>0</v>
      </c>
      <c r="K858" t="s">
        <v>824</v>
      </c>
    </row>
    <row r="859" spans="1:11" x14ac:dyDescent="0.2">
      <c r="A859" t="s">
        <v>313</v>
      </c>
      <c r="B859" t="s">
        <v>760</v>
      </c>
      <c r="D859">
        <v>0</v>
      </c>
      <c r="E859" s="76">
        <v>47208</v>
      </c>
      <c r="H859">
        <f>'Year 2'!$N$308</f>
        <v>0</v>
      </c>
      <c r="J859">
        <v>0</v>
      </c>
      <c r="K859" t="s">
        <v>824</v>
      </c>
    </row>
    <row r="860" spans="1:11" x14ac:dyDescent="0.2">
      <c r="A860" t="s">
        <v>313</v>
      </c>
      <c r="B860" t="s">
        <v>760</v>
      </c>
      <c r="D860">
        <v>0</v>
      </c>
      <c r="E860" s="76">
        <v>47573</v>
      </c>
      <c r="H860">
        <f>'Year 2'!$O$308</f>
        <v>0</v>
      </c>
      <c r="J860">
        <v>0</v>
      </c>
      <c r="K860" t="s">
        <v>824</v>
      </c>
    </row>
    <row r="861" spans="1:11" x14ac:dyDescent="0.2">
      <c r="A861" t="s">
        <v>313</v>
      </c>
      <c r="B861" t="s">
        <v>760</v>
      </c>
      <c r="D861">
        <v>0</v>
      </c>
      <c r="E861" s="76">
        <v>47938</v>
      </c>
      <c r="H861">
        <f>'Year 2'!$P$308</f>
        <v>0</v>
      </c>
      <c r="J861">
        <v>0</v>
      </c>
      <c r="K861" t="s">
        <v>824</v>
      </c>
    </row>
    <row r="862" spans="1:11" x14ac:dyDescent="0.2">
      <c r="A862" t="s">
        <v>313</v>
      </c>
      <c r="B862" t="s">
        <v>761</v>
      </c>
      <c r="D862">
        <v>0</v>
      </c>
      <c r="E862" s="76">
        <v>45747</v>
      </c>
      <c r="H862">
        <f>'Year 2'!$J$309</f>
        <v>0</v>
      </c>
      <c r="J862">
        <v>0</v>
      </c>
      <c r="K862" t="s">
        <v>824</v>
      </c>
    </row>
    <row r="863" spans="1:11" x14ac:dyDescent="0.2">
      <c r="A863" t="s">
        <v>313</v>
      </c>
      <c r="B863" t="s">
        <v>761</v>
      </c>
      <c r="D863">
        <v>0</v>
      </c>
      <c r="E863" s="76">
        <v>46112</v>
      </c>
      <c r="H863">
        <f>'Year 2'!$K$309</f>
        <v>0</v>
      </c>
      <c r="J863">
        <v>0</v>
      </c>
      <c r="K863" t="s">
        <v>824</v>
      </c>
    </row>
    <row r="864" spans="1:11" x14ac:dyDescent="0.2">
      <c r="A864" t="s">
        <v>313</v>
      </c>
      <c r="B864" t="s">
        <v>761</v>
      </c>
      <c r="D864">
        <v>0</v>
      </c>
      <c r="E864" s="76">
        <v>46477</v>
      </c>
      <c r="H864">
        <f>'Year 2'!$L$309</f>
        <v>0</v>
      </c>
      <c r="J864">
        <v>0</v>
      </c>
      <c r="K864" t="s">
        <v>824</v>
      </c>
    </row>
    <row r="865" spans="1:11" x14ac:dyDescent="0.2">
      <c r="A865" t="s">
        <v>313</v>
      </c>
      <c r="B865" t="s">
        <v>761</v>
      </c>
      <c r="D865">
        <v>0</v>
      </c>
      <c r="E865" s="76">
        <v>46843</v>
      </c>
      <c r="H865">
        <f>'Year 2'!$M$309</f>
        <v>0</v>
      </c>
      <c r="J865">
        <v>0</v>
      </c>
      <c r="K865" t="s">
        <v>824</v>
      </c>
    </row>
    <row r="866" spans="1:11" x14ac:dyDescent="0.2">
      <c r="A866" t="s">
        <v>313</v>
      </c>
      <c r="B866" t="s">
        <v>761</v>
      </c>
      <c r="D866">
        <v>0</v>
      </c>
      <c r="E866" s="76">
        <v>47208</v>
      </c>
      <c r="H866">
        <f>'Year 2'!$N$309</f>
        <v>0</v>
      </c>
      <c r="J866">
        <v>0</v>
      </c>
      <c r="K866" t="s">
        <v>824</v>
      </c>
    </row>
    <row r="867" spans="1:11" x14ac:dyDescent="0.2">
      <c r="A867" t="s">
        <v>313</v>
      </c>
      <c r="B867" t="s">
        <v>761</v>
      </c>
      <c r="D867">
        <v>0</v>
      </c>
      <c r="E867" s="76">
        <v>47573</v>
      </c>
      <c r="H867">
        <f>'Year 2'!$O$309</f>
        <v>0</v>
      </c>
      <c r="J867">
        <v>0</v>
      </c>
      <c r="K867" t="s">
        <v>824</v>
      </c>
    </row>
    <row r="868" spans="1:11" x14ac:dyDescent="0.2">
      <c r="A868" t="s">
        <v>313</v>
      </c>
      <c r="B868" t="s">
        <v>761</v>
      </c>
      <c r="D868">
        <v>0</v>
      </c>
      <c r="E868" s="76">
        <v>47938</v>
      </c>
      <c r="H868">
        <f>'Year 2'!$P$309</f>
        <v>0</v>
      </c>
      <c r="J868">
        <v>0</v>
      </c>
      <c r="K868" t="s">
        <v>824</v>
      </c>
    </row>
    <row r="869" spans="1:11" x14ac:dyDescent="0.2">
      <c r="A869" t="s">
        <v>313</v>
      </c>
      <c r="B869" t="s">
        <v>762</v>
      </c>
      <c r="D869">
        <v>0</v>
      </c>
      <c r="E869" s="76">
        <v>45747</v>
      </c>
      <c r="H869">
        <f>'Year 2'!$J$310</f>
        <v>0</v>
      </c>
      <c r="J869">
        <v>0</v>
      </c>
      <c r="K869" t="s">
        <v>824</v>
      </c>
    </row>
    <row r="870" spans="1:11" x14ac:dyDescent="0.2">
      <c r="A870" t="s">
        <v>313</v>
      </c>
      <c r="B870" t="s">
        <v>762</v>
      </c>
      <c r="D870">
        <v>0</v>
      </c>
      <c r="E870" s="76">
        <v>46112</v>
      </c>
      <c r="H870">
        <f>'Year 2'!$K$310</f>
        <v>0</v>
      </c>
      <c r="J870">
        <v>0</v>
      </c>
      <c r="K870" t="s">
        <v>824</v>
      </c>
    </row>
    <row r="871" spans="1:11" x14ac:dyDescent="0.2">
      <c r="A871" t="s">
        <v>313</v>
      </c>
      <c r="B871" t="s">
        <v>762</v>
      </c>
      <c r="D871">
        <v>0</v>
      </c>
      <c r="E871" s="76">
        <v>46477</v>
      </c>
      <c r="H871">
        <f>'Year 2'!$L$310</f>
        <v>0</v>
      </c>
      <c r="J871">
        <v>0</v>
      </c>
      <c r="K871" t="s">
        <v>824</v>
      </c>
    </row>
    <row r="872" spans="1:11" x14ac:dyDescent="0.2">
      <c r="A872" t="s">
        <v>313</v>
      </c>
      <c r="B872" t="s">
        <v>762</v>
      </c>
      <c r="D872">
        <v>0</v>
      </c>
      <c r="E872" s="76">
        <v>46843</v>
      </c>
      <c r="H872">
        <f>'Year 2'!$M$310</f>
        <v>0</v>
      </c>
      <c r="J872">
        <v>0</v>
      </c>
      <c r="K872" t="s">
        <v>824</v>
      </c>
    </row>
    <row r="873" spans="1:11" x14ac:dyDescent="0.2">
      <c r="A873" t="s">
        <v>313</v>
      </c>
      <c r="B873" t="s">
        <v>762</v>
      </c>
      <c r="D873">
        <v>0</v>
      </c>
      <c r="E873" s="76">
        <v>47208</v>
      </c>
      <c r="H873">
        <f>'Year 2'!$N$310</f>
        <v>0</v>
      </c>
      <c r="J873">
        <v>0</v>
      </c>
      <c r="K873" t="s">
        <v>824</v>
      </c>
    </row>
    <row r="874" spans="1:11" x14ac:dyDescent="0.2">
      <c r="A874" t="s">
        <v>313</v>
      </c>
      <c r="B874" t="s">
        <v>762</v>
      </c>
      <c r="D874">
        <v>0</v>
      </c>
      <c r="E874" s="76">
        <v>47573</v>
      </c>
      <c r="H874">
        <f>'Year 2'!$O$310</f>
        <v>0</v>
      </c>
      <c r="J874">
        <v>0</v>
      </c>
      <c r="K874" t="s">
        <v>824</v>
      </c>
    </row>
    <row r="875" spans="1:11" x14ac:dyDescent="0.2">
      <c r="A875" t="s">
        <v>313</v>
      </c>
      <c r="B875" t="s">
        <v>762</v>
      </c>
      <c r="D875">
        <v>0</v>
      </c>
      <c r="E875" s="76">
        <v>47938</v>
      </c>
      <c r="H875">
        <f>'Year 2'!$P$310</f>
        <v>0</v>
      </c>
      <c r="J875">
        <v>0</v>
      </c>
      <c r="K875" t="s">
        <v>824</v>
      </c>
    </row>
    <row r="876" spans="1:11" x14ac:dyDescent="0.2">
      <c r="A876" t="s">
        <v>320</v>
      </c>
      <c r="B876" t="s">
        <v>757</v>
      </c>
      <c r="D876">
        <v>0</v>
      </c>
      <c r="E876" s="76">
        <v>45747</v>
      </c>
      <c r="H876">
        <f>'Year 2'!$J$321</f>
        <v>0</v>
      </c>
      <c r="J876">
        <v>0</v>
      </c>
      <c r="K876" t="s">
        <v>825</v>
      </c>
    </row>
    <row r="877" spans="1:11" x14ac:dyDescent="0.2">
      <c r="A877" t="s">
        <v>320</v>
      </c>
      <c r="B877" t="s">
        <v>757</v>
      </c>
      <c r="D877">
        <v>0</v>
      </c>
      <c r="E877" s="76">
        <v>46112</v>
      </c>
      <c r="H877">
        <f>'Year 2'!$K$321</f>
        <v>0</v>
      </c>
      <c r="J877">
        <v>0</v>
      </c>
      <c r="K877" t="s">
        <v>825</v>
      </c>
    </row>
    <row r="878" spans="1:11" x14ac:dyDescent="0.2">
      <c r="A878" t="s">
        <v>320</v>
      </c>
      <c r="B878" t="s">
        <v>757</v>
      </c>
      <c r="D878">
        <v>0</v>
      </c>
      <c r="E878" s="76">
        <v>46477</v>
      </c>
      <c r="H878">
        <f>'Year 2'!$L$321</f>
        <v>0</v>
      </c>
      <c r="J878">
        <v>0</v>
      </c>
      <c r="K878" t="s">
        <v>825</v>
      </c>
    </row>
    <row r="879" spans="1:11" x14ac:dyDescent="0.2">
      <c r="A879" t="s">
        <v>320</v>
      </c>
      <c r="B879" t="s">
        <v>757</v>
      </c>
      <c r="D879">
        <v>0</v>
      </c>
      <c r="E879" s="76">
        <v>46843</v>
      </c>
      <c r="H879">
        <f>'Year 2'!$M$321</f>
        <v>0</v>
      </c>
      <c r="J879">
        <v>0</v>
      </c>
      <c r="K879" t="s">
        <v>825</v>
      </c>
    </row>
    <row r="880" spans="1:11" x14ac:dyDescent="0.2">
      <c r="A880" t="s">
        <v>320</v>
      </c>
      <c r="B880" t="s">
        <v>757</v>
      </c>
      <c r="D880">
        <v>0</v>
      </c>
      <c r="E880" s="76">
        <v>47208</v>
      </c>
      <c r="H880">
        <f>'Year 2'!$N$321</f>
        <v>0</v>
      </c>
      <c r="J880">
        <v>0</v>
      </c>
      <c r="K880" t="s">
        <v>825</v>
      </c>
    </row>
    <row r="881" spans="1:11" x14ac:dyDescent="0.2">
      <c r="A881" t="s">
        <v>320</v>
      </c>
      <c r="B881" t="s">
        <v>757</v>
      </c>
      <c r="D881">
        <v>0</v>
      </c>
      <c r="E881" s="76">
        <v>47573</v>
      </c>
      <c r="H881">
        <f>'Year 2'!$O$321</f>
        <v>0</v>
      </c>
      <c r="J881">
        <v>0</v>
      </c>
      <c r="K881" t="s">
        <v>825</v>
      </c>
    </row>
    <row r="882" spans="1:11" x14ac:dyDescent="0.2">
      <c r="A882" t="s">
        <v>320</v>
      </c>
      <c r="B882" t="s">
        <v>757</v>
      </c>
      <c r="D882">
        <v>0</v>
      </c>
      <c r="E882" s="76">
        <v>47938</v>
      </c>
      <c r="H882">
        <f>'Year 2'!$P$321</f>
        <v>0</v>
      </c>
      <c r="J882">
        <v>0</v>
      </c>
      <c r="K882" t="s">
        <v>825</v>
      </c>
    </row>
    <row r="883" spans="1:11" x14ac:dyDescent="0.2">
      <c r="A883" t="s">
        <v>320</v>
      </c>
      <c r="B883" t="s">
        <v>758</v>
      </c>
      <c r="D883">
        <v>0</v>
      </c>
      <c r="E883" s="76">
        <v>45747</v>
      </c>
      <c r="H883">
        <f>'Year 2'!$J$322</f>
        <v>0</v>
      </c>
      <c r="J883">
        <v>0</v>
      </c>
      <c r="K883" t="s">
        <v>825</v>
      </c>
    </row>
    <row r="884" spans="1:11" x14ac:dyDescent="0.2">
      <c r="A884" t="s">
        <v>320</v>
      </c>
      <c r="B884" t="s">
        <v>758</v>
      </c>
      <c r="D884">
        <v>0</v>
      </c>
      <c r="E884" s="76">
        <v>46112</v>
      </c>
      <c r="H884">
        <f>'Year 2'!$K$322</f>
        <v>0</v>
      </c>
      <c r="J884">
        <v>0</v>
      </c>
      <c r="K884" t="s">
        <v>825</v>
      </c>
    </row>
    <row r="885" spans="1:11" x14ac:dyDescent="0.2">
      <c r="A885" t="s">
        <v>320</v>
      </c>
      <c r="B885" t="s">
        <v>758</v>
      </c>
      <c r="D885">
        <v>0</v>
      </c>
      <c r="E885" s="76">
        <v>46477</v>
      </c>
      <c r="H885">
        <f>'Year 2'!$L$322</f>
        <v>0</v>
      </c>
      <c r="J885">
        <v>0</v>
      </c>
      <c r="K885" t="s">
        <v>825</v>
      </c>
    </row>
    <row r="886" spans="1:11" x14ac:dyDescent="0.2">
      <c r="A886" t="s">
        <v>320</v>
      </c>
      <c r="B886" t="s">
        <v>758</v>
      </c>
      <c r="D886">
        <v>0</v>
      </c>
      <c r="E886" s="76">
        <v>46843</v>
      </c>
      <c r="H886">
        <f>'Year 2'!$M$322</f>
        <v>0</v>
      </c>
      <c r="J886">
        <v>0</v>
      </c>
      <c r="K886" t="s">
        <v>825</v>
      </c>
    </row>
    <row r="887" spans="1:11" x14ac:dyDescent="0.2">
      <c r="A887" t="s">
        <v>320</v>
      </c>
      <c r="B887" t="s">
        <v>758</v>
      </c>
      <c r="D887">
        <v>0</v>
      </c>
      <c r="E887" s="76">
        <v>47208</v>
      </c>
      <c r="H887">
        <f>'Year 2'!$N$322</f>
        <v>0</v>
      </c>
      <c r="J887">
        <v>0</v>
      </c>
      <c r="K887" t="s">
        <v>825</v>
      </c>
    </row>
    <row r="888" spans="1:11" x14ac:dyDescent="0.2">
      <c r="A888" t="s">
        <v>320</v>
      </c>
      <c r="B888" t="s">
        <v>758</v>
      </c>
      <c r="D888">
        <v>0</v>
      </c>
      <c r="E888" s="76">
        <v>47573</v>
      </c>
      <c r="H888">
        <f>'Year 2'!$O$322</f>
        <v>0</v>
      </c>
      <c r="J888">
        <v>0</v>
      </c>
      <c r="K888" t="s">
        <v>825</v>
      </c>
    </row>
    <row r="889" spans="1:11" x14ac:dyDescent="0.2">
      <c r="A889" t="s">
        <v>320</v>
      </c>
      <c r="B889" t="s">
        <v>758</v>
      </c>
      <c r="D889">
        <v>0</v>
      </c>
      <c r="E889" s="76">
        <v>47938</v>
      </c>
      <c r="H889">
        <f>'Year 2'!$P$322</f>
        <v>0</v>
      </c>
      <c r="J889">
        <v>0</v>
      </c>
      <c r="K889" t="s">
        <v>825</v>
      </c>
    </row>
    <row r="890" spans="1:11" x14ac:dyDescent="0.2">
      <c r="A890" t="s">
        <v>320</v>
      </c>
      <c r="B890" t="s">
        <v>759</v>
      </c>
      <c r="D890">
        <v>0</v>
      </c>
      <c r="E890" s="76">
        <v>45747</v>
      </c>
      <c r="H890">
        <f>'Year 2'!$J$323</f>
        <v>0</v>
      </c>
      <c r="J890">
        <v>0</v>
      </c>
      <c r="K890" t="s">
        <v>825</v>
      </c>
    </row>
    <row r="891" spans="1:11" x14ac:dyDescent="0.2">
      <c r="A891" t="s">
        <v>320</v>
      </c>
      <c r="B891" t="s">
        <v>759</v>
      </c>
      <c r="D891">
        <v>0</v>
      </c>
      <c r="E891" s="76">
        <v>46112</v>
      </c>
      <c r="H891">
        <f>'Year 2'!$K$323</f>
        <v>0</v>
      </c>
      <c r="J891">
        <v>0</v>
      </c>
      <c r="K891" t="s">
        <v>825</v>
      </c>
    </row>
    <row r="892" spans="1:11" x14ac:dyDescent="0.2">
      <c r="A892" t="s">
        <v>320</v>
      </c>
      <c r="B892" t="s">
        <v>759</v>
      </c>
      <c r="D892">
        <v>0</v>
      </c>
      <c r="E892" s="76">
        <v>46477</v>
      </c>
      <c r="H892">
        <f>'Year 2'!$L$323</f>
        <v>0</v>
      </c>
      <c r="J892">
        <v>0</v>
      </c>
      <c r="K892" t="s">
        <v>825</v>
      </c>
    </row>
    <row r="893" spans="1:11" x14ac:dyDescent="0.2">
      <c r="A893" t="s">
        <v>320</v>
      </c>
      <c r="B893" t="s">
        <v>759</v>
      </c>
      <c r="D893">
        <v>0</v>
      </c>
      <c r="E893" s="76">
        <v>46843</v>
      </c>
      <c r="H893">
        <f>'Year 2'!$M$323</f>
        <v>0</v>
      </c>
      <c r="J893">
        <v>0</v>
      </c>
      <c r="K893" t="s">
        <v>825</v>
      </c>
    </row>
    <row r="894" spans="1:11" x14ac:dyDescent="0.2">
      <c r="A894" t="s">
        <v>320</v>
      </c>
      <c r="B894" t="s">
        <v>759</v>
      </c>
      <c r="D894">
        <v>0</v>
      </c>
      <c r="E894" s="76">
        <v>47208</v>
      </c>
      <c r="H894">
        <f>'Year 2'!$N$323</f>
        <v>0</v>
      </c>
      <c r="J894">
        <v>0</v>
      </c>
      <c r="K894" t="s">
        <v>825</v>
      </c>
    </row>
    <row r="895" spans="1:11" x14ac:dyDescent="0.2">
      <c r="A895" t="s">
        <v>320</v>
      </c>
      <c r="B895" t="s">
        <v>759</v>
      </c>
      <c r="D895">
        <v>0</v>
      </c>
      <c r="E895" s="76">
        <v>47573</v>
      </c>
      <c r="H895">
        <f>'Year 2'!$O$323</f>
        <v>0</v>
      </c>
      <c r="J895">
        <v>0</v>
      </c>
      <c r="K895" t="s">
        <v>825</v>
      </c>
    </row>
    <row r="896" spans="1:11" x14ac:dyDescent="0.2">
      <c r="A896" t="s">
        <v>320</v>
      </c>
      <c r="B896" t="s">
        <v>759</v>
      </c>
      <c r="D896">
        <v>0</v>
      </c>
      <c r="E896" s="76">
        <v>47938</v>
      </c>
      <c r="H896">
        <f>'Year 2'!$P$323</f>
        <v>0</v>
      </c>
      <c r="J896">
        <v>0</v>
      </c>
      <c r="K896" t="s">
        <v>825</v>
      </c>
    </row>
    <row r="897" spans="1:11" x14ac:dyDescent="0.2">
      <c r="A897" t="s">
        <v>320</v>
      </c>
      <c r="B897" t="s">
        <v>760</v>
      </c>
      <c r="D897">
        <v>0</v>
      </c>
      <c r="E897" s="76">
        <v>45747</v>
      </c>
      <c r="H897">
        <f>'Year 2'!$J$324</f>
        <v>0</v>
      </c>
      <c r="J897">
        <v>0</v>
      </c>
      <c r="K897" t="s">
        <v>825</v>
      </c>
    </row>
    <row r="898" spans="1:11" x14ac:dyDescent="0.2">
      <c r="A898" t="s">
        <v>320</v>
      </c>
      <c r="B898" t="s">
        <v>760</v>
      </c>
      <c r="D898">
        <v>0</v>
      </c>
      <c r="E898" s="76">
        <v>46112</v>
      </c>
      <c r="H898">
        <f>'Year 2'!$K$324</f>
        <v>0</v>
      </c>
      <c r="J898">
        <v>0</v>
      </c>
      <c r="K898" t="s">
        <v>825</v>
      </c>
    </row>
    <row r="899" spans="1:11" x14ac:dyDescent="0.2">
      <c r="A899" t="s">
        <v>320</v>
      </c>
      <c r="B899" t="s">
        <v>760</v>
      </c>
      <c r="D899">
        <v>0</v>
      </c>
      <c r="E899" s="76">
        <v>46477</v>
      </c>
      <c r="H899">
        <f>'Year 2'!$L$324</f>
        <v>0</v>
      </c>
      <c r="J899">
        <v>0</v>
      </c>
      <c r="K899" t="s">
        <v>825</v>
      </c>
    </row>
    <row r="900" spans="1:11" x14ac:dyDescent="0.2">
      <c r="A900" t="s">
        <v>320</v>
      </c>
      <c r="B900" t="s">
        <v>760</v>
      </c>
      <c r="D900">
        <v>0</v>
      </c>
      <c r="E900" s="76">
        <v>46843</v>
      </c>
      <c r="H900">
        <f>'Year 2'!$M$324</f>
        <v>0</v>
      </c>
      <c r="J900">
        <v>0</v>
      </c>
      <c r="K900" t="s">
        <v>825</v>
      </c>
    </row>
    <row r="901" spans="1:11" x14ac:dyDescent="0.2">
      <c r="A901" t="s">
        <v>320</v>
      </c>
      <c r="B901" t="s">
        <v>760</v>
      </c>
      <c r="D901">
        <v>0</v>
      </c>
      <c r="E901" s="76">
        <v>47208</v>
      </c>
      <c r="H901">
        <f>'Year 2'!$N$324</f>
        <v>0</v>
      </c>
      <c r="J901">
        <v>0</v>
      </c>
      <c r="K901" t="s">
        <v>825</v>
      </c>
    </row>
    <row r="902" spans="1:11" x14ac:dyDescent="0.2">
      <c r="A902" t="s">
        <v>320</v>
      </c>
      <c r="B902" t="s">
        <v>760</v>
      </c>
      <c r="D902">
        <v>0</v>
      </c>
      <c r="E902" s="76">
        <v>47573</v>
      </c>
      <c r="H902">
        <f>'Year 2'!$O$324</f>
        <v>0</v>
      </c>
      <c r="J902">
        <v>0</v>
      </c>
      <c r="K902" t="s">
        <v>825</v>
      </c>
    </row>
    <row r="903" spans="1:11" x14ac:dyDescent="0.2">
      <c r="A903" t="s">
        <v>320</v>
      </c>
      <c r="B903" t="s">
        <v>760</v>
      </c>
      <c r="D903">
        <v>0</v>
      </c>
      <c r="E903" s="76">
        <v>47938</v>
      </c>
      <c r="H903">
        <f>'Year 2'!$P$324</f>
        <v>0</v>
      </c>
      <c r="J903">
        <v>0</v>
      </c>
      <c r="K903" t="s">
        <v>825</v>
      </c>
    </row>
    <row r="904" spans="1:11" x14ac:dyDescent="0.2">
      <c r="A904" t="s">
        <v>320</v>
      </c>
      <c r="B904" t="s">
        <v>761</v>
      </c>
      <c r="D904">
        <v>0</v>
      </c>
      <c r="E904" s="76">
        <v>45747</v>
      </c>
      <c r="H904">
        <f>'Year 2'!$J$325</f>
        <v>0</v>
      </c>
      <c r="J904">
        <v>0</v>
      </c>
      <c r="K904" t="s">
        <v>825</v>
      </c>
    </row>
    <row r="905" spans="1:11" x14ac:dyDescent="0.2">
      <c r="A905" t="s">
        <v>320</v>
      </c>
      <c r="B905" t="s">
        <v>761</v>
      </c>
      <c r="D905">
        <v>0</v>
      </c>
      <c r="E905" s="76">
        <v>46112</v>
      </c>
      <c r="H905">
        <f>'Year 2'!$K$325</f>
        <v>0</v>
      </c>
      <c r="J905">
        <v>0</v>
      </c>
      <c r="K905" t="s">
        <v>825</v>
      </c>
    </row>
    <row r="906" spans="1:11" x14ac:dyDescent="0.2">
      <c r="A906" t="s">
        <v>320</v>
      </c>
      <c r="B906" t="s">
        <v>761</v>
      </c>
      <c r="D906">
        <v>0</v>
      </c>
      <c r="E906" s="76">
        <v>46477</v>
      </c>
      <c r="H906">
        <f>'Year 2'!$L$325</f>
        <v>0</v>
      </c>
      <c r="J906">
        <v>0</v>
      </c>
      <c r="K906" t="s">
        <v>825</v>
      </c>
    </row>
    <row r="907" spans="1:11" x14ac:dyDescent="0.2">
      <c r="A907" t="s">
        <v>320</v>
      </c>
      <c r="B907" t="s">
        <v>761</v>
      </c>
      <c r="D907">
        <v>0</v>
      </c>
      <c r="E907" s="76">
        <v>46843</v>
      </c>
      <c r="H907">
        <f>'Year 2'!$M$325</f>
        <v>0</v>
      </c>
      <c r="J907">
        <v>0</v>
      </c>
      <c r="K907" t="s">
        <v>825</v>
      </c>
    </row>
    <row r="908" spans="1:11" x14ac:dyDescent="0.2">
      <c r="A908" t="s">
        <v>320</v>
      </c>
      <c r="B908" t="s">
        <v>761</v>
      </c>
      <c r="D908">
        <v>0</v>
      </c>
      <c r="E908" s="76">
        <v>47208</v>
      </c>
      <c r="H908">
        <f>'Year 2'!$N$325</f>
        <v>0</v>
      </c>
      <c r="J908">
        <v>0</v>
      </c>
      <c r="K908" t="s">
        <v>825</v>
      </c>
    </row>
    <row r="909" spans="1:11" x14ac:dyDescent="0.2">
      <c r="A909" t="s">
        <v>320</v>
      </c>
      <c r="B909" t="s">
        <v>761</v>
      </c>
      <c r="D909">
        <v>0</v>
      </c>
      <c r="E909" s="76">
        <v>47573</v>
      </c>
      <c r="H909">
        <f>'Year 2'!$O$325</f>
        <v>0</v>
      </c>
      <c r="J909">
        <v>0</v>
      </c>
      <c r="K909" t="s">
        <v>825</v>
      </c>
    </row>
    <row r="910" spans="1:11" x14ac:dyDescent="0.2">
      <c r="A910" t="s">
        <v>320</v>
      </c>
      <c r="B910" t="s">
        <v>761</v>
      </c>
      <c r="D910">
        <v>0</v>
      </c>
      <c r="E910" s="76">
        <v>47938</v>
      </c>
      <c r="H910">
        <f>'Year 2'!$P$325</f>
        <v>0</v>
      </c>
      <c r="J910">
        <v>0</v>
      </c>
      <c r="K910" t="s">
        <v>825</v>
      </c>
    </row>
    <row r="911" spans="1:11" x14ac:dyDescent="0.2">
      <c r="A911" t="s">
        <v>320</v>
      </c>
      <c r="B911" t="s">
        <v>762</v>
      </c>
      <c r="D911">
        <v>0</v>
      </c>
      <c r="E911" s="76">
        <v>45747</v>
      </c>
      <c r="H911">
        <f>'Year 2'!$J$326</f>
        <v>0</v>
      </c>
      <c r="J911">
        <v>0</v>
      </c>
      <c r="K911" t="s">
        <v>825</v>
      </c>
    </row>
    <row r="912" spans="1:11" x14ac:dyDescent="0.2">
      <c r="A912" t="s">
        <v>320</v>
      </c>
      <c r="B912" t="s">
        <v>762</v>
      </c>
      <c r="D912">
        <v>0</v>
      </c>
      <c r="E912" s="76">
        <v>46112</v>
      </c>
      <c r="H912">
        <f>'Year 2'!$K$326</f>
        <v>0</v>
      </c>
      <c r="J912">
        <v>0</v>
      </c>
      <c r="K912" t="s">
        <v>825</v>
      </c>
    </row>
    <row r="913" spans="1:11" x14ac:dyDescent="0.2">
      <c r="A913" t="s">
        <v>320</v>
      </c>
      <c r="B913" t="s">
        <v>762</v>
      </c>
      <c r="D913">
        <v>0</v>
      </c>
      <c r="E913" s="76">
        <v>46477</v>
      </c>
      <c r="H913">
        <f>'Year 2'!$L$326</f>
        <v>0</v>
      </c>
      <c r="J913">
        <v>0</v>
      </c>
      <c r="K913" t="s">
        <v>825</v>
      </c>
    </row>
    <row r="914" spans="1:11" x14ac:dyDescent="0.2">
      <c r="A914" t="s">
        <v>320</v>
      </c>
      <c r="B914" t="s">
        <v>762</v>
      </c>
      <c r="D914">
        <v>0</v>
      </c>
      <c r="E914" s="76">
        <v>46843</v>
      </c>
      <c r="H914">
        <f>'Year 2'!$M$326</f>
        <v>0</v>
      </c>
      <c r="J914">
        <v>0</v>
      </c>
      <c r="K914" t="s">
        <v>825</v>
      </c>
    </row>
    <row r="915" spans="1:11" x14ac:dyDescent="0.2">
      <c r="A915" t="s">
        <v>320</v>
      </c>
      <c r="B915" t="s">
        <v>762</v>
      </c>
      <c r="D915">
        <v>0</v>
      </c>
      <c r="E915" s="76">
        <v>47208</v>
      </c>
      <c r="H915">
        <f>'Year 2'!$N$326</f>
        <v>0</v>
      </c>
      <c r="J915">
        <v>0</v>
      </c>
      <c r="K915" t="s">
        <v>825</v>
      </c>
    </row>
    <row r="916" spans="1:11" x14ac:dyDescent="0.2">
      <c r="A916" t="s">
        <v>320</v>
      </c>
      <c r="B916" t="s">
        <v>762</v>
      </c>
      <c r="D916">
        <v>0</v>
      </c>
      <c r="E916" s="76">
        <v>47573</v>
      </c>
      <c r="H916">
        <f>'Year 2'!$O$326</f>
        <v>0</v>
      </c>
      <c r="J916">
        <v>0</v>
      </c>
      <c r="K916" t="s">
        <v>825</v>
      </c>
    </row>
    <row r="917" spans="1:11" x14ac:dyDescent="0.2">
      <c r="A917" t="s">
        <v>320</v>
      </c>
      <c r="B917" t="s">
        <v>762</v>
      </c>
      <c r="D917">
        <v>0</v>
      </c>
      <c r="E917" s="76">
        <v>47938</v>
      </c>
      <c r="H917">
        <f>'Year 2'!$P$326</f>
        <v>0</v>
      </c>
      <c r="J917">
        <v>0</v>
      </c>
      <c r="K917" t="s">
        <v>825</v>
      </c>
    </row>
    <row r="918" spans="1:11" x14ac:dyDescent="0.2">
      <c r="A918" t="s">
        <v>328</v>
      </c>
      <c r="B918" t="s">
        <v>757</v>
      </c>
      <c r="D918">
        <v>0</v>
      </c>
      <c r="E918" s="76">
        <v>45747</v>
      </c>
      <c r="H918">
        <f>'Year 2'!$J$345</f>
        <v>0</v>
      </c>
      <c r="J918">
        <v>0</v>
      </c>
      <c r="K918" t="s">
        <v>826</v>
      </c>
    </row>
    <row r="919" spans="1:11" x14ac:dyDescent="0.2">
      <c r="A919" t="s">
        <v>328</v>
      </c>
      <c r="B919" t="s">
        <v>757</v>
      </c>
      <c r="D919">
        <v>0</v>
      </c>
      <c r="E919" s="76">
        <v>46112</v>
      </c>
      <c r="H919">
        <f>'Year 2'!$K$345</f>
        <v>0</v>
      </c>
      <c r="J919">
        <v>0</v>
      </c>
      <c r="K919" t="s">
        <v>826</v>
      </c>
    </row>
    <row r="920" spans="1:11" x14ac:dyDescent="0.2">
      <c r="A920" t="s">
        <v>328</v>
      </c>
      <c r="B920" t="s">
        <v>757</v>
      </c>
      <c r="D920">
        <v>0</v>
      </c>
      <c r="E920" s="76">
        <v>46477</v>
      </c>
      <c r="H920">
        <f>'Year 2'!$L$345</f>
        <v>0</v>
      </c>
      <c r="J920">
        <v>0</v>
      </c>
      <c r="K920" t="s">
        <v>826</v>
      </c>
    </row>
    <row r="921" spans="1:11" x14ac:dyDescent="0.2">
      <c r="A921" t="s">
        <v>328</v>
      </c>
      <c r="B921" t="s">
        <v>757</v>
      </c>
      <c r="D921">
        <v>0</v>
      </c>
      <c r="E921" s="76">
        <v>46843</v>
      </c>
      <c r="H921">
        <f>'Year 2'!$M$345</f>
        <v>0</v>
      </c>
      <c r="J921">
        <v>0</v>
      </c>
      <c r="K921" t="s">
        <v>826</v>
      </c>
    </row>
    <row r="922" spans="1:11" x14ac:dyDescent="0.2">
      <c r="A922" t="s">
        <v>328</v>
      </c>
      <c r="B922" t="s">
        <v>757</v>
      </c>
      <c r="D922">
        <v>0</v>
      </c>
      <c r="E922" s="76">
        <v>47208</v>
      </c>
      <c r="H922">
        <f>'Year 2'!$N$345</f>
        <v>0</v>
      </c>
      <c r="J922">
        <v>0</v>
      </c>
      <c r="K922" t="s">
        <v>826</v>
      </c>
    </row>
    <row r="923" spans="1:11" x14ac:dyDescent="0.2">
      <c r="A923" t="s">
        <v>328</v>
      </c>
      <c r="B923" t="s">
        <v>757</v>
      </c>
      <c r="D923">
        <v>0</v>
      </c>
      <c r="E923" s="76">
        <v>47573</v>
      </c>
      <c r="H923">
        <f>'Year 2'!$O$345</f>
        <v>0</v>
      </c>
      <c r="J923">
        <v>0</v>
      </c>
      <c r="K923" t="s">
        <v>826</v>
      </c>
    </row>
    <row r="924" spans="1:11" x14ac:dyDescent="0.2">
      <c r="A924" t="s">
        <v>328</v>
      </c>
      <c r="B924" t="s">
        <v>757</v>
      </c>
      <c r="D924">
        <v>0</v>
      </c>
      <c r="E924" s="76">
        <v>47938</v>
      </c>
      <c r="H924">
        <f>'Year 2'!$P$345</f>
        <v>0</v>
      </c>
      <c r="J924">
        <v>0</v>
      </c>
      <c r="K924" t="s">
        <v>826</v>
      </c>
    </row>
    <row r="925" spans="1:11" x14ac:dyDescent="0.2">
      <c r="A925" t="s">
        <v>328</v>
      </c>
      <c r="B925" t="s">
        <v>758</v>
      </c>
      <c r="D925">
        <v>0</v>
      </c>
      <c r="E925" s="76">
        <v>45747</v>
      </c>
      <c r="H925">
        <f>'Year 2'!$J$346</f>
        <v>0</v>
      </c>
      <c r="J925">
        <v>0</v>
      </c>
      <c r="K925" t="s">
        <v>826</v>
      </c>
    </row>
    <row r="926" spans="1:11" x14ac:dyDescent="0.2">
      <c r="A926" t="s">
        <v>328</v>
      </c>
      <c r="B926" t="s">
        <v>758</v>
      </c>
      <c r="D926">
        <v>0</v>
      </c>
      <c r="E926" s="76">
        <v>46112</v>
      </c>
      <c r="H926">
        <f>'Year 2'!$K$346</f>
        <v>0</v>
      </c>
      <c r="J926">
        <v>0</v>
      </c>
      <c r="K926" t="s">
        <v>826</v>
      </c>
    </row>
    <row r="927" spans="1:11" x14ac:dyDescent="0.2">
      <c r="A927" t="s">
        <v>328</v>
      </c>
      <c r="B927" t="s">
        <v>758</v>
      </c>
      <c r="D927">
        <v>0</v>
      </c>
      <c r="E927" s="76">
        <v>46477</v>
      </c>
      <c r="H927">
        <f>'Year 2'!$L$346</f>
        <v>0</v>
      </c>
      <c r="J927">
        <v>0</v>
      </c>
      <c r="K927" t="s">
        <v>826</v>
      </c>
    </row>
    <row r="928" spans="1:11" x14ac:dyDescent="0.2">
      <c r="A928" t="s">
        <v>328</v>
      </c>
      <c r="B928" t="s">
        <v>758</v>
      </c>
      <c r="D928">
        <v>0</v>
      </c>
      <c r="E928" s="76">
        <v>46843</v>
      </c>
      <c r="H928">
        <f>'Year 2'!$M$346</f>
        <v>0</v>
      </c>
      <c r="J928">
        <v>0</v>
      </c>
      <c r="K928" t="s">
        <v>826</v>
      </c>
    </row>
    <row r="929" spans="1:11" x14ac:dyDescent="0.2">
      <c r="A929" t="s">
        <v>328</v>
      </c>
      <c r="B929" t="s">
        <v>758</v>
      </c>
      <c r="D929">
        <v>0</v>
      </c>
      <c r="E929" s="76">
        <v>47208</v>
      </c>
      <c r="H929">
        <f>'Year 2'!$N$346</f>
        <v>0</v>
      </c>
      <c r="J929">
        <v>0</v>
      </c>
      <c r="K929" t="s">
        <v>826</v>
      </c>
    </row>
    <row r="930" spans="1:11" x14ac:dyDescent="0.2">
      <c r="A930" t="s">
        <v>328</v>
      </c>
      <c r="B930" t="s">
        <v>758</v>
      </c>
      <c r="D930">
        <v>0</v>
      </c>
      <c r="E930" s="76">
        <v>47573</v>
      </c>
      <c r="H930">
        <f>'Year 2'!$O$346</f>
        <v>0</v>
      </c>
      <c r="J930">
        <v>0</v>
      </c>
      <c r="K930" t="s">
        <v>826</v>
      </c>
    </row>
    <row r="931" spans="1:11" x14ac:dyDescent="0.2">
      <c r="A931" t="s">
        <v>328</v>
      </c>
      <c r="B931" t="s">
        <v>758</v>
      </c>
      <c r="D931">
        <v>0</v>
      </c>
      <c r="E931" s="76">
        <v>47938</v>
      </c>
      <c r="H931">
        <f>'Year 2'!$P$346</f>
        <v>0</v>
      </c>
      <c r="J931">
        <v>0</v>
      </c>
      <c r="K931" t="s">
        <v>826</v>
      </c>
    </row>
    <row r="932" spans="1:11" x14ac:dyDescent="0.2">
      <c r="A932" t="s">
        <v>328</v>
      </c>
      <c r="B932" t="s">
        <v>759</v>
      </c>
      <c r="D932">
        <v>0</v>
      </c>
      <c r="E932" s="76">
        <v>45747</v>
      </c>
      <c r="H932">
        <f>'Year 2'!$J$347</f>
        <v>0</v>
      </c>
      <c r="J932">
        <v>0</v>
      </c>
      <c r="K932" t="s">
        <v>826</v>
      </c>
    </row>
    <row r="933" spans="1:11" x14ac:dyDescent="0.2">
      <c r="A933" t="s">
        <v>328</v>
      </c>
      <c r="B933" t="s">
        <v>759</v>
      </c>
      <c r="D933">
        <v>0</v>
      </c>
      <c r="E933" s="76">
        <v>46112</v>
      </c>
      <c r="H933">
        <f>'Year 2'!$K$347</f>
        <v>0</v>
      </c>
      <c r="J933">
        <v>0</v>
      </c>
      <c r="K933" t="s">
        <v>826</v>
      </c>
    </row>
    <row r="934" spans="1:11" x14ac:dyDescent="0.2">
      <c r="A934" t="s">
        <v>328</v>
      </c>
      <c r="B934" t="s">
        <v>759</v>
      </c>
      <c r="D934">
        <v>0</v>
      </c>
      <c r="E934" s="76">
        <v>46477</v>
      </c>
      <c r="H934">
        <f>'Year 2'!$L$347</f>
        <v>0</v>
      </c>
      <c r="J934">
        <v>0</v>
      </c>
      <c r="K934" t="s">
        <v>826</v>
      </c>
    </row>
    <row r="935" spans="1:11" x14ac:dyDescent="0.2">
      <c r="A935" t="s">
        <v>328</v>
      </c>
      <c r="B935" t="s">
        <v>759</v>
      </c>
      <c r="D935">
        <v>0</v>
      </c>
      <c r="E935" s="76">
        <v>46843</v>
      </c>
      <c r="H935">
        <f>'Year 2'!$M$347</f>
        <v>0</v>
      </c>
      <c r="J935">
        <v>0</v>
      </c>
      <c r="K935" t="s">
        <v>826</v>
      </c>
    </row>
    <row r="936" spans="1:11" x14ac:dyDescent="0.2">
      <c r="A936" t="s">
        <v>328</v>
      </c>
      <c r="B936" t="s">
        <v>759</v>
      </c>
      <c r="D936">
        <v>0</v>
      </c>
      <c r="E936" s="76">
        <v>47208</v>
      </c>
      <c r="H936">
        <f>'Year 2'!$N$347</f>
        <v>0</v>
      </c>
      <c r="J936">
        <v>0</v>
      </c>
      <c r="K936" t="s">
        <v>826</v>
      </c>
    </row>
    <row r="937" spans="1:11" x14ac:dyDescent="0.2">
      <c r="A937" t="s">
        <v>328</v>
      </c>
      <c r="B937" t="s">
        <v>759</v>
      </c>
      <c r="D937">
        <v>0</v>
      </c>
      <c r="E937" s="76">
        <v>47573</v>
      </c>
      <c r="H937">
        <f>'Year 2'!$O$347</f>
        <v>0</v>
      </c>
      <c r="J937">
        <v>0</v>
      </c>
      <c r="K937" t="s">
        <v>826</v>
      </c>
    </row>
    <row r="938" spans="1:11" x14ac:dyDescent="0.2">
      <c r="A938" t="s">
        <v>328</v>
      </c>
      <c r="B938" t="s">
        <v>759</v>
      </c>
      <c r="D938">
        <v>0</v>
      </c>
      <c r="E938" s="76">
        <v>47938</v>
      </c>
      <c r="H938">
        <f>'Year 2'!$P$347</f>
        <v>0</v>
      </c>
      <c r="J938">
        <v>0</v>
      </c>
      <c r="K938" t="s">
        <v>826</v>
      </c>
    </row>
    <row r="939" spans="1:11" x14ac:dyDescent="0.2">
      <c r="A939" t="s">
        <v>328</v>
      </c>
      <c r="B939" t="s">
        <v>760</v>
      </c>
      <c r="D939">
        <v>0</v>
      </c>
      <c r="E939" s="76">
        <v>45747</v>
      </c>
      <c r="H939">
        <f>'Year 2'!$J$348</f>
        <v>0</v>
      </c>
      <c r="J939">
        <v>0</v>
      </c>
      <c r="K939" t="s">
        <v>826</v>
      </c>
    </row>
    <row r="940" spans="1:11" x14ac:dyDescent="0.2">
      <c r="A940" t="s">
        <v>328</v>
      </c>
      <c r="B940" t="s">
        <v>760</v>
      </c>
      <c r="D940">
        <v>0</v>
      </c>
      <c r="E940" s="76">
        <v>46112</v>
      </c>
      <c r="H940">
        <f>'Year 2'!$K$348</f>
        <v>0</v>
      </c>
      <c r="J940">
        <v>0</v>
      </c>
      <c r="K940" t="s">
        <v>826</v>
      </c>
    </row>
    <row r="941" spans="1:11" x14ac:dyDescent="0.2">
      <c r="A941" t="s">
        <v>328</v>
      </c>
      <c r="B941" t="s">
        <v>760</v>
      </c>
      <c r="D941">
        <v>0</v>
      </c>
      <c r="E941" s="76">
        <v>46477</v>
      </c>
      <c r="H941">
        <f>'Year 2'!$L$348</f>
        <v>0</v>
      </c>
      <c r="J941">
        <v>0</v>
      </c>
      <c r="K941" t="s">
        <v>826</v>
      </c>
    </row>
    <row r="942" spans="1:11" x14ac:dyDescent="0.2">
      <c r="A942" t="s">
        <v>328</v>
      </c>
      <c r="B942" t="s">
        <v>760</v>
      </c>
      <c r="D942">
        <v>0</v>
      </c>
      <c r="E942" s="76">
        <v>46843</v>
      </c>
      <c r="H942">
        <f>'Year 2'!$M$348</f>
        <v>0</v>
      </c>
      <c r="J942">
        <v>0</v>
      </c>
      <c r="K942" t="s">
        <v>826</v>
      </c>
    </row>
    <row r="943" spans="1:11" x14ac:dyDescent="0.2">
      <c r="A943" t="s">
        <v>328</v>
      </c>
      <c r="B943" t="s">
        <v>760</v>
      </c>
      <c r="D943">
        <v>0</v>
      </c>
      <c r="E943" s="76">
        <v>47208</v>
      </c>
      <c r="H943">
        <f>'Year 2'!$N$348</f>
        <v>0</v>
      </c>
      <c r="J943">
        <v>0</v>
      </c>
      <c r="K943" t="s">
        <v>826</v>
      </c>
    </row>
    <row r="944" spans="1:11" x14ac:dyDescent="0.2">
      <c r="A944" t="s">
        <v>328</v>
      </c>
      <c r="B944" t="s">
        <v>760</v>
      </c>
      <c r="D944">
        <v>0</v>
      </c>
      <c r="E944" s="76">
        <v>47573</v>
      </c>
      <c r="H944">
        <f>'Year 2'!$O$348</f>
        <v>0</v>
      </c>
      <c r="J944">
        <v>0</v>
      </c>
      <c r="K944" t="s">
        <v>826</v>
      </c>
    </row>
    <row r="945" spans="1:11" x14ac:dyDescent="0.2">
      <c r="A945" t="s">
        <v>328</v>
      </c>
      <c r="B945" t="s">
        <v>760</v>
      </c>
      <c r="D945">
        <v>0</v>
      </c>
      <c r="E945" s="76">
        <v>47938</v>
      </c>
      <c r="H945">
        <f>'Year 2'!$P$348</f>
        <v>0</v>
      </c>
      <c r="J945">
        <v>0</v>
      </c>
      <c r="K945" t="s">
        <v>826</v>
      </c>
    </row>
    <row r="946" spans="1:11" x14ac:dyDescent="0.2">
      <c r="A946" t="s">
        <v>328</v>
      </c>
      <c r="B946" t="s">
        <v>761</v>
      </c>
      <c r="D946">
        <v>0</v>
      </c>
      <c r="E946" s="76">
        <v>45747</v>
      </c>
      <c r="H946">
        <f>'Year 2'!$J$349</f>
        <v>0</v>
      </c>
      <c r="J946">
        <v>0</v>
      </c>
      <c r="K946" t="s">
        <v>826</v>
      </c>
    </row>
    <row r="947" spans="1:11" x14ac:dyDescent="0.2">
      <c r="A947" t="s">
        <v>328</v>
      </c>
      <c r="B947" t="s">
        <v>761</v>
      </c>
      <c r="D947">
        <v>0</v>
      </c>
      <c r="E947" s="76">
        <v>46112</v>
      </c>
      <c r="H947">
        <f>'Year 2'!$K$349</f>
        <v>0</v>
      </c>
      <c r="J947">
        <v>0</v>
      </c>
      <c r="K947" t="s">
        <v>826</v>
      </c>
    </row>
    <row r="948" spans="1:11" x14ac:dyDescent="0.2">
      <c r="A948" t="s">
        <v>328</v>
      </c>
      <c r="B948" t="s">
        <v>761</v>
      </c>
      <c r="D948">
        <v>0</v>
      </c>
      <c r="E948" s="76">
        <v>46477</v>
      </c>
      <c r="H948">
        <f>'Year 2'!$L$349</f>
        <v>0</v>
      </c>
      <c r="J948">
        <v>0</v>
      </c>
      <c r="K948" t="s">
        <v>826</v>
      </c>
    </row>
    <row r="949" spans="1:11" x14ac:dyDescent="0.2">
      <c r="A949" t="s">
        <v>328</v>
      </c>
      <c r="B949" t="s">
        <v>761</v>
      </c>
      <c r="D949">
        <v>0</v>
      </c>
      <c r="E949" s="76">
        <v>46843</v>
      </c>
      <c r="H949">
        <f>'Year 2'!$M$349</f>
        <v>0</v>
      </c>
      <c r="J949">
        <v>0</v>
      </c>
      <c r="K949" t="s">
        <v>826</v>
      </c>
    </row>
    <row r="950" spans="1:11" x14ac:dyDescent="0.2">
      <c r="A950" t="s">
        <v>328</v>
      </c>
      <c r="B950" t="s">
        <v>761</v>
      </c>
      <c r="D950">
        <v>0</v>
      </c>
      <c r="E950" s="76">
        <v>47208</v>
      </c>
      <c r="H950">
        <f>'Year 2'!$N$349</f>
        <v>0</v>
      </c>
      <c r="J950">
        <v>0</v>
      </c>
      <c r="K950" t="s">
        <v>826</v>
      </c>
    </row>
    <row r="951" spans="1:11" x14ac:dyDescent="0.2">
      <c r="A951" t="s">
        <v>328</v>
      </c>
      <c r="B951" t="s">
        <v>761</v>
      </c>
      <c r="D951">
        <v>0</v>
      </c>
      <c r="E951" s="76">
        <v>47573</v>
      </c>
      <c r="H951">
        <f>'Year 2'!$O$349</f>
        <v>0</v>
      </c>
      <c r="J951">
        <v>0</v>
      </c>
      <c r="K951" t="s">
        <v>826</v>
      </c>
    </row>
    <row r="952" spans="1:11" x14ac:dyDescent="0.2">
      <c r="A952" t="s">
        <v>328</v>
      </c>
      <c r="B952" t="s">
        <v>761</v>
      </c>
      <c r="D952">
        <v>0</v>
      </c>
      <c r="E952" s="76">
        <v>47938</v>
      </c>
      <c r="H952">
        <f>'Year 2'!$P$349</f>
        <v>0</v>
      </c>
      <c r="J952">
        <v>0</v>
      </c>
      <c r="K952" t="s">
        <v>826</v>
      </c>
    </row>
    <row r="953" spans="1:11" x14ac:dyDescent="0.2">
      <c r="A953" t="s">
        <v>328</v>
      </c>
      <c r="B953" t="s">
        <v>762</v>
      </c>
      <c r="D953">
        <v>0</v>
      </c>
      <c r="E953" s="76">
        <v>45747</v>
      </c>
      <c r="H953">
        <f>'Year 2'!$J$350</f>
        <v>0</v>
      </c>
      <c r="J953">
        <v>0</v>
      </c>
      <c r="K953" t="s">
        <v>826</v>
      </c>
    </row>
    <row r="954" spans="1:11" x14ac:dyDescent="0.2">
      <c r="A954" t="s">
        <v>328</v>
      </c>
      <c r="B954" t="s">
        <v>762</v>
      </c>
      <c r="D954">
        <v>0</v>
      </c>
      <c r="E954" s="76">
        <v>46112</v>
      </c>
      <c r="H954">
        <f>'Year 2'!$K$350</f>
        <v>0</v>
      </c>
      <c r="J954">
        <v>0</v>
      </c>
      <c r="K954" t="s">
        <v>826</v>
      </c>
    </row>
    <row r="955" spans="1:11" x14ac:dyDescent="0.2">
      <c r="A955" t="s">
        <v>328</v>
      </c>
      <c r="B955" t="s">
        <v>762</v>
      </c>
      <c r="D955">
        <v>0</v>
      </c>
      <c r="E955" s="76">
        <v>46477</v>
      </c>
      <c r="H955">
        <f>'Year 2'!$L$350</f>
        <v>0</v>
      </c>
      <c r="J955">
        <v>0</v>
      </c>
      <c r="K955" t="s">
        <v>826</v>
      </c>
    </row>
    <row r="956" spans="1:11" x14ac:dyDescent="0.2">
      <c r="A956" t="s">
        <v>328</v>
      </c>
      <c r="B956" t="s">
        <v>762</v>
      </c>
      <c r="D956">
        <v>0</v>
      </c>
      <c r="E956" s="76">
        <v>46843</v>
      </c>
      <c r="H956">
        <f>'Year 2'!$M$350</f>
        <v>0</v>
      </c>
      <c r="J956">
        <v>0</v>
      </c>
      <c r="K956" t="s">
        <v>826</v>
      </c>
    </row>
    <row r="957" spans="1:11" x14ac:dyDescent="0.2">
      <c r="A957" t="s">
        <v>328</v>
      </c>
      <c r="B957" t="s">
        <v>762</v>
      </c>
      <c r="D957">
        <v>0</v>
      </c>
      <c r="E957" s="76">
        <v>47208</v>
      </c>
      <c r="H957">
        <f>'Year 2'!$N$350</f>
        <v>0</v>
      </c>
      <c r="J957">
        <v>0</v>
      </c>
      <c r="K957" t="s">
        <v>826</v>
      </c>
    </row>
    <row r="958" spans="1:11" x14ac:dyDescent="0.2">
      <c r="A958" t="s">
        <v>328</v>
      </c>
      <c r="B958" t="s">
        <v>762</v>
      </c>
      <c r="D958">
        <v>0</v>
      </c>
      <c r="E958" s="76">
        <v>47573</v>
      </c>
      <c r="H958">
        <f>'Year 2'!$O$350</f>
        <v>0</v>
      </c>
      <c r="J958">
        <v>0</v>
      </c>
      <c r="K958" t="s">
        <v>826</v>
      </c>
    </row>
    <row r="959" spans="1:11" x14ac:dyDescent="0.2">
      <c r="A959" t="s">
        <v>328</v>
      </c>
      <c r="B959" t="s">
        <v>762</v>
      </c>
      <c r="D959">
        <v>0</v>
      </c>
      <c r="E959" s="76">
        <v>47938</v>
      </c>
      <c r="H959">
        <f>'Year 2'!$P$350</f>
        <v>0</v>
      </c>
      <c r="J959">
        <v>0</v>
      </c>
      <c r="K959" t="s">
        <v>826</v>
      </c>
    </row>
    <row r="960" spans="1:11" x14ac:dyDescent="0.2">
      <c r="A960" t="s">
        <v>335</v>
      </c>
      <c r="B960" t="s">
        <v>757</v>
      </c>
      <c r="D960">
        <v>0</v>
      </c>
      <c r="E960" s="76">
        <v>45747</v>
      </c>
      <c r="H960">
        <f>'Year 2'!$J$372</f>
        <v>0</v>
      </c>
      <c r="J960">
        <v>0</v>
      </c>
      <c r="K960" t="s">
        <v>827</v>
      </c>
    </row>
    <row r="961" spans="1:11" x14ac:dyDescent="0.2">
      <c r="A961" t="s">
        <v>335</v>
      </c>
      <c r="B961" t="s">
        <v>757</v>
      </c>
      <c r="D961">
        <v>0</v>
      </c>
      <c r="E961" s="76">
        <v>46112</v>
      </c>
      <c r="H961">
        <f>'Year 2'!$K$372</f>
        <v>0</v>
      </c>
      <c r="J961">
        <v>0</v>
      </c>
      <c r="K961" t="s">
        <v>827</v>
      </c>
    </row>
    <row r="962" spans="1:11" x14ac:dyDescent="0.2">
      <c r="A962" t="s">
        <v>335</v>
      </c>
      <c r="B962" t="s">
        <v>757</v>
      </c>
      <c r="D962">
        <v>0</v>
      </c>
      <c r="E962" s="76">
        <v>46477</v>
      </c>
      <c r="H962">
        <f>'Year 2'!$L$372</f>
        <v>0</v>
      </c>
      <c r="J962">
        <v>0</v>
      </c>
      <c r="K962" t="s">
        <v>827</v>
      </c>
    </row>
    <row r="963" spans="1:11" x14ac:dyDescent="0.2">
      <c r="A963" t="s">
        <v>335</v>
      </c>
      <c r="B963" t="s">
        <v>757</v>
      </c>
      <c r="D963">
        <v>0</v>
      </c>
      <c r="E963" s="76">
        <v>46843</v>
      </c>
      <c r="H963">
        <f>'Year 2'!$M$372</f>
        <v>0</v>
      </c>
      <c r="J963">
        <v>0</v>
      </c>
      <c r="K963" t="s">
        <v>827</v>
      </c>
    </row>
    <row r="964" spans="1:11" x14ac:dyDescent="0.2">
      <c r="A964" t="s">
        <v>335</v>
      </c>
      <c r="B964" t="s">
        <v>757</v>
      </c>
      <c r="D964">
        <v>0</v>
      </c>
      <c r="E964" s="76">
        <v>47208</v>
      </c>
      <c r="H964">
        <f>'Year 2'!$N$372</f>
        <v>0</v>
      </c>
      <c r="J964">
        <v>0</v>
      </c>
      <c r="K964" t="s">
        <v>827</v>
      </c>
    </row>
    <row r="965" spans="1:11" x14ac:dyDescent="0.2">
      <c r="A965" t="s">
        <v>335</v>
      </c>
      <c r="B965" t="s">
        <v>757</v>
      </c>
      <c r="D965">
        <v>0</v>
      </c>
      <c r="E965" s="76">
        <v>47573</v>
      </c>
      <c r="H965">
        <f>'Year 2'!$O$372</f>
        <v>0</v>
      </c>
      <c r="J965">
        <v>0</v>
      </c>
      <c r="K965" t="s">
        <v>827</v>
      </c>
    </row>
    <row r="966" spans="1:11" x14ac:dyDescent="0.2">
      <c r="A966" t="s">
        <v>335</v>
      </c>
      <c r="B966" t="s">
        <v>757</v>
      </c>
      <c r="D966">
        <v>0</v>
      </c>
      <c r="E966" s="76">
        <v>47938</v>
      </c>
      <c r="H966">
        <f>'Year 2'!$P$372</f>
        <v>0</v>
      </c>
      <c r="J966">
        <v>0</v>
      </c>
      <c r="K966" t="s">
        <v>827</v>
      </c>
    </row>
    <row r="967" spans="1:11" x14ac:dyDescent="0.2">
      <c r="A967" t="s">
        <v>335</v>
      </c>
      <c r="B967" t="s">
        <v>758</v>
      </c>
      <c r="D967">
        <v>0</v>
      </c>
      <c r="E967" s="76">
        <v>45747</v>
      </c>
      <c r="H967">
        <f>'Year 2'!$J$373</f>
        <v>0</v>
      </c>
      <c r="J967">
        <v>0</v>
      </c>
      <c r="K967" t="s">
        <v>827</v>
      </c>
    </row>
    <row r="968" spans="1:11" x14ac:dyDescent="0.2">
      <c r="A968" t="s">
        <v>335</v>
      </c>
      <c r="B968" t="s">
        <v>758</v>
      </c>
      <c r="D968">
        <v>0</v>
      </c>
      <c r="E968" s="76">
        <v>46112</v>
      </c>
      <c r="H968">
        <f>'Year 2'!$K$373</f>
        <v>0</v>
      </c>
      <c r="J968">
        <v>0</v>
      </c>
      <c r="K968" t="s">
        <v>827</v>
      </c>
    </row>
    <row r="969" spans="1:11" x14ac:dyDescent="0.2">
      <c r="A969" t="s">
        <v>335</v>
      </c>
      <c r="B969" t="s">
        <v>758</v>
      </c>
      <c r="D969">
        <v>0</v>
      </c>
      <c r="E969" s="76">
        <v>46477</v>
      </c>
      <c r="H969">
        <f>'Year 2'!$L$373</f>
        <v>0</v>
      </c>
      <c r="J969">
        <v>0</v>
      </c>
      <c r="K969" t="s">
        <v>827</v>
      </c>
    </row>
    <row r="970" spans="1:11" x14ac:dyDescent="0.2">
      <c r="A970" t="s">
        <v>335</v>
      </c>
      <c r="B970" t="s">
        <v>758</v>
      </c>
      <c r="D970">
        <v>0</v>
      </c>
      <c r="E970" s="76">
        <v>46843</v>
      </c>
      <c r="H970">
        <f>'Year 2'!$M$373</f>
        <v>0</v>
      </c>
      <c r="J970">
        <v>0</v>
      </c>
      <c r="K970" t="s">
        <v>827</v>
      </c>
    </row>
    <row r="971" spans="1:11" x14ac:dyDescent="0.2">
      <c r="A971" t="s">
        <v>335</v>
      </c>
      <c r="B971" t="s">
        <v>758</v>
      </c>
      <c r="D971">
        <v>0</v>
      </c>
      <c r="E971" s="76">
        <v>47208</v>
      </c>
      <c r="H971">
        <f>'Year 2'!$N$373</f>
        <v>0</v>
      </c>
      <c r="J971">
        <v>0</v>
      </c>
      <c r="K971" t="s">
        <v>827</v>
      </c>
    </row>
    <row r="972" spans="1:11" x14ac:dyDescent="0.2">
      <c r="A972" t="s">
        <v>335</v>
      </c>
      <c r="B972" t="s">
        <v>758</v>
      </c>
      <c r="D972">
        <v>0</v>
      </c>
      <c r="E972" s="76">
        <v>47573</v>
      </c>
      <c r="H972">
        <f>'Year 2'!$O$373</f>
        <v>0</v>
      </c>
      <c r="J972">
        <v>0</v>
      </c>
      <c r="K972" t="s">
        <v>827</v>
      </c>
    </row>
    <row r="973" spans="1:11" x14ac:dyDescent="0.2">
      <c r="A973" t="s">
        <v>335</v>
      </c>
      <c r="B973" t="s">
        <v>758</v>
      </c>
      <c r="D973">
        <v>0</v>
      </c>
      <c r="E973" s="76">
        <v>47938</v>
      </c>
      <c r="H973">
        <f>'Year 2'!$P$373</f>
        <v>0</v>
      </c>
      <c r="J973">
        <v>0</v>
      </c>
      <c r="K973" t="s">
        <v>827</v>
      </c>
    </row>
    <row r="974" spans="1:11" x14ac:dyDescent="0.2">
      <c r="A974" t="s">
        <v>335</v>
      </c>
      <c r="B974" t="s">
        <v>759</v>
      </c>
      <c r="D974">
        <v>0</v>
      </c>
      <c r="E974" s="76">
        <v>45747</v>
      </c>
      <c r="H974">
        <f>'Year 2'!$J$374</f>
        <v>0</v>
      </c>
      <c r="J974">
        <v>0</v>
      </c>
      <c r="K974" t="s">
        <v>827</v>
      </c>
    </row>
    <row r="975" spans="1:11" x14ac:dyDescent="0.2">
      <c r="A975" t="s">
        <v>335</v>
      </c>
      <c r="B975" t="s">
        <v>759</v>
      </c>
      <c r="D975">
        <v>0</v>
      </c>
      <c r="E975" s="76">
        <v>46112</v>
      </c>
      <c r="H975">
        <f>'Year 2'!$K$374</f>
        <v>0</v>
      </c>
      <c r="J975">
        <v>0</v>
      </c>
      <c r="K975" t="s">
        <v>827</v>
      </c>
    </row>
    <row r="976" spans="1:11" x14ac:dyDescent="0.2">
      <c r="A976" t="s">
        <v>335</v>
      </c>
      <c r="B976" t="s">
        <v>759</v>
      </c>
      <c r="D976">
        <v>0</v>
      </c>
      <c r="E976" s="76">
        <v>46477</v>
      </c>
      <c r="H976">
        <f>'Year 2'!$L$374</f>
        <v>0</v>
      </c>
      <c r="J976">
        <v>0</v>
      </c>
      <c r="K976" t="s">
        <v>827</v>
      </c>
    </row>
    <row r="977" spans="1:11" x14ac:dyDescent="0.2">
      <c r="A977" t="s">
        <v>335</v>
      </c>
      <c r="B977" t="s">
        <v>759</v>
      </c>
      <c r="D977">
        <v>0</v>
      </c>
      <c r="E977" s="76">
        <v>46843</v>
      </c>
      <c r="H977">
        <f>'Year 2'!$M$374</f>
        <v>0</v>
      </c>
      <c r="J977">
        <v>0</v>
      </c>
      <c r="K977" t="s">
        <v>827</v>
      </c>
    </row>
    <row r="978" spans="1:11" x14ac:dyDescent="0.2">
      <c r="A978" t="s">
        <v>335</v>
      </c>
      <c r="B978" t="s">
        <v>759</v>
      </c>
      <c r="D978">
        <v>0</v>
      </c>
      <c r="E978" s="76">
        <v>47208</v>
      </c>
      <c r="H978">
        <f>'Year 2'!$N$374</f>
        <v>0</v>
      </c>
      <c r="J978">
        <v>0</v>
      </c>
      <c r="K978" t="s">
        <v>827</v>
      </c>
    </row>
    <row r="979" spans="1:11" x14ac:dyDescent="0.2">
      <c r="A979" t="s">
        <v>335</v>
      </c>
      <c r="B979" t="s">
        <v>759</v>
      </c>
      <c r="D979">
        <v>0</v>
      </c>
      <c r="E979" s="76">
        <v>47573</v>
      </c>
      <c r="H979">
        <f>'Year 2'!$O$374</f>
        <v>0</v>
      </c>
      <c r="J979">
        <v>0</v>
      </c>
      <c r="K979" t="s">
        <v>827</v>
      </c>
    </row>
    <row r="980" spans="1:11" x14ac:dyDescent="0.2">
      <c r="A980" t="s">
        <v>335</v>
      </c>
      <c r="B980" t="s">
        <v>759</v>
      </c>
      <c r="D980">
        <v>0</v>
      </c>
      <c r="E980" s="76">
        <v>47938</v>
      </c>
      <c r="H980">
        <f>'Year 2'!$P$374</f>
        <v>0</v>
      </c>
      <c r="J980">
        <v>0</v>
      </c>
      <c r="K980" t="s">
        <v>827</v>
      </c>
    </row>
    <row r="981" spans="1:11" x14ac:dyDescent="0.2">
      <c r="A981" t="s">
        <v>335</v>
      </c>
      <c r="B981" t="s">
        <v>760</v>
      </c>
      <c r="D981">
        <v>0</v>
      </c>
      <c r="E981" s="76">
        <v>45747</v>
      </c>
      <c r="H981">
        <f>'Year 2'!$J$375</f>
        <v>0</v>
      </c>
      <c r="J981">
        <v>0</v>
      </c>
      <c r="K981" t="s">
        <v>827</v>
      </c>
    </row>
    <row r="982" spans="1:11" x14ac:dyDescent="0.2">
      <c r="A982" t="s">
        <v>335</v>
      </c>
      <c r="B982" t="s">
        <v>760</v>
      </c>
      <c r="D982">
        <v>0</v>
      </c>
      <c r="E982" s="76">
        <v>46112</v>
      </c>
      <c r="H982">
        <f>'Year 2'!$K$375</f>
        <v>0</v>
      </c>
      <c r="J982">
        <v>0</v>
      </c>
      <c r="K982" t="s">
        <v>827</v>
      </c>
    </row>
    <row r="983" spans="1:11" x14ac:dyDescent="0.2">
      <c r="A983" t="s">
        <v>335</v>
      </c>
      <c r="B983" t="s">
        <v>760</v>
      </c>
      <c r="D983">
        <v>0</v>
      </c>
      <c r="E983" s="76">
        <v>46477</v>
      </c>
      <c r="H983">
        <f>'Year 2'!$L$375</f>
        <v>0</v>
      </c>
      <c r="J983">
        <v>0</v>
      </c>
      <c r="K983" t="s">
        <v>827</v>
      </c>
    </row>
    <row r="984" spans="1:11" x14ac:dyDescent="0.2">
      <c r="A984" t="s">
        <v>335</v>
      </c>
      <c r="B984" t="s">
        <v>760</v>
      </c>
      <c r="D984">
        <v>0</v>
      </c>
      <c r="E984" s="76">
        <v>46843</v>
      </c>
      <c r="H984">
        <f>'Year 2'!$M$375</f>
        <v>0</v>
      </c>
      <c r="J984">
        <v>0</v>
      </c>
      <c r="K984" t="s">
        <v>827</v>
      </c>
    </row>
    <row r="985" spans="1:11" x14ac:dyDescent="0.2">
      <c r="A985" t="s">
        <v>335</v>
      </c>
      <c r="B985" t="s">
        <v>760</v>
      </c>
      <c r="D985">
        <v>0</v>
      </c>
      <c r="E985" s="76">
        <v>47208</v>
      </c>
      <c r="H985">
        <f>'Year 2'!$N$375</f>
        <v>0</v>
      </c>
      <c r="J985">
        <v>0</v>
      </c>
      <c r="K985" t="s">
        <v>827</v>
      </c>
    </row>
    <row r="986" spans="1:11" x14ac:dyDescent="0.2">
      <c r="A986" t="s">
        <v>335</v>
      </c>
      <c r="B986" t="s">
        <v>760</v>
      </c>
      <c r="D986">
        <v>0</v>
      </c>
      <c r="E986" s="76">
        <v>47573</v>
      </c>
      <c r="H986">
        <f>'Year 2'!$O$375</f>
        <v>0</v>
      </c>
      <c r="J986">
        <v>0</v>
      </c>
      <c r="K986" t="s">
        <v>827</v>
      </c>
    </row>
    <row r="987" spans="1:11" x14ac:dyDescent="0.2">
      <c r="A987" t="s">
        <v>335</v>
      </c>
      <c r="B987" t="s">
        <v>760</v>
      </c>
      <c r="D987">
        <v>0</v>
      </c>
      <c r="E987" s="76">
        <v>47938</v>
      </c>
      <c r="H987">
        <f>'Year 2'!$P$375</f>
        <v>0</v>
      </c>
      <c r="J987">
        <v>0</v>
      </c>
      <c r="K987" t="s">
        <v>827</v>
      </c>
    </row>
    <row r="988" spans="1:11" x14ac:dyDescent="0.2">
      <c r="A988" t="s">
        <v>335</v>
      </c>
      <c r="B988" t="s">
        <v>761</v>
      </c>
      <c r="D988">
        <v>0</v>
      </c>
      <c r="E988" s="76">
        <v>45747</v>
      </c>
      <c r="H988">
        <f>'Year 2'!$J$376</f>
        <v>0</v>
      </c>
      <c r="J988">
        <v>0</v>
      </c>
      <c r="K988" t="s">
        <v>827</v>
      </c>
    </row>
    <row r="989" spans="1:11" x14ac:dyDescent="0.2">
      <c r="A989" t="s">
        <v>335</v>
      </c>
      <c r="B989" t="s">
        <v>761</v>
      </c>
      <c r="D989">
        <v>0</v>
      </c>
      <c r="E989" s="76">
        <v>46112</v>
      </c>
      <c r="H989">
        <f>'Year 2'!$K$376</f>
        <v>0</v>
      </c>
      <c r="J989">
        <v>0</v>
      </c>
      <c r="K989" t="s">
        <v>827</v>
      </c>
    </row>
    <row r="990" spans="1:11" x14ac:dyDescent="0.2">
      <c r="A990" t="s">
        <v>335</v>
      </c>
      <c r="B990" t="s">
        <v>761</v>
      </c>
      <c r="D990">
        <v>0</v>
      </c>
      <c r="E990" s="76">
        <v>46477</v>
      </c>
      <c r="H990">
        <f>'Year 2'!$L$376</f>
        <v>0</v>
      </c>
      <c r="J990">
        <v>0</v>
      </c>
      <c r="K990" t="s">
        <v>827</v>
      </c>
    </row>
    <row r="991" spans="1:11" x14ac:dyDescent="0.2">
      <c r="A991" t="s">
        <v>335</v>
      </c>
      <c r="B991" t="s">
        <v>761</v>
      </c>
      <c r="D991">
        <v>0</v>
      </c>
      <c r="E991" s="76">
        <v>46843</v>
      </c>
      <c r="H991">
        <f>'Year 2'!$M$376</f>
        <v>0</v>
      </c>
      <c r="J991">
        <v>0</v>
      </c>
      <c r="K991" t="s">
        <v>827</v>
      </c>
    </row>
    <row r="992" spans="1:11" x14ac:dyDescent="0.2">
      <c r="A992" t="s">
        <v>335</v>
      </c>
      <c r="B992" t="s">
        <v>761</v>
      </c>
      <c r="D992">
        <v>0</v>
      </c>
      <c r="E992" s="76">
        <v>47208</v>
      </c>
      <c r="H992">
        <f>'Year 2'!$N$376</f>
        <v>0</v>
      </c>
      <c r="J992">
        <v>0</v>
      </c>
      <c r="K992" t="s">
        <v>827</v>
      </c>
    </row>
    <row r="993" spans="1:11" x14ac:dyDescent="0.2">
      <c r="A993" t="s">
        <v>335</v>
      </c>
      <c r="B993" t="s">
        <v>761</v>
      </c>
      <c r="D993">
        <v>0</v>
      </c>
      <c r="E993" s="76">
        <v>47573</v>
      </c>
      <c r="H993">
        <f>'Year 2'!$O$376</f>
        <v>0</v>
      </c>
      <c r="J993">
        <v>0</v>
      </c>
      <c r="K993" t="s">
        <v>827</v>
      </c>
    </row>
    <row r="994" spans="1:11" x14ac:dyDescent="0.2">
      <c r="A994" t="s">
        <v>335</v>
      </c>
      <c r="B994" t="s">
        <v>761</v>
      </c>
      <c r="D994">
        <v>0</v>
      </c>
      <c r="E994" s="76">
        <v>47938</v>
      </c>
      <c r="H994">
        <f>'Year 2'!$P$376</f>
        <v>0</v>
      </c>
      <c r="J994">
        <v>0</v>
      </c>
      <c r="K994" t="s">
        <v>827</v>
      </c>
    </row>
    <row r="995" spans="1:11" x14ac:dyDescent="0.2">
      <c r="A995" t="s">
        <v>335</v>
      </c>
      <c r="B995" t="s">
        <v>762</v>
      </c>
      <c r="D995">
        <v>0</v>
      </c>
      <c r="E995" s="76">
        <v>45747</v>
      </c>
      <c r="H995">
        <f>'Year 2'!$J$377</f>
        <v>0</v>
      </c>
      <c r="J995">
        <v>0</v>
      </c>
      <c r="K995" t="s">
        <v>827</v>
      </c>
    </row>
    <row r="996" spans="1:11" x14ac:dyDescent="0.2">
      <c r="A996" t="s">
        <v>335</v>
      </c>
      <c r="B996" t="s">
        <v>762</v>
      </c>
      <c r="D996">
        <v>0</v>
      </c>
      <c r="E996" s="76">
        <v>46112</v>
      </c>
      <c r="H996">
        <f>'Year 2'!$K$377</f>
        <v>0</v>
      </c>
      <c r="J996">
        <v>0</v>
      </c>
      <c r="K996" t="s">
        <v>827</v>
      </c>
    </row>
    <row r="997" spans="1:11" x14ac:dyDescent="0.2">
      <c r="A997" t="s">
        <v>335</v>
      </c>
      <c r="B997" t="s">
        <v>762</v>
      </c>
      <c r="D997">
        <v>0</v>
      </c>
      <c r="E997" s="76">
        <v>46477</v>
      </c>
      <c r="H997">
        <f>'Year 2'!$L$377</f>
        <v>0</v>
      </c>
      <c r="J997">
        <v>0</v>
      </c>
      <c r="K997" t="s">
        <v>827</v>
      </c>
    </row>
    <row r="998" spans="1:11" x14ac:dyDescent="0.2">
      <c r="A998" t="s">
        <v>335</v>
      </c>
      <c r="B998" t="s">
        <v>762</v>
      </c>
      <c r="D998">
        <v>0</v>
      </c>
      <c r="E998" s="76">
        <v>46843</v>
      </c>
      <c r="H998">
        <f>'Year 2'!$M$377</f>
        <v>0</v>
      </c>
      <c r="J998">
        <v>0</v>
      </c>
      <c r="K998" t="s">
        <v>827</v>
      </c>
    </row>
    <row r="999" spans="1:11" x14ac:dyDescent="0.2">
      <c r="A999" t="s">
        <v>335</v>
      </c>
      <c r="B999" t="s">
        <v>762</v>
      </c>
      <c r="D999">
        <v>0</v>
      </c>
      <c r="E999" s="76">
        <v>47208</v>
      </c>
      <c r="H999">
        <f>'Year 2'!$N$377</f>
        <v>0</v>
      </c>
      <c r="J999">
        <v>0</v>
      </c>
      <c r="K999" t="s">
        <v>827</v>
      </c>
    </row>
    <row r="1000" spans="1:11" x14ac:dyDescent="0.2">
      <c r="A1000" t="s">
        <v>335</v>
      </c>
      <c r="B1000" t="s">
        <v>762</v>
      </c>
      <c r="D1000">
        <v>0</v>
      </c>
      <c r="E1000" s="76">
        <v>47573</v>
      </c>
      <c r="H1000">
        <f>'Year 2'!$O$377</f>
        <v>0</v>
      </c>
      <c r="J1000">
        <v>0</v>
      </c>
      <c r="K1000" t="s">
        <v>827</v>
      </c>
    </row>
    <row r="1001" spans="1:11" x14ac:dyDescent="0.2">
      <c r="A1001" t="s">
        <v>335</v>
      </c>
      <c r="B1001" t="s">
        <v>762</v>
      </c>
      <c r="D1001">
        <v>0</v>
      </c>
      <c r="E1001" s="76">
        <v>47938</v>
      </c>
      <c r="H1001">
        <f>'Year 2'!$P$377</f>
        <v>0</v>
      </c>
      <c r="J1001">
        <v>0</v>
      </c>
      <c r="K1001" t="s">
        <v>827</v>
      </c>
    </row>
    <row r="1002" spans="1:11" x14ac:dyDescent="0.2">
      <c r="A1002" t="s">
        <v>351</v>
      </c>
      <c r="B1002" t="s">
        <v>757</v>
      </c>
      <c r="D1002">
        <v>0</v>
      </c>
      <c r="E1002" s="76">
        <v>45747</v>
      </c>
      <c r="H1002">
        <f>'Year 2'!$J$395</f>
        <v>0</v>
      </c>
      <c r="J1002">
        <v>0</v>
      </c>
      <c r="K1002" t="s">
        <v>828</v>
      </c>
    </row>
    <row r="1003" spans="1:11" x14ac:dyDescent="0.2">
      <c r="A1003" t="s">
        <v>351</v>
      </c>
      <c r="B1003" t="s">
        <v>757</v>
      </c>
      <c r="D1003">
        <v>0</v>
      </c>
      <c r="E1003" s="76">
        <v>46112</v>
      </c>
      <c r="H1003">
        <f>'Year 2'!$K$395</f>
        <v>0</v>
      </c>
      <c r="J1003">
        <v>0</v>
      </c>
      <c r="K1003" t="s">
        <v>828</v>
      </c>
    </row>
    <row r="1004" spans="1:11" x14ac:dyDescent="0.2">
      <c r="A1004" t="s">
        <v>351</v>
      </c>
      <c r="B1004" t="s">
        <v>757</v>
      </c>
      <c r="D1004">
        <v>0</v>
      </c>
      <c r="E1004" s="76">
        <v>46477</v>
      </c>
      <c r="H1004">
        <f>'Year 2'!$L$395</f>
        <v>0</v>
      </c>
      <c r="J1004">
        <v>0</v>
      </c>
      <c r="K1004" t="s">
        <v>828</v>
      </c>
    </row>
    <row r="1005" spans="1:11" x14ac:dyDescent="0.2">
      <c r="A1005" t="s">
        <v>351</v>
      </c>
      <c r="B1005" t="s">
        <v>757</v>
      </c>
      <c r="D1005">
        <v>0</v>
      </c>
      <c r="E1005" s="76">
        <v>46843</v>
      </c>
      <c r="H1005">
        <f>'Year 2'!$M$395</f>
        <v>0</v>
      </c>
      <c r="J1005">
        <v>0</v>
      </c>
      <c r="K1005" t="s">
        <v>828</v>
      </c>
    </row>
    <row r="1006" spans="1:11" x14ac:dyDescent="0.2">
      <c r="A1006" t="s">
        <v>351</v>
      </c>
      <c r="B1006" t="s">
        <v>757</v>
      </c>
      <c r="D1006">
        <v>0</v>
      </c>
      <c r="E1006" s="76">
        <v>47208</v>
      </c>
      <c r="H1006">
        <f>'Year 2'!$N$395</f>
        <v>0</v>
      </c>
      <c r="J1006">
        <v>0</v>
      </c>
      <c r="K1006" t="s">
        <v>828</v>
      </c>
    </row>
    <row r="1007" spans="1:11" x14ac:dyDescent="0.2">
      <c r="A1007" t="s">
        <v>351</v>
      </c>
      <c r="B1007" t="s">
        <v>757</v>
      </c>
      <c r="D1007">
        <v>0</v>
      </c>
      <c r="E1007" s="76">
        <v>47573</v>
      </c>
      <c r="H1007">
        <f>'Year 2'!$O$395</f>
        <v>0</v>
      </c>
      <c r="J1007">
        <v>0</v>
      </c>
      <c r="K1007" t="s">
        <v>828</v>
      </c>
    </row>
    <row r="1008" spans="1:11" x14ac:dyDescent="0.2">
      <c r="A1008" t="s">
        <v>351</v>
      </c>
      <c r="B1008" t="s">
        <v>757</v>
      </c>
      <c r="D1008">
        <v>0</v>
      </c>
      <c r="E1008" s="76">
        <v>47938</v>
      </c>
      <c r="H1008">
        <f>'Year 2'!$P$395</f>
        <v>0</v>
      </c>
      <c r="J1008">
        <v>0</v>
      </c>
      <c r="K1008" t="s">
        <v>828</v>
      </c>
    </row>
    <row r="1009" spans="1:11" x14ac:dyDescent="0.2">
      <c r="A1009" t="s">
        <v>351</v>
      </c>
      <c r="B1009" t="s">
        <v>758</v>
      </c>
      <c r="D1009">
        <v>0</v>
      </c>
      <c r="E1009" s="76">
        <v>45747</v>
      </c>
      <c r="H1009">
        <f>'Year 2'!$J$396</f>
        <v>0</v>
      </c>
      <c r="J1009">
        <v>0</v>
      </c>
      <c r="K1009" t="s">
        <v>828</v>
      </c>
    </row>
    <row r="1010" spans="1:11" x14ac:dyDescent="0.2">
      <c r="A1010" t="s">
        <v>351</v>
      </c>
      <c r="B1010" t="s">
        <v>758</v>
      </c>
      <c r="D1010">
        <v>0</v>
      </c>
      <c r="E1010" s="76">
        <v>46112</v>
      </c>
      <c r="H1010">
        <f>'Year 2'!$K$396</f>
        <v>0</v>
      </c>
      <c r="J1010">
        <v>0</v>
      </c>
      <c r="K1010" t="s">
        <v>828</v>
      </c>
    </row>
    <row r="1011" spans="1:11" x14ac:dyDescent="0.2">
      <c r="A1011" t="s">
        <v>351</v>
      </c>
      <c r="B1011" t="s">
        <v>758</v>
      </c>
      <c r="D1011">
        <v>0</v>
      </c>
      <c r="E1011" s="76">
        <v>46477</v>
      </c>
      <c r="H1011">
        <f>'Year 2'!$L$396</f>
        <v>0</v>
      </c>
      <c r="J1011">
        <v>0</v>
      </c>
      <c r="K1011" t="s">
        <v>828</v>
      </c>
    </row>
    <row r="1012" spans="1:11" x14ac:dyDescent="0.2">
      <c r="A1012" t="s">
        <v>351</v>
      </c>
      <c r="B1012" t="s">
        <v>758</v>
      </c>
      <c r="D1012">
        <v>0</v>
      </c>
      <c r="E1012" s="76">
        <v>46843</v>
      </c>
      <c r="H1012">
        <f>'Year 2'!$M$396</f>
        <v>0</v>
      </c>
      <c r="J1012">
        <v>0</v>
      </c>
      <c r="K1012" t="s">
        <v>828</v>
      </c>
    </row>
    <row r="1013" spans="1:11" x14ac:dyDescent="0.2">
      <c r="A1013" t="s">
        <v>351</v>
      </c>
      <c r="B1013" t="s">
        <v>758</v>
      </c>
      <c r="D1013">
        <v>0</v>
      </c>
      <c r="E1013" s="76">
        <v>47208</v>
      </c>
      <c r="H1013">
        <f>'Year 2'!$N$396</f>
        <v>0</v>
      </c>
      <c r="J1013">
        <v>0</v>
      </c>
      <c r="K1013" t="s">
        <v>828</v>
      </c>
    </row>
    <row r="1014" spans="1:11" x14ac:dyDescent="0.2">
      <c r="A1014" t="s">
        <v>351</v>
      </c>
      <c r="B1014" t="s">
        <v>758</v>
      </c>
      <c r="D1014">
        <v>0</v>
      </c>
      <c r="E1014" s="76">
        <v>47573</v>
      </c>
      <c r="H1014">
        <f>'Year 2'!$O$396</f>
        <v>0</v>
      </c>
      <c r="J1014">
        <v>0</v>
      </c>
      <c r="K1014" t="s">
        <v>828</v>
      </c>
    </row>
    <row r="1015" spans="1:11" x14ac:dyDescent="0.2">
      <c r="A1015" t="s">
        <v>351</v>
      </c>
      <c r="B1015" t="s">
        <v>758</v>
      </c>
      <c r="D1015">
        <v>0</v>
      </c>
      <c r="E1015" s="76">
        <v>47938</v>
      </c>
      <c r="H1015">
        <f>'Year 2'!$P$396</f>
        <v>0</v>
      </c>
      <c r="J1015">
        <v>0</v>
      </c>
      <c r="K1015" t="s">
        <v>828</v>
      </c>
    </row>
    <row r="1016" spans="1:11" x14ac:dyDescent="0.2">
      <c r="A1016" t="s">
        <v>351</v>
      </c>
      <c r="B1016" t="s">
        <v>759</v>
      </c>
      <c r="D1016">
        <v>0</v>
      </c>
      <c r="E1016" s="76">
        <v>45747</v>
      </c>
      <c r="H1016">
        <f>'Year 2'!$J$397</f>
        <v>0</v>
      </c>
      <c r="J1016">
        <v>0</v>
      </c>
      <c r="K1016" t="s">
        <v>828</v>
      </c>
    </row>
    <row r="1017" spans="1:11" x14ac:dyDescent="0.2">
      <c r="A1017" t="s">
        <v>351</v>
      </c>
      <c r="B1017" t="s">
        <v>759</v>
      </c>
      <c r="D1017">
        <v>0</v>
      </c>
      <c r="E1017" s="76">
        <v>46112</v>
      </c>
      <c r="H1017">
        <f>'Year 2'!$K$397</f>
        <v>0</v>
      </c>
      <c r="J1017">
        <v>0</v>
      </c>
      <c r="K1017" t="s">
        <v>828</v>
      </c>
    </row>
    <row r="1018" spans="1:11" x14ac:dyDescent="0.2">
      <c r="A1018" t="s">
        <v>351</v>
      </c>
      <c r="B1018" t="s">
        <v>759</v>
      </c>
      <c r="D1018">
        <v>0</v>
      </c>
      <c r="E1018" s="76">
        <v>46477</v>
      </c>
      <c r="H1018">
        <f>'Year 2'!$L$397</f>
        <v>0</v>
      </c>
      <c r="J1018">
        <v>0</v>
      </c>
      <c r="K1018" t="s">
        <v>828</v>
      </c>
    </row>
    <row r="1019" spans="1:11" x14ac:dyDescent="0.2">
      <c r="A1019" t="s">
        <v>351</v>
      </c>
      <c r="B1019" t="s">
        <v>759</v>
      </c>
      <c r="D1019">
        <v>0</v>
      </c>
      <c r="E1019" s="76">
        <v>46843</v>
      </c>
      <c r="H1019">
        <f>'Year 2'!$M$397</f>
        <v>0</v>
      </c>
      <c r="J1019">
        <v>0</v>
      </c>
      <c r="K1019" t="s">
        <v>828</v>
      </c>
    </row>
    <row r="1020" spans="1:11" x14ac:dyDescent="0.2">
      <c r="A1020" t="s">
        <v>351</v>
      </c>
      <c r="B1020" t="s">
        <v>759</v>
      </c>
      <c r="D1020">
        <v>0</v>
      </c>
      <c r="E1020" s="76">
        <v>47208</v>
      </c>
      <c r="H1020">
        <f>'Year 2'!$N$397</f>
        <v>0</v>
      </c>
      <c r="J1020">
        <v>0</v>
      </c>
      <c r="K1020" t="s">
        <v>828</v>
      </c>
    </row>
    <row r="1021" spans="1:11" x14ac:dyDescent="0.2">
      <c r="A1021" t="s">
        <v>351</v>
      </c>
      <c r="B1021" t="s">
        <v>759</v>
      </c>
      <c r="D1021">
        <v>0</v>
      </c>
      <c r="E1021" s="76">
        <v>47573</v>
      </c>
      <c r="H1021">
        <f>'Year 2'!$O$397</f>
        <v>0</v>
      </c>
      <c r="J1021">
        <v>0</v>
      </c>
      <c r="K1021" t="s">
        <v>828</v>
      </c>
    </row>
    <row r="1022" spans="1:11" x14ac:dyDescent="0.2">
      <c r="A1022" t="s">
        <v>351</v>
      </c>
      <c r="B1022" t="s">
        <v>759</v>
      </c>
      <c r="D1022">
        <v>0</v>
      </c>
      <c r="E1022" s="76">
        <v>47938</v>
      </c>
      <c r="H1022">
        <f>'Year 2'!$P$397</f>
        <v>0</v>
      </c>
      <c r="J1022">
        <v>0</v>
      </c>
      <c r="K1022" t="s">
        <v>828</v>
      </c>
    </row>
    <row r="1023" spans="1:11" x14ac:dyDescent="0.2">
      <c r="A1023" t="s">
        <v>351</v>
      </c>
      <c r="B1023" t="s">
        <v>760</v>
      </c>
      <c r="D1023">
        <v>0</v>
      </c>
      <c r="E1023" s="76">
        <v>45747</v>
      </c>
      <c r="H1023">
        <f>'Year 2'!$J$398</f>
        <v>0</v>
      </c>
      <c r="J1023">
        <v>0</v>
      </c>
      <c r="K1023" t="s">
        <v>828</v>
      </c>
    </row>
    <row r="1024" spans="1:11" x14ac:dyDescent="0.2">
      <c r="A1024" t="s">
        <v>351</v>
      </c>
      <c r="B1024" t="s">
        <v>760</v>
      </c>
      <c r="D1024">
        <v>0</v>
      </c>
      <c r="E1024" s="76">
        <v>46112</v>
      </c>
      <c r="H1024">
        <f>'Year 2'!$K$398</f>
        <v>0</v>
      </c>
      <c r="J1024">
        <v>0</v>
      </c>
      <c r="K1024" t="s">
        <v>828</v>
      </c>
    </row>
    <row r="1025" spans="1:11" x14ac:dyDescent="0.2">
      <c r="A1025" t="s">
        <v>351</v>
      </c>
      <c r="B1025" t="s">
        <v>760</v>
      </c>
      <c r="D1025">
        <v>0</v>
      </c>
      <c r="E1025" s="76">
        <v>46477</v>
      </c>
      <c r="H1025">
        <f>'Year 2'!$L$398</f>
        <v>0</v>
      </c>
      <c r="J1025">
        <v>0</v>
      </c>
      <c r="K1025" t="s">
        <v>828</v>
      </c>
    </row>
    <row r="1026" spans="1:11" x14ac:dyDescent="0.2">
      <c r="A1026" t="s">
        <v>351</v>
      </c>
      <c r="B1026" t="s">
        <v>760</v>
      </c>
      <c r="D1026">
        <v>0</v>
      </c>
      <c r="E1026" s="76">
        <v>46843</v>
      </c>
      <c r="H1026">
        <f>'Year 2'!$M$398</f>
        <v>0</v>
      </c>
      <c r="J1026">
        <v>0</v>
      </c>
      <c r="K1026" t="s">
        <v>828</v>
      </c>
    </row>
    <row r="1027" spans="1:11" x14ac:dyDescent="0.2">
      <c r="A1027" t="s">
        <v>351</v>
      </c>
      <c r="B1027" t="s">
        <v>760</v>
      </c>
      <c r="D1027">
        <v>0</v>
      </c>
      <c r="E1027" s="76">
        <v>47208</v>
      </c>
      <c r="H1027">
        <f>'Year 2'!$N$398</f>
        <v>0</v>
      </c>
      <c r="J1027">
        <v>0</v>
      </c>
      <c r="K1027" t="s">
        <v>828</v>
      </c>
    </row>
    <row r="1028" spans="1:11" x14ac:dyDescent="0.2">
      <c r="A1028" t="s">
        <v>351</v>
      </c>
      <c r="B1028" t="s">
        <v>760</v>
      </c>
      <c r="D1028">
        <v>0</v>
      </c>
      <c r="E1028" s="76">
        <v>47573</v>
      </c>
      <c r="H1028">
        <f>'Year 2'!$O$398</f>
        <v>0</v>
      </c>
      <c r="J1028">
        <v>0</v>
      </c>
      <c r="K1028" t="s">
        <v>828</v>
      </c>
    </row>
    <row r="1029" spans="1:11" x14ac:dyDescent="0.2">
      <c r="A1029" t="s">
        <v>351</v>
      </c>
      <c r="B1029" t="s">
        <v>760</v>
      </c>
      <c r="D1029">
        <v>0</v>
      </c>
      <c r="E1029" s="76">
        <v>47938</v>
      </c>
      <c r="H1029">
        <f>'Year 2'!$P$398</f>
        <v>0</v>
      </c>
      <c r="J1029">
        <v>0</v>
      </c>
      <c r="K1029" t="s">
        <v>828</v>
      </c>
    </row>
    <row r="1030" spans="1:11" x14ac:dyDescent="0.2">
      <c r="A1030" t="s">
        <v>351</v>
      </c>
      <c r="B1030" t="s">
        <v>761</v>
      </c>
      <c r="D1030">
        <v>0</v>
      </c>
      <c r="E1030" s="76">
        <v>45747</v>
      </c>
      <c r="H1030">
        <f>'Year 2'!$J$399</f>
        <v>0</v>
      </c>
      <c r="J1030">
        <v>0</v>
      </c>
      <c r="K1030" t="s">
        <v>828</v>
      </c>
    </row>
    <row r="1031" spans="1:11" x14ac:dyDescent="0.2">
      <c r="A1031" t="s">
        <v>351</v>
      </c>
      <c r="B1031" t="s">
        <v>761</v>
      </c>
      <c r="D1031">
        <v>0</v>
      </c>
      <c r="E1031" s="76">
        <v>46112</v>
      </c>
      <c r="H1031">
        <f>'Year 2'!$K$399</f>
        <v>0</v>
      </c>
      <c r="J1031">
        <v>0</v>
      </c>
      <c r="K1031" t="s">
        <v>828</v>
      </c>
    </row>
    <row r="1032" spans="1:11" x14ac:dyDescent="0.2">
      <c r="A1032" t="s">
        <v>351</v>
      </c>
      <c r="B1032" t="s">
        <v>761</v>
      </c>
      <c r="D1032">
        <v>0</v>
      </c>
      <c r="E1032" s="76">
        <v>46477</v>
      </c>
      <c r="H1032">
        <f>'Year 2'!$L$399</f>
        <v>0</v>
      </c>
      <c r="J1032">
        <v>0</v>
      </c>
      <c r="K1032" t="s">
        <v>828</v>
      </c>
    </row>
    <row r="1033" spans="1:11" x14ac:dyDescent="0.2">
      <c r="A1033" t="s">
        <v>351</v>
      </c>
      <c r="B1033" t="s">
        <v>761</v>
      </c>
      <c r="D1033">
        <v>0</v>
      </c>
      <c r="E1033" s="76">
        <v>46843</v>
      </c>
      <c r="H1033">
        <f>'Year 2'!$M$399</f>
        <v>0</v>
      </c>
      <c r="J1033">
        <v>0</v>
      </c>
      <c r="K1033" t="s">
        <v>828</v>
      </c>
    </row>
    <row r="1034" spans="1:11" x14ac:dyDescent="0.2">
      <c r="A1034" t="s">
        <v>351</v>
      </c>
      <c r="B1034" t="s">
        <v>761</v>
      </c>
      <c r="D1034">
        <v>0</v>
      </c>
      <c r="E1034" s="76">
        <v>47208</v>
      </c>
      <c r="H1034">
        <f>'Year 2'!$N$399</f>
        <v>0</v>
      </c>
      <c r="J1034">
        <v>0</v>
      </c>
      <c r="K1034" t="s">
        <v>828</v>
      </c>
    </row>
    <row r="1035" spans="1:11" x14ac:dyDescent="0.2">
      <c r="A1035" t="s">
        <v>351</v>
      </c>
      <c r="B1035" t="s">
        <v>761</v>
      </c>
      <c r="D1035">
        <v>0</v>
      </c>
      <c r="E1035" s="76">
        <v>47573</v>
      </c>
      <c r="H1035">
        <f>'Year 2'!$O$399</f>
        <v>0</v>
      </c>
      <c r="J1035">
        <v>0</v>
      </c>
      <c r="K1035" t="s">
        <v>828</v>
      </c>
    </row>
    <row r="1036" spans="1:11" x14ac:dyDescent="0.2">
      <c r="A1036" t="s">
        <v>351</v>
      </c>
      <c r="B1036" t="s">
        <v>761</v>
      </c>
      <c r="D1036">
        <v>0</v>
      </c>
      <c r="E1036" s="76">
        <v>47938</v>
      </c>
      <c r="H1036">
        <f>'Year 2'!$P$399</f>
        <v>0</v>
      </c>
      <c r="J1036">
        <v>0</v>
      </c>
      <c r="K1036" t="s">
        <v>828</v>
      </c>
    </row>
    <row r="1037" spans="1:11" x14ac:dyDescent="0.2">
      <c r="A1037" t="s">
        <v>351</v>
      </c>
      <c r="B1037" t="s">
        <v>762</v>
      </c>
      <c r="D1037">
        <v>0</v>
      </c>
      <c r="E1037" s="76">
        <v>45747</v>
      </c>
      <c r="H1037">
        <f>'Year 2'!$J$400</f>
        <v>0</v>
      </c>
      <c r="J1037">
        <v>0</v>
      </c>
      <c r="K1037" t="s">
        <v>828</v>
      </c>
    </row>
    <row r="1038" spans="1:11" x14ac:dyDescent="0.2">
      <c r="A1038" t="s">
        <v>351</v>
      </c>
      <c r="B1038" t="s">
        <v>762</v>
      </c>
      <c r="D1038">
        <v>0</v>
      </c>
      <c r="E1038" s="76">
        <v>46112</v>
      </c>
      <c r="H1038">
        <f>'Year 2'!$K$400</f>
        <v>0</v>
      </c>
      <c r="J1038">
        <v>0</v>
      </c>
      <c r="K1038" t="s">
        <v>828</v>
      </c>
    </row>
    <row r="1039" spans="1:11" x14ac:dyDescent="0.2">
      <c r="A1039" t="s">
        <v>351</v>
      </c>
      <c r="B1039" t="s">
        <v>762</v>
      </c>
      <c r="D1039">
        <v>0</v>
      </c>
      <c r="E1039" s="76">
        <v>46477</v>
      </c>
      <c r="H1039">
        <f>'Year 2'!$L$400</f>
        <v>0</v>
      </c>
      <c r="J1039">
        <v>0</v>
      </c>
      <c r="K1039" t="s">
        <v>828</v>
      </c>
    </row>
    <row r="1040" spans="1:11" x14ac:dyDescent="0.2">
      <c r="A1040" t="s">
        <v>351</v>
      </c>
      <c r="B1040" t="s">
        <v>762</v>
      </c>
      <c r="D1040">
        <v>0</v>
      </c>
      <c r="E1040" s="76">
        <v>46843</v>
      </c>
      <c r="H1040">
        <f>'Year 2'!$M$400</f>
        <v>0</v>
      </c>
      <c r="J1040">
        <v>0</v>
      </c>
      <c r="K1040" t="s">
        <v>828</v>
      </c>
    </row>
    <row r="1041" spans="1:11" x14ac:dyDescent="0.2">
      <c r="A1041" t="s">
        <v>351</v>
      </c>
      <c r="B1041" t="s">
        <v>762</v>
      </c>
      <c r="D1041">
        <v>0</v>
      </c>
      <c r="E1041" s="76">
        <v>47208</v>
      </c>
      <c r="H1041">
        <f>'Year 2'!$N$400</f>
        <v>0</v>
      </c>
      <c r="J1041">
        <v>0</v>
      </c>
      <c r="K1041" t="s">
        <v>828</v>
      </c>
    </row>
    <row r="1042" spans="1:11" x14ac:dyDescent="0.2">
      <c r="A1042" t="s">
        <v>351</v>
      </c>
      <c r="B1042" t="s">
        <v>762</v>
      </c>
      <c r="D1042">
        <v>0</v>
      </c>
      <c r="E1042" s="76">
        <v>47573</v>
      </c>
      <c r="H1042">
        <f>'Year 2'!$O$400</f>
        <v>0</v>
      </c>
      <c r="J1042">
        <v>0</v>
      </c>
      <c r="K1042" t="s">
        <v>828</v>
      </c>
    </row>
    <row r="1043" spans="1:11" x14ac:dyDescent="0.2">
      <c r="A1043" t="s">
        <v>351</v>
      </c>
      <c r="B1043" t="s">
        <v>762</v>
      </c>
      <c r="D1043">
        <v>0</v>
      </c>
      <c r="E1043" s="76">
        <v>47938</v>
      </c>
      <c r="H1043">
        <f>'Year 2'!$P$400</f>
        <v>0</v>
      </c>
      <c r="J1043">
        <v>0</v>
      </c>
      <c r="K1043" t="s">
        <v>828</v>
      </c>
    </row>
    <row r="1044" spans="1:11" x14ac:dyDescent="0.2">
      <c r="A1044" t="s">
        <v>358</v>
      </c>
      <c r="B1044" t="s">
        <v>757</v>
      </c>
      <c r="D1044">
        <v>0</v>
      </c>
      <c r="E1044" s="76">
        <v>45747</v>
      </c>
      <c r="H1044">
        <f>'Year 2'!$J$417</f>
        <v>0</v>
      </c>
      <c r="J1044">
        <v>0</v>
      </c>
      <c r="K1044" t="s">
        <v>829</v>
      </c>
    </row>
    <row r="1045" spans="1:11" x14ac:dyDescent="0.2">
      <c r="A1045" t="s">
        <v>358</v>
      </c>
      <c r="B1045" t="s">
        <v>757</v>
      </c>
      <c r="D1045">
        <v>0</v>
      </c>
      <c r="E1045" s="76">
        <v>46112</v>
      </c>
      <c r="H1045">
        <f>'Year 2'!$K$417</f>
        <v>0</v>
      </c>
      <c r="J1045">
        <v>0</v>
      </c>
      <c r="K1045" t="s">
        <v>829</v>
      </c>
    </row>
    <row r="1046" spans="1:11" x14ac:dyDescent="0.2">
      <c r="A1046" t="s">
        <v>358</v>
      </c>
      <c r="B1046" t="s">
        <v>757</v>
      </c>
      <c r="D1046">
        <v>0</v>
      </c>
      <c r="E1046" s="76">
        <v>46477</v>
      </c>
      <c r="H1046">
        <f>'Year 2'!$L$417</f>
        <v>0</v>
      </c>
      <c r="J1046">
        <v>0</v>
      </c>
      <c r="K1046" t="s">
        <v>829</v>
      </c>
    </row>
    <row r="1047" spans="1:11" x14ac:dyDescent="0.2">
      <c r="A1047" t="s">
        <v>358</v>
      </c>
      <c r="B1047" t="s">
        <v>757</v>
      </c>
      <c r="D1047">
        <v>0</v>
      </c>
      <c r="E1047" s="76">
        <v>46843</v>
      </c>
      <c r="H1047">
        <f>'Year 2'!$M$417</f>
        <v>0</v>
      </c>
      <c r="J1047">
        <v>0</v>
      </c>
      <c r="K1047" t="s">
        <v>829</v>
      </c>
    </row>
    <row r="1048" spans="1:11" x14ac:dyDescent="0.2">
      <c r="A1048" t="s">
        <v>358</v>
      </c>
      <c r="B1048" t="s">
        <v>757</v>
      </c>
      <c r="D1048">
        <v>0</v>
      </c>
      <c r="E1048" s="76">
        <v>47208</v>
      </c>
      <c r="H1048">
        <f>'Year 2'!$N$417</f>
        <v>0</v>
      </c>
      <c r="J1048">
        <v>0</v>
      </c>
      <c r="K1048" t="s">
        <v>829</v>
      </c>
    </row>
    <row r="1049" spans="1:11" x14ac:dyDescent="0.2">
      <c r="A1049" t="s">
        <v>358</v>
      </c>
      <c r="B1049" t="s">
        <v>757</v>
      </c>
      <c r="D1049">
        <v>0</v>
      </c>
      <c r="E1049" s="76">
        <v>47573</v>
      </c>
      <c r="H1049">
        <f>'Year 2'!$O$417</f>
        <v>0</v>
      </c>
      <c r="J1049">
        <v>0</v>
      </c>
      <c r="K1049" t="s">
        <v>829</v>
      </c>
    </row>
    <row r="1050" spans="1:11" x14ac:dyDescent="0.2">
      <c r="A1050" t="s">
        <v>358</v>
      </c>
      <c r="B1050" t="s">
        <v>757</v>
      </c>
      <c r="D1050">
        <v>0</v>
      </c>
      <c r="E1050" s="76">
        <v>47938</v>
      </c>
      <c r="H1050">
        <f>'Year 2'!$P$417</f>
        <v>0</v>
      </c>
      <c r="J1050">
        <v>0</v>
      </c>
      <c r="K1050" t="s">
        <v>829</v>
      </c>
    </row>
    <row r="1051" spans="1:11" x14ac:dyDescent="0.2">
      <c r="A1051" t="s">
        <v>358</v>
      </c>
      <c r="B1051" t="s">
        <v>758</v>
      </c>
      <c r="D1051">
        <v>0</v>
      </c>
      <c r="E1051" s="76">
        <v>45747</v>
      </c>
      <c r="H1051">
        <f>'Year 2'!$J$418</f>
        <v>0</v>
      </c>
      <c r="J1051">
        <v>0</v>
      </c>
      <c r="K1051" t="s">
        <v>829</v>
      </c>
    </row>
    <row r="1052" spans="1:11" x14ac:dyDescent="0.2">
      <c r="A1052" t="s">
        <v>358</v>
      </c>
      <c r="B1052" t="s">
        <v>758</v>
      </c>
      <c r="D1052">
        <v>0</v>
      </c>
      <c r="E1052" s="76">
        <v>46112</v>
      </c>
      <c r="H1052">
        <f>'Year 2'!$K$418</f>
        <v>0</v>
      </c>
      <c r="J1052">
        <v>0</v>
      </c>
      <c r="K1052" t="s">
        <v>829</v>
      </c>
    </row>
    <row r="1053" spans="1:11" x14ac:dyDescent="0.2">
      <c r="A1053" t="s">
        <v>358</v>
      </c>
      <c r="B1053" t="s">
        <v>758</v>
      </c>
      <c r="D1053">
        <v>0</v>
      </c>
      <c r="E1053" s="76">
        <v>46477</v>
      </c>
      <c r="H1053">
        <f>'Year 2'!$L$418</f>
        <v>0</v>
      </c>
      <c r="J1053">
        <v>0</v>
      </c>
      <c r="K1053" t="s">
        <v>829</v>
      </c>
    </row>
    <row r="1054" spans="1:11" x14ac:dyDescent="0.2">
      <c r="A1054" t="s">
        <v>358</v>
      </c>
      <c r="B1054" t="s">
        <v>758</v>
      </c>
      <c r="D1054">
        <v>0</v>
      </c>
      <c r="E1054" s="76">
        <v>46843</v>
      </c>
      <c r="H1054">
        <f>'Year 2'!$M$418</f>
        <v>0</v>
      </c>
      <c r="J1054">
        <v>0</v>
      </c>
      <c r="K1054" t="s">
        <v>829</v>
      </c>
    </row>
    <row r="1055" spans="1:11" x14ac:dyDescent="0.2">
      <c r="A1055" t="s">
        <v>358</v>
      </c>
      <c r="B1055" t="s">
        <v>758</v>
      </c>
      <c r="D1055">
        <v>0</v>
      </c>
      <c r="E1055" s="76">
        <v>47208</v>
      </c>
      <c r="H1055">
        <f>'Year 2'!$N$418</f>
        <v>0</v>
      </c>
      <c r="J1055">
        <v>0</v>
      </c>
      <c r="K1055" t="s">
        <v>829</v>
      </c>
    </row>
    <row r="1056" spans="1:11" x14ac:dyDescent="0.2">
      <c r="A1056" t="s">
        <v>358</v>
      </c>
      <c r="B1056" t="s">
        <v>758</v>
      </c>
      <c r="D1056">
        <v>0</v>
      </c>
      <c r="E1056" s="76">
        <v>47573</v>
      </c>
      <c r="H1056">
        <f>'Year 2'!$O$418</f>
        <v>0</v>
      </c>
      <c r="J1056">
        <v>0</v>
      </c>
      <c r="K1056" t="s">
        <v>829</v>
      </c>
    </row>
    <row r="1057" spans="1:11" x14ac:dyDescent="0.2">
      <c r="A1057" t="s">
        <v>358</v>
      </c>
      <c r="B1057" t="s">
        <v>758</v>
      </c>
      <c r="D1057">
        <v>0</v>
      </c>
      <c r="E1057" s="76">
        <v>47938</v>
      </c>
      <c r="H1057">
        <f>'Year 2'!$P$418</f>
        <v>0</v>
      </c>
      <c r="J1057">
        <v>0</v>
      </c>
      <c r="K1057" t="s">
        <v>829</v>
      </c>
    </row>
    <row r="1058" spans="1:11" x14ac:dyDescent="0.2">
      <c r="A1058" t="s">
        <v>358</v>
      </c>
      <c r="B1058" t="s">
        <v>759</v>
      </c>
      <c r="D1058">
        <v>0</v>
      </c>
      <c r="E1058" s="76">
        <v>45747</v>
      </c>
      <c r="H1058">
        <f>'Year 2'!$J$419</f>
        <v>0</v>
      </c>
      <c r="J1058">
        <v>0</v>
      </c>
      <c r="K1058" t="s">
        <v>829</v>
      </c>
    </row>
    <row r="1059" spans="1:11" x14ac:dyDescent="0.2">
      <c r="A1059" t="s">
        <v>358</v>
      </c>
      <c r="B1059" t="s">
        <v>759</v>
      </c>
      <c r="D1059">
        <v>0</v>
      </c>
      <c r="E1059" s="76">
        <v>46112</v>
      </c>
      <c r="H1059">
        <f>'Year 2'!$K$419</f>
        <v>0</v>
      </c>
      <c r="J1059">
        <v>0</v>
      </c>
      <c r="K1059" t="s">
        <v>829</v>
      </c>
    </row>
    <row r="1060" spans="1:11" x14ac:dyDescent="0.2">
      <c r="A1060" t="s">
        <v>358</v>
      </c>
      <c r="B1060" t="s">
        <v>759</v>
      </c>
      <c r="D1060">
        <v>0</v>
      </c>
      <c r="E1060" s="76">
        <v>46477</v>
      </c>
      <c r="H1060">
        <f>'Year 2'!$L$419</f>
        <v>0</v>
      </c>
      <c r="J1060">
        <v>0</v>
      </c>
      <c r="K1060" t="s">
        <v>829</v>
      </c>
    </row>
    <row r="1061" spans="1:11" x14ac:dyDescent="0.2">
      <c r="A1061" t="s">
        <v>358</v>
      </c>
      <c r="B1061" t="s">
        <v>759</v>
      </c>
      <c r="D1061">
        <v>0</v>
      </c>
      <c r="E1061" s="76">
        <v>46843</v>
      </c>
      <c r="H1061">
        <f>'Year 2'!$M$419</f>
        <v>0</v>
      </c>
      <c r="J1061">
        <v>0</v>
      </c>
      <c r="K1061" t="s">
        <v>829</v>
      </c>
    </row>
    <row r="1062" spans="1:11" x14ac:dyDescent="0.2">
      <c r="A1062" t="s">
        <v>358</v>
      </c>
      <c r="B1062" t="s">
        <v>759</v>
      </c>
      <c r="D1062">
        <v>0</v>
      </c>
      <c r="E1062" s="76">
        <v>47208</v>
      </c>
      <c r="H1062">
        <f>'Year 2'!$N$419</f>
        <v>0</v>
      </c>
      <c r="J1062">
        <v>0</v>
      </c>
      <c r="K1062" t="s">
        <v>829</v>
      </c>
    </row>
    <row r="1063" spans="1:11" x14ac:dyDescent="0.2">
      <c r="A1063" t="s">
        <v>358</v>
      </c>
      <c r="B1063" t="s">
        <v>759</v>
      </c>
      <c r="D1063">
        <v>0</v>
      </c>
      <c r="E1063" s="76">
        <v>47573</v>
      </c>
      <c r="H1063">
        <f>'Year 2'!$O$419</f>
        <v>0</v>
      </c>
      <c r="J1063">
        <v>0</v>
      </c>
      <c r="K1063" t="s">
        <v>829</v>
      </c>
    </row>
    <row r="1064" spans="1:11" x14ac:dyDescent="0.2">
      <c r="A1064" t="s">
        <v>358</v>
      </c>
      <c r="B1064" t="s">
        <v>759</v>
      </c>
      <c r="D1064">
        <v>0</v>
      </c>
      <c r="E1064" s="76">
        <v>47938</v>
      </c>
      <c r="H1064">
        <f>'Year 2'!$P$419</f>
        <v>0</v>
      </c>
      <c r="J1064">
        <v>0</v>
      </c>
      <c r="K1064" t="s">
        <v>829</v>
      </c>
    </row>
    <row r="1065" spans="1:11" x14ac:dyDescent="0.2">
      <c r="A1065" t="s">
        <v>358</v>
      </c>
      <c r="B1065" t="s">
        <v>760</v>
      </c>
      <c r="D1065">
        <v>0</v>
      </c>
      <c r="E1065" s="76">
        <v>45747</v>
      </c>
      <c r="H1065">
        <f>'Year 2'!$J$420</f>
        <v>0</v>
      </c>
      <c r="J1065">
        <v>0</v>
      </c>
      <c r="K1065" t="s">
        <v>829</v>
      </c>
    </row>
    <row r="1066" spans="1:11" x14ac:dyDescent="0.2">
      <c r="A1066" t="s">
        <v>358</v>
      </c>
      <c r="B1066" t="s">
        <v>760</v>
      </c>
      <c r="D1066">
        <v>0</v>
      </c>
      <c r="E1066" s="76">
        <v>46112</v>
      </c>
      <c r="H1066">
        <f>'Year 2'!$K$420</f>
        <v>0</v>
      </c>
      <c r="J1066">
        <v>0</v>
      </c>
      <c r="K1066" t="s">
        <v>829</v>
      </c>
    </row>
    <row r="1067" spans="1:11" x14ac:dyDescent="0.2">
      <c r="A1067" t="s">
        <v>358</v>
      </c>
      <c r="B1067" t="s">
        <v>760</v>
      </c>
      <c r="D1067">
        <v>0</v>
      </c>
      <c r="E1067" s="76">
        <v>46477</v>
      </c>
      <c r="H1067">
        <f>'Year 2'!$L$420</f>
        <v>0</v>
      </c>
      <c r="J1067">
        <v>0</v>
      </c>
      <c r="K1067" t="s">
        <v>829</v>
      </c>
    </row>
    <row r="1068" spans="1:11" x14ac:dyDescent="0.2">
      <c r="A1068" t="s">
        <v>358</v>
      </c>
      <c r="B1068" t="s">
        <v>760</v>
      </c>
      <c r="D1068">
        <v>0</v>
      </c>
      <c r="E1068" s="76">
        <v>46843</v>
      </c>
      <c r="H1068">
        <f>'Year 2'!$M$420</f>
        <v>0</v>
      </c>
      <c r="J1068">
        <v>0</v>
      </c>
      <c r="K1068" t="s">
        <v>829</v>
      </c>
    </row>
    <row r="1069" spans="1:11" x14ac:dyDescent="0.2">
      <c r="A1069" t="s">
        <v>358</v>
      </c>
      <c r="B1069" t="s">
        <v>760</v>
      </c>
      <c r="D1069">
        <v>0</v>
      </c>
      <c r="E1069" s="76">
        <v>47208</v>
      </c>
      <c r="H1069">
        <f>'Year 2'!$N$420</f>
        <v>0</v>
      </c>
      <c r="J1069">
        <v>0</v>
      </c>
      <c r="K1069" t="s">
        <v>829</v>
      </c>
    </row>
    <row r="1070" spans="1:11" x14ac:dyDescent="0.2">
      <c r="A1070" t="s">
        <v>358</v>
      </c>
      <c r="B1070" t="s">
        <v>760</v>
      </c>
      <c r="D1070">
        <v>0</v>
      </c>
      <c r="E1070" s="76">
        <v>47573</v>
      </c>
      <c r="H1070">
        <f>'Year 2'!$O$420</f>
        <v>0</v>
      </c>
      <c r="J1070">
        <v>0</v>
      </c>
      <c r="K1070" t="s">
        <v>829</v>
      </c>
    </row>
    <row r="1071" spans="1:11" x14ac:dyDescent="0.2">
      <c r="A1071" t="s">
        <v>358</v>
      </c>
      <c r="B1071" t="s">
        <v>760</v>
      </c>
      <c r="D1071">
        <v>0</v>
      </c>
      <c r="E1071" s="76">
        <v>47938</v>
      </c>
      <c r="H1071">
        <f>'Year 2'!$P$420</f>
        <v>0</v>
      </c>
      <c r="J1071">
        <v>0</v>
      </c>
      <c r="K1071" t="s">
        <v>829</v>
      </c>
    </row>
    <row r="1072" spans="1:11" x14ac:dyDescent="0.2">
      <c r="A1072" t="s">
        <v>358</v>
      </c>
      <c r="B1072" t="s">
        <v>761</v>
      </c>
      <c r="D1072">
        <v>0</v>
      </c>
      <c r="E1072" s="76">
        <v>45747</v>
      </c>
      <c r="H1072">
        <f>'Year 2'!$J$421</f>
        <v>0</v>
      </c>
      <c r="J1072">
        <v>0</v>
      </c>
      <c r="K1072" t="s">
        <v>829</v>
      </c>
    </row>
    <row r="1073" spans="1:11" x14ac:dyDescent="0.2">
      <c r="A1073" t="s">
        <v>358</v>
      </c>
      <c r="B1073" t="s">
        <v>761</v>
      </c>
      <c r="D1073">
        <v>0</v>
      </c>
      <c r="E1073" s="76">
        <v>46112</v>
      </c>
      <c r="H1073">
        <f>'Year 2'!$K$421</f>
        <v>0</v>
      </c>
      <c r="J1073">
        <v>0</v>
      </c>
      <c r="K1073" t="s">
        <v>829</v>
      </c>
    </row>
    <row r="1074" spans="1:11" x14ac:dyDescent="0.2">
      <c r="A1074" t="s">
        <v>358</v>
      </c>
      <c r="B1074" t="s">
        <v>761</v>
      </c>
      <c r="D1074">
        <v>0</v>
      </c>
      <c r="E1074" s="76">
        <v>46477</v>
      </c>
      <c r="H1074">
        <f>'Year 2'!$L$421</f>
        <v>0</v>
      </c>
      <c r="J1074">
        <v>0</v>
      </c>
      <c r="K1074" t="s">
        <v>829</v>
      </c>
    </row>
    <row r="1075" spans="1:11" x14ac:dyDescent="0.2">
      <c r="A1075" t="s">
        <v>358</v>
      </c>
      <c r="B1075" t="s">
        <v>761</v>
      </c>
      <c r="D1075">
        <v>0</v>
      </c>
      <c r="E1075" s="76">
        <v>46843</v>
      </c>
      <c r="H1075">
        <f>'Year 2'!$M$421</f>
        <v>0</v>
      </c>
      <c r="J1075">
        <v>0</v>
      </c>
      <c r="K1075" t="s">
        <v>829</v>
      </c>
    </row>
    <row r="1076" spans="1:11" x14ac:dyDescent="0.2">
      <c r="A1076" t="s">
        <v>358</v>
      </c>
      <c r="B1076" t="s">
        <v>761</v>
      </c>
      <c r="D1076">
        <v>0</v>
      </c>
      <c r="E1076" s="76">
        <v>47208</v>
      </c>
      <c r="H1076">
        <f>'Year 2'!$N$421</f>
        <v>0</v>
      </c>
      <c r="J1076">
        <v>0</v>
      </c>
      <c r="K1076" t="s">
        <v>829</v>
      </c>
    </row>
    <row r="1077" spans="1:11" x14ac:dyDescent="0.2">
      <c r="A1077" t="s">
        <v>358</v>
      </c>
      <c r="B1077" t="s">
        <v>761</v>
      </c>
      <c r="D1077">
        <v>0</v>
      </c>
      <c r="E1077" s="76">
        <v>47573</v>
      </c>
      <c r="H1077">
        <f>'Year 2'!$O$421</f>
        <v>0</v>
      </c>
      <c r="J1077">
        <v>0</v>
      </c>
      <c r="K1077" t="s">
        <v>829</v>
      </c>
    </row>
    <row r="1078" spans="1:11" x14ac:dyDescent="0.2">
      <c r="A1078" t="s">
        <v>358</v>
      </c>
      <c r="B1078" t="s">
        <v>761</v>
      </c>
      <c r="D1078">
        <v>0</v>
      </c>
      <c r="E1078" s="76">
        <v>47938</v>
      </c>
      <c r="H1078">
        <f>'Year 2'!$P$421</f>
        <v>0</v>
      </c>
      <c r="J1078">
        <v>0</v>
      </c>
      <c r="K1078" t="s">
        <v>829</v>
      </c>
    </row>
    <row r="1079" spans="1:11" x14ac:dyDescent="0.2">
      <c r="A1079" t="s">
        <v>358</v>
      </c>
      <c r="B1079" t="s">
        <v>762</v>
      </c>
      <c r="D1079">
        <v>0</v>
      </c>
      <c r="E1079" s="76">
        <v>45747</v>
      </c>
      <c r="H1079">
        <f>'Year 2'!$J$422</f>
        <v>0</v>
      </c>
      <c r="J1079">
        <v>0</v>
      </c>
      <c r="K1079" t="s">
        <v>829</v>
      </c>
    </row>
    <row r="1080" spans="1:11" x14ac:dyDescent="0.2">
      <c r="A1080" t="s">
        <v>358</v>
      </c>
      <c r="B1080" t="s">
        <v>762</v>
      </c>
      <c r="D1080">
        <v>0</v>
      </c>
      <c r="E1080" s="76">
        <v>46112</v>
      </c>
      <c r="H1080">
        <f>'Year 2'!$K$422</f>
        <v>0</v>
      </c>
      <c r="J1080">
        <v>0</v>
      </c>
      <c r="K1080" t="s">
        <v>829</v>
      </c>
    </row>
    <row r="1081" spans="1:11" x14ac:dyDescent="0.2">
      <c r="A1081" t="s">
        <v>358</v>
      </c>
      <c r="B1081" t="s">
        <v>762</v>
      </c>
      <c r="D1081">
        <v>0</v>
      </c>
      <c r="E1081" s="76">
        <v>46477</v>
      </c>
      <c r="H1081">
        <f>'Year 2'!$L$422</f>
        <v>0</v>
      </c>
      <c r="J1081">
        <v>0</v>
      </c>
      <c r="K1081" t="s">
        <v>829</v>
      </c>
    </row>
    <row r="1082" spans="1:11" x14ac:dyDescent="0.2">
      <c r="A1082" t="s">
        <v>358</v>
      </c>
      <c r="B1082" t="s">
        <v>762</v>
      </c>
      <c r="D1082">
        <v>0</v>
      </c>
      <c r="E1082" s="76">
        <v>46843</v>
      </c>
      <c r="H1082">
        <f>'Year 2'!$M$422</f>
        <v>0</v>
      </c>
      <c r="J1082">
        <v>0</v>
      </c>
      <c r="K1082" t="s">
        <v>829</v>
      </c>
    </row>
    <row r="1083" spans="1:11" x14ac:dyDescent="0.2">
      <c r="A1083" t="s">
        <v>358</v>
      </c>
      <c r="B1083" t="s">
        <v>762</v>
      </c>
      <c r="D1083">
        <v>0</v>
      </c>
      <c r="E1083" s="76">
        <v>47208</v>
      </c>
      <c r="H1083">
        <f>'Year 2'!$N$422</f>
        <v>0</v>
      </c>
      <c r="J1083">
        <v>0</v>
      </c>
      <c r="K1083" t="s">
        <v>829</v>
      </c>
    </row>
    <row r="1084" spans="1:11" x14ac:dyDescent="0.2">
      <c r="A1084" t="s">
        <v>358</v>
      </c>
      <c r="B1084" t="s">
        <v>762</v>
      </c>
      <c r="D1084">
        <v>0</v>
      </c>
      <c r="E1084" s="76">
        <v>47573</v>
      </c>
      <c r="H1084">
        <f>'Year 2'!$O$422</f>
        <v>0</v>
      </c>
      <c r="J1084">
        <v>0</v>
      </c>
      <c r="K1084" t="s">
        <v>829</v>
      </c>
    </row>
    <row r="1085" spans="1:11" x14ac:dyDescent="0.2">
      <c r="A1085" t="s">
        <v>358</v>
      </c>
      <c r="B1085" t="s">
        <v>762</v>
      </c>
      <c r="D1085">
        <v>0</v>
      </c>
      <c r="E1085" s="76">
        <v>47938</v>
      </c>
      <c r="H1085">
        <f>'Year 2'!$P$422</f>
        <v>0</v>
      </c>
      <c r="J1085">
        <v>0</v>
      </c>
      <c r="K1085" t="s">
        <v>829</v>
      </c>
    </row>
    <row r="1086" spans="1:11" x14ac:dyDescent="0.2">
      <c r="A1086" t="s">
        <v>365</v>
      </c>
      <c r="B1086" t="s">
        <v>757</v>
      </c>
      <c r="D1086">
        <v>0</v>
      </c>
      <c r="E1086" s="76">
        <v>45747</v>
      </c>
      <c r="H1086">
        <f>'Year 2'!$J$438</f>
        <v>0</v>
      </c>
      <c r="J1086">
        <v>0</v>
      </c>
      <c r="K1086" t="s">
        <v>830</v>
      </c>
    </row>
    <row r="1087" spans="1:11" x14ac:dyDescent="0.2">
      <c r="A1087" t="s">
        <v>365</v>
      </c>
      <c r="B1087" t="s">
        <v>757</v>
      </c>
      <c r="D1087">
        <v>0</v>
      </c>
      <c r="E1087" s="76">
        <v>46112</v>
      </c>
      <c r="H1087">
        <f>'Year 2'!$K$438</f>
        <v>0</v>
      </c>
      <c r="J1087">
        <v>0</v>
      </c>
      <c r="K1087" t="s">
        <v>830</v>
      </c>
    </row>
    <row r="1088" spans="1:11" x14ac:dyDescent="0.2">
      <c r="A1088" t="s">
        <v>365</v>
      </c>
      <c r="B1088" t="s">
        <v>757</v>
      </c>
      <c r="D1088">
        <v>0</v>
      </c>
      <c r="E1088" s="76">
        <v>46477</v>
      </c>
      <c r="H1088">
        <f>'Year 2'!$L$438</f>
        <v>0</v>
      </c>
      <c r="J1088">
        <v>0</v>
      </c>
      <c r="K1088" t="s">
        <v>830</v>
      </c>
    </row>
    <row r="1089" spans="1:11" x14ac:dyDescent="0.2">
      <c r="A1089" t="s">
        <v>365</v>
      </c>
      <c r="B1089" t="s">
        <v>757</v>
      </c>
      <c r="D1089">
        <v>0</v>
      </c>
      <c r="E1089" s="76">
        <v>46843</v>
      </c>
      <c r="H1089">
        <f>'Year 2'!$M$438</f>
        <v>0</v>
      </c>
      <c r="J1089">
        <v>0</v>
      </c>
      <c r="K1089" t="s">
        <v>830</v>
      </c>
    </row>
    <row r="1090" spans="1:11" x14ac:dyDescent="0.2">
      <c r="A1090" t="s">
        <v>365</v>
      </c>
      <c r="B1090" t="s">
        <v>757</v>
      </c>
      <c r="D1090">
        <v>0</v>
      </c>
      <c r="E1090" s="76">
        <v>47208</v>
      </c>
      <c r="H1090">
        <f>'Year 2'!$N$438</f>
        <v>0</v>
      </c>
      <c r="J1090">
        <v>0</v>
      </c>
      <c r="K1090" t="s">
        <v>830</v>
      </c>
    </row>
    <row r="1091" spans="1:11" x14ac:dyDescent="0.2">
      <c r="A1091" t="s">
        <v>365</v>
      </c>
      <c r="B1091" t="s">
        <v>757</v>
      </c>
      <c r="D1091">
        <v>0</v>
      </c>
      <c r="E1091" s="76">
        <v>47573</v>
      </c>
      <c r="H1091">
        <f>'Year 2'!$O$438</f>
        <v>0</v>
      </c>
      <c r="J1091">
        <v>0</v>
      </c>
      <c r="K1091" t="s">
        <v>830</v>
      </c>
    </row>
    <row r="1092" spans="1:11" x14ac:dyDescent="0.2">
      <c r="A1092" t="s">
        <v>365</v>
      </c>
      <c r="B1092" t="s">
        <v>757</v>
      </c>
      <c r="D1092">
        <v>0</v>
      </c>
      <c r="E1092" s="76">
        <v>47938</v>
      </c>
      <c r="H1092">
        <f>'Year 2'!$P$438</f>
        <v>0</v>
      </c>
      <c r="J1092">
        <v>0</v>
      </c>
      <c r="K1092" t="s">
        <v>830</v>
      </c>
    </row>
    <row r="1093" spans="1:11" x14ac:dyDescent="0.2">
      <c r="A1093" t="s">
        <v>365</v>
      </c>
      <c r="B1093" t="s">
        <v>758</v>
      </c>
      <c r="D1093">
        <v>0</v>
      </c>
      <c r="E1093" s="76">
        <v>45747</v>
      </c>
      <c r="H1093">
        <f>'Year 2'!$J$439</f>
        <v>0</v>
      </c>
      <c r="J1093">
        <v>0</v>
      </c>
      <c r="K1093" t="s">
        <v>830</v>
      </c>
    </row>
    <row r="1094" spans="1:11" x14ac:dyDescent="0.2">
      <c r="A1094" t="s">
        <v>365</v>
      </c>
      <c r="B1094" t="s">
        <v>758</v>
      </c>
      <c r="D1094">
        <v>0</v>
      </c>
      <c r="E1094" s="76">
        <v>46112</v>
      </c>
      <c r="H1094">
        <f>'Year 2'!$K$439</f>
        <v>0</v>
      </c>
      <c r="J1094">
        <v>0</v>
      </c>
      <c r="K1094" t="s">
        <v>830</v>
      </c>
    </row>
    <row r="1095" spans="1:11" x14ac:dyDescent="0.2">
      <c r="A1095" t="s">
        <v>365</v>
      </c>
      <c r="B1095" t="s">
        <v>758</v>
      </c>
      <c r="D1095">
        <v>0</v>
      </c>
      <c r="E1095" s="76">
        <v>46477</v>
      </c>
      <c r="H1095">
        <f>'Year 2'!$L$439</f>
        <v>0</v>
      </c>
      <c r="J1095">
        <v>0</v>
      </c>
      <c r="K1095" t="s">
        <v>830</v>
      </c>
    </row>
    <row r="1096" spans="1:11" x14ac:dyDescent="0.2">
      <c r="A1096" t="s">
        <v>365</v>
      </c>
      <c r="B1096" t="s">
        <v>758</v>
      </c>
      <c r="D1096">
        <v>0</v>
      </c>
      <c r="E1096" s="76">
        <v>46843</v>
      </c>
      <c r="H1096">
        <f>'Year 2'!$M$439</f>
        <v>0</v>
      </c>
      <c r="J1096">
        <v>0</v>
      </c>
      <c r="K1096" t="s">
        <v>830</v>
      </c>
    </row>
    <row r="1097" spans="1:11" x14ac:dyDescent="0.2">
      <c r="A1097" t="s">
        <v>365</v>
      </c>
      <c r="B1097" t="s">
        <v>758</v>
      </c>
      <c r="D1097">
        <v>0</v>
      </c>
      <c r="E1097" s="76">
        <v>47208</v>
      </c>
      <c r="H1097">
        <f>'Year 2'!$N$439</f>
        <v>0</v>
      </c>
      <c r="J1097">
        <v>0</v>
      </c>
      <c r="K1097" t="s">
        <v>830</v>
      </c>
    </row>
    <row r="1098" spans="1:11" x14ac:dyDescent="0.2">
      <c r="A1098" t="s">
        <v>365</v>
      </c>
      <c r="B1098" t="s">
        <v>758</v>
      </c>
      <c r="D1098">
        <v>0</v>
      </c>
      <c r="E1098" s="76">
        <v>47573</v>
      </c>
      <c r="H1098">
        <f>'Year 2'!$O$439</f>
        <v>0</v>
      </c>
      <c r="J1098">
        <v>0</v>
      </c>
      <c r="K1098" t="s">
        <v>830</v>
      </c>
    </row>
    <row r="1099" spans="1:11" x14ac:dyDescent="0.2">
      <c r="A1099" t="s">
        <v>365</v>
      </c>
      <c r="B1099" t="s">
        <v>758</v>
      </c>
      <c r="D1099">
        <v>0</v>
      </c>
      <c r="E1099" s="76">
        <v>47938</v>
      </c>
      <c r="H1099">
        <f>'Year 2'!$P$439</f>
        <v>0</v>
      </c>
      <c r="J1099">
        <v>0</v>
      </c>
      <c r="K1099" t="s">
        <v>830</v>
      </c>
    </row>
    <row r="1100" spans="1:11" x14ac:dyDescent="0.2">
      <c r="A1100" t="s">
        <v>365</v>
      </c>
      <c r="B1100" t="s">
        <v>759</v>
      </c>
      <c r="D1100">
        <v>0</v>
      </c>
      <c r="E1100" s="76">
        <v>45747</v>
      </c>
      <c r="H1100">
        <f>'Year 2'!$J$440</f>
        <v>0</v>
      </c>
      <c r="J1100">
        <v>0</v>
      </c>
      <c r="K1100" t="s">
        <v>830</v>
      </c>
    </row>
    <row r="1101" spans="1:11" x14ac:dyDescent="0.2">
      <c r="A1101" t="s">
        <v>365</v>
      </c>
      <c r="B1101" t="s">
        <v>759</v>
      </c>
      <c r="D1101">
        <v>0</v>
      </c>
      <c r="E1101" s="76">
        <v>46112</v>
      </c>
      <c r="H1101">
        <f>'Year 2'!$K$440</f>
        <v>0</v>
      </c>
      <c r="J1101">
        <v>0</v>
      </c>
      <c r="K1101" t="s">
        <v>830</v>
      </c>
    </row>
    <row r="1102" spans="1:11" x14ac:dyDescent="0.2">
      <c r="A1102" t="s">
        <v>365</v>
      </c>
      <c r="B1102" t="s">
        <v>759</v>
      </c>
      <c r="D1102">
        <v>0</v>
      </c>
      <c r="E1102" s="76">
        <v>46477</v>
      </c>
      <c r="H1102">
        <f>'Year 2'!$L$440</f>
        <v>0</v>
      </c>
      <c r="J1102">
        <v>0</v>
      </c>
      <c r="K1102" t="s">
        <v>830</v>
      </c>
    </row>
    <row r="1103" spans="1:11" x14ac:dyDescent="0.2">
      <c r="A1103" t="s">
        <v>365</v>
      </c>
      <c r="B1103" t="s">
        <v>759</v>
      </c>
      <c r="D1103">
        <v>0</v>
      </c>
      <c r="E1103" s="76">
        <v>46843</v>
      </c>
      <c r="H1103">
        <f>'Year 2'!$M$440</f>
        <v>0</v>
      </c>
      <c r="J1103">
        <v>0</v>
      </c>
      <c r="K1103" t="s">
        <v>830</v>
      </c>
    </row>
    <row r="1104" spans="1:11" x14ac:dyDescent="0.2">
      <c r="A1104" t="s">
        <v>365</v>
      </c>
      <c r="B1104" t="s">
        <v>759</v>
      </c>
      <c r="D1104">
        <v>0</v>
      </c>
      <c r="E1104" s="76">
        <v>47208</v>
      </c>
      <c r="H1104">
        <f>'Year 2'!$N$440</f>
        <v>0</v>
      </c>
      <c r="J1104">
        <v>0</v>
      </c>
      <c r="K1104" t="s">
        <v>830</v>
      </c>
    </row>
    <row r="1105" spans="1:11" x14ac:dyDescent="0.2">
      <c r="A1105" t="s">
        <v>365</v>
      </c>
      <c r="B1105" t="s">
        <v>759</v>
      </c>
      <c r="D1105">
        <v>0</v>
      </c>
      <c r="E1105" s="76">
        <v>47573</v>
      </c>
      <c r="H1105">
        <f>'Year 2'!$O$440</f>
        <v>0</v>
      </c>
      <c r="J1105">
        <v>0</v>
      </c>
      <c r="K1105" t="s">
        <v>830</v>
      </c>
    </row>
    <row r="1106" spans="1:11" x14ac:dyDescent="0.2">
      <c r="A1106" t="s">
        <v>365</v>
      </c>
      <c r="B1106" t="s">
        <v>759</v>
      </c>
      <c r="D1106">
        <v>0</v>
      </c>
      <c r="E1106" s="76">
        <v>47938</v>
      </c>
      <c r="H1106">
        <f>'Year 2'!$P$440</f>
        <v>0</v>
      </c>
      <c r="J1106">
        <v>0</v>
      </c>
      <c r="K1106" t="s">
        <v>830</v>
      </c>
    </row>
    <row r="1107" spans="1:11" x14ac:dyDescent="0.2">
      <c r="A1107" t="s">
        <v>365</v>
      </c>
      <c r="B1107" t="s">
        <v>760</v>
      </c>
      <c r="D1107">
        <v>0</v>
      </c>
      <c r="E1107" s="76">
        <v>45747</v>
      </c>
      <c r="H1107">
        <f>'Year 2'!$J$441</f>
        <v>0</v>
      </c>
      <c r="J1107">
        <v>0</v>
      </c>
      <c r="K1107" t="s">
        <v>830</v>
      </c>
    </row>
    <row r="1108" spans="1:11" x14ac:dyDescent="0.2">
      <c r="A1108" t="s">
        <v>365</v>
      </c>
      <c r="B1108" t="s">
        <v>760</v>
      </c>
      <c r="D1108">
        <v>0</v>
      </c>
      <c r="E1108" s="76">
        <v>46112</v>
      </c>
      <c r="H1108">
        <f>'Year 2'!$K$441</f>
        <v>0</v>
      </c>
      <c r="J1108">
        <v>0</v>
      </c>
      <c r="K1108" t="s">
        <v>830</v>
      </c>
    </row>
    <row r="1109" spans="1:11" x14ac:dyDescent="0.2">
      <c r="A1109" t="s">
        <v>365</v>
      </c>
      <c r="B1109" t="s">
        <v>760</v>
      </c>
      <c r="D1109">
        <v>0</v>
      </c>
      <c r="E1109" s="76">
        <v>46477</v>
      </c>
      <c r="H1109">
        <f>'Year 2'!$L$441</f>
        <v>0</v>
      </c>
      <c r="J1109">
        <v>0</v>
      </c>
      <c r="K1109" t="s">
        <v>830</v>
      </c>
    </row>
    <row r="1110" spans="1:11" x14ac:dyDescent="0.2">
      <c r="A1110" t="s">
        <v>365</v>
      </c>
      <c r="B1110" t="s">
        <v>760</v>
      </c>
      <c r="D1110">
        <v>0</v>
      </c>
      <c r="E1110" s="76">
        <v>46843</v>
      </c>
      <c r="H1110">
        <f>'Year 2'!$M$441</f>
        <v>0</v>
      </c>
      <c r="J1110">
        <v>0</v>
      </c>
      <c r="K1110" t="s">
        <v>830</v>
      </c>
    </row>
    <row r="1111" spans="1:11" x14ac:dyDescent="0.2">
      <c r="A1111" t="s">
        <v>365</v>
      </c>
      <c r="B1111" t="s">
        <v>760</v>
      </c>
      <c r="D1111">
        <v>0</v>
      </c>
      <c r="E1111" s="76">
        <v>47208</v>
      </c>
      <c r="H1111">
        <f>'Year 2'!$N$441</f>
        <v>0</v>
      </c>
      <c r="J1111">
        <v>0</v>
      </c>
      <c r="K1111" t="s">
        <v>830</v>
      </c>
    </row>
    <row r="1112" spans="1:11" x14ac:dyDescent="0.2">
      <c r="A1112" t="s">
        <v>365</v>
      </c>
      <c r="B1112" t="s">
        <v>760</v>
      </c>
      <c r="D1112">
        <v>0</v>
      </c>
      <c r="E1112" s="76">
        <v>47573</v>
      </c>
      <c r="H1112">
        <f>'Year 2'!$O$441</f>
        <v>0</v>
      </c>
      <c r="J1112">
        <v>0</v>
      </c>
      <c r="K1112" t="s">
        <v>830</v>
      </c>
    </row>
    <row r="1113" spans="1:11" x14ac:dyDescent="0.2">
      <c r="A1113" t="s">
        <v>365</v>
      </c>
      <c r="B1113" t="s">
        <v>760</v>
      </c>
      <c r="D1113">
        <v>0</v>
      </c>
      <c r="E1113" s="76">
        <v>47938</v>
      </c>
      <c r="H1113">
        <f>'Year 2'!$P$441</f>
        <v>0</v>
      </c>
      <c r="J1113">
        <v>0</v>
      </c>
      <c r="K1113" t="s">
        <v>830</v>
      </c>
    </row>
    <row r="1114" spans="1:11" x14ac:dyDescent="0.2">
      <c r="A1114" t="s">
        <v>365</v>
      </c>
      <c r="B1114" t="s">
        <v>761</v>
      </c>
      <c r="D1114">
        <v>0</v>
      </c>
      <c r="E1114" s="76">
        <v>45747</v>
      </c>
      <c r="H1114">
        <f>'Year 2'!$J$442</f>
        <v>0</v>
      </c>
      <c r="J1114">
        <v>0</v>
      </c>
      <c r="K1114" t="s">
        <v>830</v>
      </c>
    </row>
    <row r="1115" spans="1:11" x14ac:dyDescent="0.2">
      <c r="A1115" t="s">
        <v>365</v>
      </c>
      <c r="B1115" t="s">
        <v>761</v>
      </c>
      <c r="D1115">
        <v>0</v>
      </c>
      <c r="E1115" s="76">
        <v>46112</v>
      </c>
      <c r="H1115">
        <f>'Year 2'!$K$442</f>
        <v>0</v>
      </c>
      <c r="J1115">
        <v>0</v>
      </c>
      <c r="K1115" t="s">
        <v>830</v>
      </c>
    </row>
    <row r="1116" spans="1:11" x14ac:dyDescent="0.2">
      <c r="A1116" t="s">
        <v>365</v>
      </c>
      <c r="B1116" t="s">
        <v>761</v>
      </c>
      <c r="D1116">
        <v>0</v>
      </c>
      <c r="E1116" s="76">
        <v>46477</v>
      </c>
      <c r="H1116">
        <f>'Year 2'!$L$442</f>
        <v>0</v>
      </c>
      <c r="J1116">
        <v>0</v>
      </c>
      <c r="K1116" t="s">
        <v>830</v>
      </c>
    </row>
    <row r="1117" spans="1:11" x14ac:dyDescent="0.2">
      <c r="A1117" t="s">
        <v>365</v>
      </c>
      <c r="B1117" t="s">
        <v>761</v>
      </c>
      <c r="D1117">
        <v>0</v>
      </c>
      <c r="E1117" s="76">
        <v>46843</v>
      </c>
      <c r="H1117">
        <f>'Year 2'!$M$442</f>
        <v>0</v>
      </c>
      <c r="J1117">
        <v>0</v>
      </c>
      <c r="K1117" t="s">
        <v>830</v>
      </c>
    </row>
    <row r="1118" spans="1:11" x14ac:dyDescent="0.2">
      <c r="A1118" t="s">
        <v>365</v>
      </c>
      <c r="B1118" t="s">
        <v>761</v>
      </c>
      <c r="D1118">
        <v>0</v>
      </c>
      <c r="E1118" s="76">
        <v>47208</v>
      </c>
      <c r="H1118">
        <f>'Year 2'!$N$442</f>
        <v>0</v>
      </c>
      <c r="J1118">
        <v>0</v>
      </c>
      <c r="K1118" t="s">
        <v>830</v>
      </c>
    </row>
    <row r="1119" spans="1:11" x14ac:dyDescent="0.2">
      <c r="A1119" t="s">
        <v>365</v>
      </c>
      <c r="B1119" t="s">
        <v>761</v>
      </c>
      <c r="D1119">
        <v>0</v>
      </c>
      <c r="E1119" s="76">
        <v>47573</v>
      </c>
      <c r="H1119">
        <f>'Year 2'!$O$442</f>
        <v>0</v>
      </c>
      <c r="J1119">
        <v>0</v>
      </c>
      <c r="K1119" t="s">
        <v>830</v>
      </c>
    </row>
    <row r="1120" spans="1:11" x14ac:dyDescent="0.2">
      <c r="A1120" t="s">
        <v>365</v>
      </c>
      <c r="B1120" t="s">
        <v>761</v>
      </c>
      <c r="D1120">
        <v>0</v>
      </c>
      <c r="E1120" s="76">
        <v>47938</v>
      </c>
      <c r="H1120">
        <f>'Year 2'!$P$442</f>
        <v>0</v>
      </c>
      <c r="J1120">
        <v>0</v>
      </c>
      <c r="K1120" t="s">
        <v>830</v>
      </c>
    </row>
    <row r="1121" spans="1:11" x14ac:dyDescent="0.2">
      <c r="A1121" t="s">
        <v>365</v>
      </c>
      <c r="B1121" t="s">
        <v>762</v>
      </c>
      <c r="D1121">
        <v>0</v>
      </c>
      <c r="E1121" s="76">
        <v>45747</v>
      </c>
      <c r="H1121">
        <f>'Year 2'!$J$443</f>
        <v>0</v>
      </c>
      <c r="J1121">
        <v>0</v>
      </c>
      <c r="K1121" t="s">
        <v>830</v>
      </c>
    </row>
    <row r="1122" spans="1:11" x14ac:dyDescent="0.2">
      <c r="A1122" t="s">
        <v>365</v>
      </c>
      <c r="B1122" t="s">
        <v>762</v>
      </c>
      <c r="D1122">
        <v>0</v>
      </c>
      <c r="E1122" s="76">
        <v>46112</v>
      </c>
      <c r="H1122">
        <f>'Year 2'!$K$443</f>
        <v>0</v>
      </c>
      <c r="J1122">
        <v>0</v>
      </c>
      <c r="K1122" t="s">
        <v>830</v>
      </c>
    </row>
    <row r="1123" spans="1:11" x14ac:dyDescent="0.2">
      <c r="A1123" t="s">
        <v>365</v>
      </c>
      <c r="B1123" t="s">
        <v>762</v>
      </c>
      <c r="D1123">
        <v>0</v>
      </c>
      <c r="E1123" s="76">
        <v>46477</v>
      </c>
      <c r="H1123">
        <f>'Year 2'!$L$443</f>
        <v>0</v>
      </c>
      <c r="J1123">
        <v>0</v>
      </c>
      <c r="K1123" t="s">
        <v>830</v>
      </c>
    </row>
    <row r="1124" spans="1:11" x14ac:dyDescent="0.2">
      <c r="A1124" t="s">
        <v>365</v>
      </c>
      <c r="B1124" t="s">
        <v>762</v>
      </c>
      <c r="D1124">
        <v>0</v>
      </c>
      <c r="E1124" s="76">
        <v>46843</v>
      </c>
      <c r="H1124">
        <f>'Year 2'!$M$443</f>
        <v>0</v>
      </c>
      <c r="J1124">
        <v>0</v>
      </c>
      <c r="K1124" t="s">
        <v>830</v>
      </c>
    </row>
    <row r="1125" spans="1:11" x14ac:dyDescent="0.2">
      <c r="A1125" t="s">
        <v>365</v>
      </c>
      <c r="B1125" t="s">
        <v>762</v>
      </c>
      <c r="D1125">
        <v>0</v>
      </c>
      <c r="E1125" s="76">
        <v>47208</v>
      </c>
      <c r="H1125">
        <f>'Year 2'!$N$443</f>
        <v>0</v>
      </c>
      <c r="J1125">
        <v>0</v>
      </c>
      <c r="K1125" t="s">
        <v>830</v>
      </c>
    </row>
    <row r="1126" spans="1:11" x14ac:dyDescent="0.2">
      <c r="A1126" t="s">
        <v>365</v>
      </c>
      <c r="B1126" t="s">
        <v>762</v>
      </c>
      <c r="D1126">
        <v>0</v>
      </c>
      <c r="E1126" s="76">
        <v>47573</v>
      </c>
      <c r="H1126">
        <f>'Year 2'!$O$443</f>
        <v>0</v>
      </c>
      <c r="J1126">
        <v>0</v>
      </c>
      <c r="K1126" t="s">
        <v>830</v>
      </c>
    </row>
    <row r="1127" spans="1:11" x14ac:dyDescent="0.2">
      <c r="A1127" t="s">
        <v>365</v>
      </c>
      <c r="B1127" t="s">
        <v>762</v>
      </c>
      <c r="D1127">
        <v>0</v>
      </c>
      <c r="E1127" s="76">
        <v>47938</v>
      </c>
      <c r="H1127">
        <f>'Year 2'!$P$443</f>
        <v>0</v>
      </c>
      <c r="J1127">
        <v>0</v>
      </c>
      <c r="K1127" t="s">
        <v>830</v>
      </c>
    </row>
    <row r="1128" spans="1:11" x14ac:dyDescent="0.2">
      <c r="A1128" t="s">
        <v>372</v>
      </c>
      <c r="B1128" t="s">
        <v>757</v>
      </c>
      <c r="D1128">
        <v>0</v>
      </c>
      <c r="E1128" s="76">
        <v>45747</v>
      </c>
      <c r="H1128">
        <f>'Year 2'!$J$456</f>
        <v>0</v>
      </c>
      <c r="J1128">
        <v>0</v>
      </c>
      <c r="K1128" t="s">
        <v>831</v>
      </c>
    </row>
    <row r="1129" spans="1:11" x14ac:dyDescent="0.2">
      <c r="A1129" t="s">
        <v>372</v>
      </c>
      <c r="B1129" t="s">
        <v>757</v>
      </c>
      <c r="D1129">
        <v>0</v>
      </c>
      <c r="E1129" s="76">
        <v>46112</v>
      </c>
      <c r="H1129">
        <f>'Year 2'!$K$456</f>
        <v>0</v>
      </c>
      <c r="J1129">
        <v>0</v>
      </c>
      <c r="K1129" t="s">
        <v>831</v>
      </c>
    </row>
    <row r="1130" spans="1:11" x14ac:dyDescent="0.2">
      <c r="A1130" t="s">
        <v>372</v>
      </c>
      <c r="B1130" t="s">
        <v>757</v>
      </c>
      <c r="D1130">
        <v>0</v>
      </c>
      <c r="E1130" s="76">
        <v>46477</v>
      </c>
      <c r="H1130">
        <f>'Year 2'!$L$456</f>
        <v>0</v>
      </c>
      <c r="J1130">
        <v>0</v>
      </c>
      <c r="K1130" t="s">
        <v>831</v>
      </c>
    </row>
    <row r="1131" spans="1:11" x14ac:dyDescent="0.2">
      <c r="A1131" t="s">
        <v>372</v>
      </c>
      <c r="B1131" t="s">
        <v>757</v>
      </c>
      <c r="D1131">
        <v>0</v>
      </c>
      <c r="E1131" s="76">
        <v>46843</v>
      </c>
      <c r="H1131">
        <f>'Year 2'!$M$456</f>
        <v>0</v>
      </c>
      <c r="J1131">
        <v>0</v>
      </c>
      <c r="K1131" t="s">
        <v>831</v>
      </c>
    </row>
    <row r="1132" spans="1:11" x14ac:dyDescent="0.2">
      <c r="A1132" t="s">
        <v>372</v>
      </c>
      <c r="B1132" t="s">
        <v>757</v>
      </c>
      <c r="D1132">
        <v>0</v>
      </c>
      <c r="E1132" s="76">
        <v>47208</v>
      </c>
      <c r="H1132">
        <f>'Year 2'!$N$456</f>
        <v>0</v>
      </c>
      <c r="J1132">
        <v>0</v>
      </c>
      <c r="K1132" t="s">
        <v>831</v>
      </c>
    </row>
    <row r="1133" spans="1:11" x14ac:dyDescent="0.2">
      <c r="A1133" t="s">
        <v>372</v>
      </c>
      <c r="B1133" t="s">
        <v>757</v>
      </c>
      <c r="D1133">
        <v>0</v>
      </c>
      <c r="E1133" s="76">
        <v>47573</v>
      </c>
      <c r="H1133">
        <f>'Year 2'!$O$456</f>
        <v>0</v>
      </c>
      <c r="J1133">
        <v>0</v>
      </c>
      <c r="K1133" t="s">
        <v>831</v>
      </c>
    </row>
    <row r="1134" spans="1:11" x14ac:dyDescent="0.2">
      <c r="A1134" t="s">
        <v>372</v>
      </c>
      <c r="B1134" t="s">
        <v>757</v>
      </c>
      <c r="D1134">
        <v>0</v>
      </c>
      <c r="E1134" s="76">
        <v>47938</v>
      </c>
      <c r="H1134">
        <f>'Year 2'!$P$456</f>
        <v>0</v>
      </c>
      <c r="J1134">
        <v>0</v>
      </c>
      <c r="K1134" t="s">
        <v>831</v>
      </c>
    </row>
    <row r="1135" spans="1:11" x14ac:dyDescent="0.2">
      <c r="A1135" t="s">
        <v>372</v>
      </c>
      <c r="B1135" t="s">
        <v>758</v>
      </c>
      <c r="D1135">
        <v>0</v>
      </c>
      <c r="E1135" s="76">
        <v>45747</v>
      </c>
      <c r="H1135">
        <f>'Year 2'!$J$457</f>
        <v>0</v>
      </c>
      <c r="J1135">
        <v>0</v>
      </c>
      <c r="K1135" t="s">
        <v>831</v>
      </c>
    </row>
    <row r="1136" spans="1:11" x14ac:dyDescent="0.2">
      <c r="A1136" t="s">
        <v>372</v>
      </c>
      <c r="B1136" t="s">
        <v>758</v>
      </c>
      <c r="D1136">
        <v>0</v>
      </c>
      <c r="E1136" s="76">
        <v>46112</v>
      </c>
      <c r="H1136">
        <f>'Year 2'!$K$457</f>
        <v>0</v>
      </c>
      <c r="J1136">
        <v>0</v>
      </c>
      <c r="K1136" t="s">
        <v>831</v>
      </c>
    </row>
    <row r="1137" spans="1:11" x14ac:dyDescent="0.2">
      <c r="A1137" t="s">
        <v>372</v>
      </c>
      <c r="B1137" t="s">
        <v>758</v>
      </c>
      <c r="D1137">
        <v>0</v>
      </c>
      <c r="E1137" s="76">
        <v>46477</v>
      </c>
      <c r="H1137">
        <f>'Year 2'!$L$457</f>
        <v>0</v>
      </c>
      <c r="J1137">
        <v>0</v>
      </c>
      <c r="K1137" t="s">
        <v>831</v>
      </c>
    </row>
    <row r="1138" spans="1:11" x14ac:dyDescent="0.2">
      <c r="A1138" t="s">
        <v>372</v>
      </c>
      <c r="B1138" t="s">
        <v>758</v>
      </c>
      <c r="D1138">
        <v>0</v>
      </c>
      <c r="E1138" s="76">
        <v>46843</v>
      </c>
      <c r="H1138">
        <f>'Year 2'!$M$457</f>
        <v>0</v>
      </c>
      <c r="J1138">
        <v>0</v>
      </c>
      <c r="K1138" t="s">
        <v>831</v>
      </c>
    </row>
    <row r="1139" spans="1:11" x14ac:dyDescent="0.2">
      <c r="A1139" t="s">
        <v>372</v>
      </c>
      <c r="B1139" t="s">
        <v>758</v>
      </c>
      <c r="D1139">
        <v>0</v>
      </c>
      <c r="E1139" s="76">
        <v>47208</v>
      </c>
      <c r="H1139">
        <f>'Year 2'!$N$457</f>
        <v>0</v>
      </c>
      <c r="J1139">
        <v>0</v>
      </c>
      <c r="K1139" t="s">
        <v>831</v>
      </c>
    </row>
    <row r="1140" spans="1:11" x14ac:dyDescent="0.2">
      <c r="A1140" t="s">
        <v>372</v>
      </c>
      <c r="B1140" t="s">
        <v>758</v>
      </c>
      <c r="D1140">
        <v>0</v>
      </c>
      <c r="E1140" s="76">
        <v>47573</v>
      </c>
      <c r="H1140">
        <f>'Year 2'!$O$457</f>
        <v>0</v>
      </c>
      <c r="J1140">
        <v>0</v>
      </c>
      <c r="K1140" t="s">
        <v>831</v>
      </c>
    </row>
    <row r="1141" spans="1:11" x14ac:dyDescent="0.2">
      <c r="A1141" t="s">
        <v>372</v>
      </c>
      <c r="B1141" t="s">
        <v>758</v>
      </c>
      <c r="D1141">
        <v>0</v>
      </c>
      <c r="E1141" s="76">
        <v>47938</v>
      </c>
      <c r="H1141">
        <f>'Year 2'!$P$457</f>
        <v>0</v>
      </c>
      <c r="J1141">
        <v>0</v>
      </c>
      <c r="K1141" t="s">
        <v>831</v>
      </c>
    </row>
    <row r="1142" spans="1:11" x14ac:dyDescent="0.2">
      <c r="A1142" t="s">
        <v>372</v>
      </c>
      <c r="B1142" t="s">
        <v>759</v>
      </c>
      <c r="D1142">
        <v>0</v>
      </c>
      <c r="E1142" s="76">
        <v>45747</v>
      </c>
      <c r="H1142">
        <f>'Year 2'!$J$458</f>
        <v>0</v>
      </c>
      <c r="J1142">
        <v>0</v>
      </c>
      <c r="K1142" t="s">
        <v>831</v>
      </c>
    </row>
    <row r="1143" spans="1:11" x14ac:dyDescent="0.2">
      <c r="A1143" t="s">
        <v>372</v>
      </c>
      <c r="B1143" t="s">
        <v>759</v>
      </c>
      <c r="D1143">
        <v>0</v>
      </c>
      <c r="E1143" s="76">
        <v>46112</v>
      </c>
      <c r="H1143">
        <f>'Year 2'!$K$458</f>
        <v>0</v>
      </c>
      <c r="J1143">
        <v>0</v>
      </c>
      <c r="K1143" t="s">
        <v>831</v>
      </c>
    </row>
    <row r="1144" spans="1:11" x14ac:dyDescent="0.2">
      <c r="A1144" t="s">
        <v>372</v>
      </c>
      <c r="B1144" t="s">
        <v>759</v>
      </c>
      <c r="D1144">
        <v>0</v>
      </c>
      <c r="E1144" s="76">
        <v>46477</v>
      </c>
      <c r="H1144">
        <f>'Year 2'!$L$458</f>
        <v>0</v>
      </c>
      <c r="J1144">
        <v>0</v>
      </c>
      <c r="K1144" t="s">
        <v>831</v>
      </c>
    </row>
    <row r="1145" spans="1:11" x14ac:dyDescent="0.2">
      <c r="A1145" t="s">
        <v>372</v>
      </c>
      <c r="B1145" t="s">
        <v>759</v>
      </c>
      <c r="D1145">
        <v>0</v>
      </c>
      <c r="E1145" s="76">
        <v>46843</v>
      </c>
      <c r="H1145">
        <f>'Year 2'!$M$458</f>
        <v>0</v>
      </c>
      <c r="J1145">
        <v>0</v>
      </c>
      <c r="K1145" t="s">
        <v>831</v>
      </c>
    </row>
    <row r="1146" spans="1:11" x14ac:dyDescent="0.2">
      <c r="A1146" t="s">
        <v>372</v>
      </c>
      <c r="B1146" t="s">
        <v>759</v>
      </c>
      <c r="D1146">
        <v>0</v>
      </c>
      <c r="E1146" s="76">
        <v>47208</v>
      </c>
      <c r="H1146">
        <f>'Year 2'!$N$458</f>
        <v>0</v>
      </c>
      <c r="J1146">
        <v>0</v>
      </c>
      <c r="K1146" t="s">
        <v>831</v>
      </c>
    </row>
    <row r="1147" spans="1:11" x14ac:dyDescent="0.2">
      <c r="A1147" t="s">
        <v>372</v>
      </c>
      <c r="B1147" t="s">
        <v>759</v>
      </c>
      <c r="D1147">
        <v>0</v>
      </c>
      <c r="E1147" s="76">
        <v>47573</v>
      </c>
      <c r="H1147">
        <f>'Year 2'!$O$458</f>
        <v>0</v>
      </c>
      <c r="J1147">
        <v>0</v>
      </c>
      <c r="K1147" t="s">
        <v>831</v>
      </c>
    </row>
    <row r="1148" spans="1:11" x14ac:dyDescent="0.2">
      <c r="A1148" t="s">
        <v>372</v>
      </c>
      <c r="B1148" t="s">
        <v>759</v>
      </c>
      <c r="D1148">
        <v>0</v>
      </c>
      <c r="E1148" s="76">
        <v>47938</v>
      </c>
      <c r="H1148">
        <f>'Year 2'!$P$458</f>
        <v>0</v>
      </c>
      <c r="J1148">
        <v>0</v>
      </c>
      <c r="K1148" t="s">
        <v>831</v>
      </c>
    </row>
    <row r="1149" spans="1:11" x14ac:dyDescent="0.2">
      <c r="A1149" t="s">
        <v>372</v>
      </c>
      <c r="B1149" t="s">
        <v>760</v>
      </c>
      <c r="D1149">
        <v>0</v>
      </c>
      <c r="E1149" s="76">
        <v>45747</v>
      </c>
      <c r="H1149">
        <f>'Year 2'!$J$459</f>
        <v>0</v>
      </c>
      <c r="J1149">
        <v>0</v>
      </c>
      <c r="K1149" t="s">
        <v>831</v>
      </c>
    </row>
    <row r="1150" spans="1:11" x14ac:dyDescent="0.2">
      <c r="A1150" t="s">
        <v>372</v>
      </c>
      <c r="B1150" t="s">
        <v>760</v>
      </c>
      <c r="D1150">
        <v>0</v>
      </c>
      <c r="E1150" s="76">
        <v>46112</v>
      </c>
      <c r="H1150">
        <f>'Year 2'!$K$459</f>
        <v>0</v>
      </c>
      <c r="J1150">
        <v>0</v>
      </c>
      <c r="K1150" t="s">
        <v>831</v>
      </c>
    </row>
    <row r="1151" spans="1:11" x14ac:dyDescent="0.2">
      <c r="A1151" t="s">
        <v>372</v>
      </c>
      <c r="B1151" t="s">
        <v>760</v>
      </c>
      <c r="D1151">
        <v>0</v>
      </c>
      <c r="E1151" s="76">
        <v>46477</v>
      </c>
      <c r="H1151">
        <f>'Year 2'!$L$459</f>
        <v>0</v>
      </c>
      <c r="J1151">
        <v>0</v>
      </c>
      <c r="K1151" t="s">
        <v>831</v>
      </c>
    </row>
    <row r="1152" spans="1:11" x14ac:dyDescent="0.2">
      <c r="A1152" t="s">
        <v>372</v>
      </c>
      <c r="B1152" t="s">
        <v>760</v>
      </c>
      <c r="D1152">
        <v>0</v>
      </c>
      <c r="E1152" s="76">
        <v>46843</v>
      </c>
      <c r="H1152">
        <f>'Year 2'!$M$459</f>
        <v>0</v>
      </c>
      <c r="J1152">
        <v>0</v>
      </c>
      <c r="K1152" t="s">
        <v>831</v>
      </c>
    </row>
    <row r="1153" spans="1:11" x14ac:dyDescent="0.2">
      <c r="A1153" t="s">
        <v>372</v>
      </c>
      <c r="B1153" t="s">
        <v>760</v>
      </c>
      <c r="D1153">
        <v>0</v>
      </c>
      <c r="E1153" s="76">
        <v>47208</v>
      </c>
      <c r="H1153">
        <f>'Year 2'!$N$459</f>
        <v>0</v>
      </c>
      <c r="J1153">
        <v>0</v>
      </c>
      <c r="K1153" t="s">
        <v>831</v>
      </c>
    </row>
    <row r="1154" spans="1:11" x14ac:dyDescent="0.2">
      <c r="A1154" t="s">
        <v>372</v>
      </c>
      <c r="B1154" t="s">
        <v>760</v>
      </c>
      <c r="D1154">
        <v>0</v>
      </c>
      <c r="E1154" s="76">
        <v>47573</v>
      </c>
      <c r="H1154">
        <f>'Year 2'!$O$459</f>
        <v>0</v>
      </c>
      <c r="J1154">
        <v>0</v>
      </c>
      <c r="K1154" t="s">
        <v>831</v>
      </c>
    </row>
    <row r="1155" spans="1:11" x14ac:dyDescent="0.2">
      <c r="A1155" t="s">
        <v>372</v>
      </c>
      <c r="B1155" t="s">
        <v>760</v>
      </c>
      <c r="D1155">
        <v>0</v>
      </c>
      <c r="E1155" s="76">
        <v>47938</v>
      </c>
      <c r="H1155">
        <f>'Year 2'!$P$459</f>
        <v>0</v>
      </c>
      <c r="J1155">
        <v>0</v>
      </c>
      <c r="K1155" t="s">
        <v>831</v>
      </c>
    </row>
    <row r="1156" spans="1:11" x14ac:dyDescent="0.2">
      <c r="A1156" t="s">
        <v>372</v>
      </c>
      <c r="B1156" t="s">
        <v>761</v>
      </c>
      <c r="D1156">
        <v>0</v>
      </c>
      <c r="E1156" s="76">
        <v>45747</v>
      </c>
      <c r="H1156">
        <f>'Year 2'!$J$460</f>
        <v>0</v>
      </c>
      <c r="J1156">
        <v>0</v>
      </c>
      <c r="K1156" t="s">
        <v>831</v>
      </c>
    </row>
    <row r="1157" spans="1:11" x14ac:dyDescent="0.2">
      <c r="A1157" t="s">
        <v>372</v>
      </c>
      <c r="B1157" t="s">
        <v>761</v>
      </c>
      <c r="D1157">
        <v>0</v>
      </c>
      <c r="E1157" s="76">
        <v>46112</v>
      </c>
      <c r="H1157">
        <f>'Year 2'!$K$460</f>
        <v>0</v>
      </c>
      <c r="J1157">
        <v>0</v>
      </c>
      <c r="K1157" t="s">
        <v>831</v>
      </c>
    </row>
    <row r="1158" spans="1:11" x14ac:dyDescent="0.2">
      <c r="A1158" t="s">
        <v>372</v>
      </c>
      <c r="B1158" t="s">
        <v>761</v>
      </c>
      <c r="D1158">
        <v>0</v>
      </c>
      <c r="E1158" s="76">
        <v>46477</v>
      </c>
      <c r="H1158">
        <f>'Year 2'!$L$460</f>
        <v>0</v>
      </c>
      <c r="J1158">
        <v>0</v>
      </c>
      <c r="K1158" t="s">
        <v>831</v>
      </c>
    </row>
    <row r="1159" spans="1:11" x14ac:dyDescent="0.2">
      <c r="A1159" t="s">
        <v>372</v>
      </c>
      <c r="B1159" t="s">
        <v>761</v>
      </c>
      <c r="D1159">
        <v>0</v>
      </c>
      <c r="E1159" s="76">
        <v>46843</v>
      </c>
      <c r="H1159">
        <f>'Year 2'!$M$460</f>
        <v>0</v>
      </c>
      <c r="J1159">
        <v>0</v>
      </c>
      <c r="K1159" t="s">
        <v>831</v>
      </c>
    </row>
    <row r="1160" spans="1:11" x14ac:dyDescent="0.2">
      <c r="A1160" t="s">
        <v>372</v>
      </c>
      <c r="B1160" t="s">
        <v>761</v>
      </c>
      <c r="D1160">
        <v>0</v>
      </c>
      <c r="E1160" s="76">
        <v>47208</v>
      </c>
      <c r="H1160">
        <f>'Year 2'!$N$460</f>
        <v>0</v>
      </c>
      <c r="J1160">
        <v>0</v>
      </c>
      <c r="K1160" t="s">
        <v>831</v>
      </c>
    </row>
    <row r="1161" spans="1:11" x14ac:dyDescent="0.2">
      <c r="A1161" t="s">
        <v>372</v>
      </c>
      <c r="B1161" t="s">
        <v>761</v>
      </c>
      <c r="D1161">
        <v>0</v>
      </c>
      <c r="E1161" s="76">
        <v>47573</v>
      </c>
      <c r="H1161">
        <f>'Year 2'!$O$460</f>
        <v>0</v>
      </c>
      <c r="J1161">
        <v>0</v>
      </c>
      <c r="K1161" t="s">
        <v>831</v>
      </c>
    </row>
    <row r="1162" spans="1:11" x14ac:dyDescent="0.2">
      <c r="A1162" t="s">
        <v>372</v>
      </c>
      <c r="B1162" t="s">
        <v>761</v>
      </c>
      <c r="D1162">
        <v>0</v>
      </c>
      <c r="E1162" s="76">
        <v>47938</v>
      </c>
      <c r="H1162">
        <f>'Year 2'!$P$460</f>
        <v>0</v>
      </c>
      <c r="J1162">
        <v>0</v>
      </c>
      <c r="K1162" t="s">
        <v>831</v>
      </c>
    </row>
    <row r="1163" spans="1:11" x14ac:dyDescent="0.2">
      <c r="A1163" t="s">
        <v>372</v>
      </c>
      <c r="B1163" t="s">
        <v>762</v>
      </c>
      <c r="D1163">
        <v>0</v>
      </c>
      <c r="E1163" s="76">
        <v>45747</v>
      </c>
      <c r="H1163">
        <f>'Year 2'!$J$461</f>
        <v>0</v>
      </c>
      <c r="J1163">
        <v>0</v>
      </c>
      <c r="K1163" t="s">
        <v>831</v>
      </c>
    </row>
    <row r="1164" spans="1:11" x14ac:dyDescent="0.2">
      <c r="A1164" t="s">
        <v>372</v>
      </c>
      <c r="B1164" t="s">
        <v>762</v>
      </c>
      <c r="D1164">
        <v>0</v>
      </c>
      <c r="E1164" s="76">
        <v>46112</v>
      </c>
      <c r="H1164">
        <f>'Year 2'!$K$461</f>
        <v>0</v>
      </c>
      <c r="J1164">
        <v>0</v>
      </c>
      <c r="K1164" t="s">
        <v>831</v>
      </c>
    </row>
    <row r="1165" spans="1:11" x14ac:dyDescent="0.2">
      <c r="A1165" t="s">
        <v>372</v>
      </c>
      <c r="B1165" t="s">
        <v>762</v>
      </c>
      <c r="D1165">
        <v>0</v>
      </c>
      <c r="E1165" s="76">
        <v>46477</v>
      </c>
      <c r="H1165">
        <f>'Year 2'!$L$461</f>
        <v>0</v>
      </c>
      <c r="J1165">
        <v>0</v>
      </c>
      <c r="K1165" t="s">
        <v>831</v>
      </c>
    </row>
    <row r="1166" spans="1:11" x14ac:dyDescent="0.2">
      <c r="A1166" t="s">
        <v>372</v>
      </c>
      <c r="B1166" t="s">
        <v>762</v>
      </c>
      <c r="D1166">
        <v>0</v>
      </c>
      <c r="E1166" s="76">
        <v>46843</v>
      </c>
      <c r="H1166">
        <f>'Year 2'!$M$461</f>
        <v>0</v>
      </c>
      <c r="J1166">
        <v>0</v>
      </c>
      <c r="K1166" t="s">
        <v>831</v>
      </c>
    </row>
    <row r="1167" spans="1:11" x14ac:dyDescent="0.2">
      <c r="A1167" t="s">
        <v>372</v>
      </c>
      <c r="B1167" t="s">
        <v>762</v>
      </c>
      <c r="D1167">
        <v>0</v>
      </c>
      <c r="E1167" s="76">
        <v>47208</v>
      </c>
      <c r="H1167">
        <f>'Year 2'!$N$461</f>
        <v>0</v>
      </c>
      <c r="J1167">
        <v>0</v>
      </c>
      <c r="K1167" t="s">
        <v>831</v>
      </c>
    </row>
    <row r="1168" spans="1:11" x14ac:dyDescent="0.2">
      <c r="A1168" t="s">
        <v>372</v>
      </c>
      <c r="B1168" t="s">
        <v>762</v>
      </c>
      <c r="D1168">
        <v>0</v>
      </c>
      <c r="E1168" s="76">
        <v>47573</v>
      </c>
      <c r="H1168">
        <f>'Year 2'!$O$461</f>
        <v>0</v>
      </c>
      <c r="J1168">
        <v>0</v>
      </c>
      <c r="K1168" t="s">
        <v>831</v>
      </c>
    </row>
    <row r="1169" spans="1:11" x14ac:dyDescent="0.2">
      <c r="A1169" t="s">
        <v>372</v>
      </c>
      <c r="B1169" t="s">
        <v>762</v>
      </c>
      <c r="D1169">
        <v>0</v>
      </c>
      <c r="E1169" s="76">
        <v>47938</v>
      </c>
      <c r="H1169">
        <f>'Year 2'!$P$461</f>
        <v>0</v>
      </c>
      <c r="J1169">
        <v>0</v>
      </c>
      <c r="K1169" t="s">
        <v>831</v>
      </c>
    </row>
    <row r="1170" spans="1:11" x14ac:dyDescent="0.2">
      <c r="A1170" t="s">
        <v>379</v>
      </c>
      <c r="B1170" t="s">
        <v>757</v>
      </c>
      <c r="D1170">
        <v>0</v>
      </c>
      <c r="E1170" s="76">
        <v>45747</v>
      </c>
      <c r="H1170">
        <f>'Year 2'!$F$471</f>
        <v>0</v>
      </c>
      <c r="J1170">
        <v>0</v>
      </c>
      <c r="K1170" t="s">
        <v>832</v>
      </c>
    </row>
    <row r="1171" spans="1:11" x14ac:dyDescent="0.2">
      <c r="A1171" t="s">
        <v>379</v>
      </c>
      <c r="B1171" t="s">
        <v>758</v>
      </c>
      <c r="D1171">
        <v>0</v>
      </c>
      <c r="E1171" s="76">
        <v>45747</v>
      </c>
      <c r="H1171">
        <f>'Year 2'!$F$472</f>
        <v>0</v>
      </c>
      <c r="J1171">
        <v>0</v>
      </c>
      <c r="K1171" t="s">
        <v>832</v>
      </c>
    </row>
    <row r="1172" spans="1:11" x14ac:dyDescent="0.2">
      <c r="A1172" t="s">
        <v>379</v>
      </c>
      <c r="B1172" t="s">
        <v>759</v>
      </c>
      <c r="D1172">
        <v>0</v>
      </c>
      <c r="E1172" s="76">
        <v>45747</v>
      </c>
      <c r="H1172">
        <f>'Year 2'!$F$473</f>
        <v>0</v>
      </c>
      <c r="J1172">
        <v>0</v>
      </c>
      <c r="K1172" t="s">
        <v>832</v>
      </c>
    </row>
    <row r="1173" spans="1:11" x14ac:dyDescent="0.2">
      <c r="A1173" t="s">
        <v>379</v>
      </c>
      <c r="B1173" t="s">
        <v>760</v>
      </c>
      <c r="D1173">
        <v>0</v>
      </c>
      <c r="E1173" s="76">
        <v>45747</v>
      </c>
      <c r="H1173">
        <f>'Year 2'!$F$474</f>
        <v>0</v>
      </c>
      <c r="J1173">
        <v>0</v>
      </c>
      <c r="K1173" t="s">
        <v>832</v>
      </c>
    </row>
    <row r="1174" spans="1:11" x14ac:dyDescent="0.2">
      <c r="A1174" t="s">
        <v>379</v>
      </c>
      <c r="B1174" t="s">
        <v>761</v>
      </c>
      <c r="D1174">
        <v>0</v>
      </c>
      <c r="E1174" s="76">
        <v>45747</v>
      </c>
      <c r="H1174">
        <f>'Year 2'!$F$475</f>
        <v>0</v>
      </c>
      <c r="J1174">
        <v>0</v>
      </c>
      <c r="K1174" t="s">
        <v>832</v>
      </c>
    </row>
    <row r="1175" spans="1:11" x14ac:dyDescent="0.2">
      <c r="A1175" t="s">
        <v>379</v>
      </c>
      <c r="B1175" t="s">
        <v>762</v>
      </c>
      <c r="D1175">
        <v>0</v>
      </c>
      <c r="E1175" s="76">
        <v>45747</v>
      </c>
      <c r="H1175">
        <f>'Year 2'!$F$476</f>
        <v>0</v>
      </c>
      <c r="J1175">
        <v>0</v>
      </c>
      <c r="K1175" t="s">
        <v>832</v>
      </c>
    </row>
    <row r="1176" spans="1:11" x14ac:dyDescent="0.2">
      <c r="A1176" t="s">
        <v>386</v>
      </c>
      <c r="B1176" t="s">
        <v>757</v>
      </c>
      <c r="D1176">
        <v>0</v>
      </c>
      <c r="E1176" s="76">
        <v>45747</v>
      </c>
      <c r="H1176">
        <f>'Year 2'!$J$487</f>
        <v>0</v>
      </c>
      <c r="J1176">
        <v>0</v>
      </c>
      <c r="K1176" t="s">
        <v>833</v>
      </c>
    </row>
    <row r="1177" spans="1:11" x14ac:dyDescent="0.2">
      <c r="A1177" t="s">
        <v>386</v>
      </c>
      <c r="B1177" t="s">
        <v>757</v>
      </c>
      <c r="D1177">
        <v>0</v>
      </c>
      <c r="E1177" s="76">
        <v>46112</v>
      </c>
      <c r="H1177">
        <f>'Year 2'!$K$487</f>
        <v>0</v>
      </c>
      <c r="J1177">
        <v>0</v>
      </c>
      <c r="K1177" t="s">
        <v>833</v>
      </c>
    </row>
    <row r="1178" spans="1:11" x14ac:dyDescent="0.2">
      <c r="A1178" t="s">
        <v>386</v>
      </c>
      <c r="B1178" t="s">
        <v>757</v>
      </c>
      <c r="D1178">
        <v>0</v>
      </c>
      <c r="E1178" s="76">
        <v>46477</v>
      </c>
      <c r="H1178">
        <f>'Year 2'!$L$487</f>
        <v>0</v>
      </c>
      <c r="J1178">
        <v>0</v>
      </c>
      <c r="K1178" t="s">
        <v>833</v>
      </c>
    </row>
    <row r="1179" spans="1:11" x14ac:dyDescent="0.2">
      <c r="A1179" t="s">
        <v>386</v>
      </c>
      <c r="B1179" t="s">
        <v>757</v>
      </c>
      <c r="D1179">
        <v>0</v>
      </c>
      <c r="E1179" s="76">
        <v>46843</v>
      </c>
      <c r="H1179">
        <f>'Year 2'!$M$487</f>
        <v>0</v>
      </c>
      <c r="J1179">
        <v>0</v>
      </c>
      <c r="K1179" t="s">
        <v>833</v>
      </c>
    </row>
    <row r="1180" spans="1:11" x14ac:dyDescent="0.2">
      <c r="A1180" t="s">
        <v>386</v>
      </c>
      <c r="B1180" t="s">
        <v>757</v>
      </c>
      <c r="D1180">
        <v>0</v>
      </c>
      <c r="E1180" s="76">
        <v>47208</v>
      </c>
      <c r="H1180">
        <f>'Year 2'!$N$487</f>
        <v>0</v>
      </c>
      <c r="J1180">
        <v>0</v>
      </c>
      <c r="K1180" t="s">
        <v>833</v>
      </c>
    </row>
    <row r="1181" spans="1:11" x14ac:dyDescent="0.2">
      <c r="A1181" t="s">
        <v>386</v>
      </c>
      <c r="B1181" t="s">
        <v>757</v>
      </c>
      <c r="D1181">
        <v>0</v>
      </c>
      <c r="E1181" s="76">
        <v>47573</v>
      </c>
      <c r="H1181">
        <f>'Year 2'!$O$487</f>
        <v>0</v>
      </c>
      <c r="J1181">
        <v>0</v>
      </c>
      <c r="K1181" t="s">
        <v>833</v>
      </c>
    </row>
    <row r="1182" spans="1:11" x14ac:dyDescent="0.2">
      <c r="A1182" t="s">
        <v>386</v>
      </c>
      <c r="B1182" t="s">
        <v>757</v>
      </c>
      <c r="D1182">
        <v>0</v>
      </c>
      <c r="E1182" s="76">
        <v>47938</v>
      </c>
      <c r="H1182">
        <f>'Year 2'!$P$487</f>
        <v>0</v>
      </c>
      <c r="J1182">
        <v>0</v>
      </c>
      <c r="K1182" t="s">
        <v>833</v>
      </c>
    </row>
    <row r="1183" spans="1:11" x14ac:dyDescent="0.2">
      <c r="A1183" t="s">
        <v>386</v>
      </c>
      <c r="B1183" t="s">
        <v>758</v>
      </c>
      <c r="D1183">
        <v>0</v>
      </c>
      <c r="E1183" s="76">
        <v>45747</v>
      </c>
      <c r="H1183">
        <f>'Year 2'!$J$488</f>
        <v>0</v>
      </c>
      <c r="J1183">
        <v>0</v>
      </c>
      <c r="K1183" t="s">
        <v>833</v>
      </c>
    </row>
    <row r="1184" spans="1:11" x14ac:dyDescent="0.2">
      <c r="A1184" t="s">
        <v>386</v>
      </c>
      <c r="B1184" t="s">
        <v>758</v>
      </c>
      <c r="D1184">
        <v>0</v>
      </c>
      <c r="E1184" s="76">
        <v>46112</v>
      </c>
      <c r="H1184">
        <f>'Year 2'!$K$488</f>
        <v>0</v>
      </c>
      <c r="J1184">
        <v>0</v>
      </c>
      <c r="K1184" t="s">
        <v>833</v>
      </c>
    </row>
    <row r="1185" spans="1:11" x14ac:dyDescent="0.2">
      <c r="A1185" t="s">
        <v>386</v>
      </c>
      <c r="B1185" t="s">
        <v>758</v>
      </c>
      <c r="D1185">
        <v>0</v>
      </c>
      <c r="E1185" s="76">
        <v>46477</v>
      </c>
      <c r="H1185">
        <f>'Year 2'!$L$488</f>
        <v>0</v>
      </c>
      <c r="J1185">
        <v>0</v>
      </c>
      <c r="K1185" t="s">
        <v>833</v>
      </c>
    </row>
    <row r="1186" spans="1:11" x14ac:dyDescent="0.2">
      <c r="A1186" t="s">
        <v>386</v>
      </c>
      <c r="B1186" t="s">
        <v>758</v>
      </c>
      <c r="D1186">
        <v>0</v>
      </c>
      <c r="E1186" s="76">
        <v>46843</v>
      </c>
      <c r="H1186">
        <f>'Year 2'!$M$488</f>
        <v>0</v>
      </c>
      <c r="J1186">
        <v>0</v>
      </c>
      <c r="K1186" t="s">
        <v>833</v>
      </c>
    </row>
    <row r="1187" spans="1:11" x14ac:dyDescent="0.2">
      <c r="A1187" t="s">
        <v>386</v>
      </c>
      <c r="B1187" t="s">
        <v>758</v>
      </c>
      <c r="D1187">
        <v>0</v>
      </c>
      <c r="E1187" s="76">
        <v>47208</v>
      </c>
      <c r="H1187">
        <f>'Year 2'!$N$488</f>
        <v>0</v>
      </c>
      <c r="J1187">
        <v>0</v>
      </c>
      <c r="K1187" t="s">
        <v>833</v>
      </c>
    </row>
    <row r="1188" spans="1:11" x14ac:dyDescent="0.2">
      <c r="A1188" t="s">
        <v>386</v>
      </c>
      <c r="B1188" t="s">
        <v>758</v>
      </c>
      <c r="D1188">
        <v>0</v>
      </c>
      <c r="E1188" s="76">
        <v>47573</v>
      </c>
      <c r="H1188">
        <f>'Year 2'!$O$488</f>
        <v>0</v>
      </c>
      <c r="J1188">
        <v>0</v>
      </c>
      <c r="K1188" t="s">
        <v>833</v>
      </c>
    </row>
    <row r="1189" spans="1:11" x14ac:dyDescent="0.2">
      <c r="A1189" t="s">
        <v>386</v>
      </c>
      <c r="B1189" t="s">
        <v>758</v>
      </c>
      <c r="D1189">
        <v>0</v>
      </c>
      <c r="E1189" s="76">
        <v>47938</v>
      </c>
      <c r="H1189">
        <f>'Year 2'!$P$488</f>
        <v>0</v>
      </c>
      <c r="J1189">
        <v>0</v>
      </c>
      <c r="K1189" t="s">
        <v>833</v>
      </c>
    </row>
    <row r="1190" spans="1:11" x14ac:dyDescent="0.2">
      <c r="A1190" t="s">
        <v>386</v>
      </c>
      <c r="B1190" t="s">
        <v>759</v>
      </c>
      <c r="D1190">
        <v>0</v>
      </c>
      <c r="E1190" s="76">
        <v>45747</v>
      </c>
      <c r="H1190">
        <f>'Year 2'!$J$489</f>
        <v>0</v>
      </c>
      <c r="J1190">
        <v>0</v>
      </c>
      <c r="K1190" t="s">
        <v>833</v>
      </c>
    </row>
    <row r="1191" spans="1:11" x14ac:dyDescent="0.2">
      <c r="A1191" t="s">
        <v>386</v>
      </c>
      <c r="B1191" t="s">
        <v>759</v>
      </c>
      <c r="D1191">
        <v>0</v>
      </c>
      <c r="E1191" s="76">
        <v>46112</v>
      </c>
      <c r="H1191">
        <f>'Year 2'!$K$489</f>
        <v>0</v>
      </c>
      <c r="J1191">
        <v>0</v>
      </c>
      <c r="K1191" t="s">
        <v>833</v>
      </c>
    </row>
    <row r="1192" spans="1:11" x14ac:dyDescent="0.2">
      <c r="A1192" t="s">
        <v>386</v>
      </c>
      <c r="B1192" t="s">
        <v>759</v>
      </c>
      <c r="D1192">
        <v>0</v>
      </c>
      <c r="E1192" s="76">
        <v>46477</v>
      </c>
      <c r="H1192">
        <f>'Year 2'!$L$489</f>
        <v>0</v>
      </c>
      <c r="J1192">
        <v>0</v>
      </c>
      <c r="K1192" t="s">
        <v>833</v>
      </c>
    </row>
    <row r="1193" spans="1:11" x14ac:dyDescent="0.2">
      <c r="A1193" t="s">
        <v>386</v>
      </c>
      <c r="B1193" t="s">
        <v>759</v>
      </c>
      <c r="D1193">
        <v>0</v>
      </c>
      <c r="E1193" s="76">
        <v>46843</v>
      </c>
      <c r="H1193">
        <f>'Year 2'!$M$489</f>
        <v>0</v>
      </c>
      <c r="J1193">
        <v>0</v>
      </c>
      <c r="K1193" t="s">
        <v>833</v>
      </c>
    </row>
    <row r="1194" spans="1:11" x14ac:dyDescent="0.2">
      <c r="A1194" t="s">
        <v>386</v>
      </c>
      <c r="B1194" t="s">
        <v>759</v>
      </c>
      <c r="D1194">
        <v>0</v>
      </c>
      <c r="E1194" s="76">
        <v>47208</v>
      </c>
      <c r="H1194">
        <f>'Year 2'!$N$489</f>
        <v>0</v>
      </c>
      <c r="J1194">
        <v>0</v>
      </c>
      <c r="K1194" t="s">
        <v>833</v>
      </c>
    </row>
    <row r="1195" spans="1:11" x14ac:dyDescent="0.2">
      <c r="A1195" t="s">
        <v>386</v>
      </c>
      <c r="B1195" t="s">
        <v>759</v>
      </c>
      <c r="D1195">
        <v>0</v>
      </c>
      <c r="E1195" s="76">
        <v>47573</v>
      </c>
      <c r="H1195">
        <f>'Year 2'!$O$489</f>
        <v>0</v>
      </c>
      <c r="J1195">
        <v>0</v>
      </c>
      <c r="K1195" t="s">
        <v>833</v>
      </c>
    </row>
    <row r="1196" spans="1:11" x14ac:dyDescent="0.2">
      <c r="A1196" t="s">
        <v>386</v>
      </c>
      <c r="B1196" t="s">
        <v>759</v>
      </c>
      <c r="D1196">
        <v>0</v>
      </c>
      <c r="E1196" s="76">
        <v>47938</v>
      </c>
      <c r="H1196">
        <f>'Year 2'!$P$489</f>
        <v>0</v>
      </c>
      <c r="J1196">
        <v>0</v>
      </c>
      <c r="K1196" t="s">
        <v>833</v>
      </c>
    </row>
    <row r="1197" spans="1:11" x14ac:dyDescent="0.2">
      <c r="A1197" t="s">
        <v>386</v>
      </c>
      <c r="B1197" t="s">
        <v>760</v>
      </c>
      <c r="D1197">
        <v>0</v>
      </c>
      <c r="E1197" s="76">
        <v>45747</v>
      </c>
      <c r="H1197">
        <f>'Year 2'!$J$490</f>
        <v>0</v>
      </c>
      <c r="J1197">
        <v>0</v>
      </c>
      <c r="K1197" t="s">
        <v>833</v>
      </c>
    </row>
    <row r="1198" spans="1:11" x14ac:dyDescent="0.2">
      <c r="A1198" t="s">
        <v>386</v>
      </c>
      <c r="B1198" t="s">
        <v>760</v>
      </c>
      <c r="D1198">
        <v>0</v>
      </c>
      <c r="E1198" s="76">
        <v>46112</v>
      </c>
      <c r="H1198">
        <f>'Year 2'!$K$490</f>
        <v>0</v>
      </c>
      <c r="J1198">
        <v>0</v>
      </c>
      <c r="K1198" t="s">
        <v>833</v>
      </c>
    </row>
    <row r="1199" spans="1:11" x14ac:dyDescent="0.2">
      <c r="A1199" t="s">
        <v>386</v>
      </c>
      <c r="B1199" t="s">
        <v>760</v>
      </c>
      <c r="D1199">
        <v>0</v>
      </c>
      <c r="E1199" s="76">
        <v>46477</v>
      </c>
      <c r="H1199">
        <f>'Year 2'!$L$490</f>
        <v>0</v>
      </c>
      <c r="J1199">
        <v>0</v>
      </c>
      <c r="K1199" t="s">
        <v>833</v>
      </c>
    </row>
    <row r="1200" spans="1:11" x14ac:dyDescent="0.2">
      <c r="A1200" t="s">
        <v>386</v>
      </c>
      <c r="B1200" t="s">
        <v>760</v>
      </c>
      <c r="D1200">
        <v>0</v>
      </c>
      <c r="E1200" s="76">
        <v>46843</v>
      </c>
      <c r="H1200">
        <f>'Year 2'!$M$490</f>
        <v>0</v>
      </c>
      <c r="J1200">
        <v>0</v>
      </c>
      <c r="K1200" t="s">
        <v>833</v>
      </c>
    </row>
    <row r="1201" spans="1:11" x14ac:dyDescent="0.2">
      <c r="A1201" t="s">
        <v>386</v>
      </c>
      <c r="B1201" t="s">
        <v>760</v>
      </c>
      <c r="D1201">
        <v>0</v>
      </c>
      <c r="E1201" s="76">
        <v>47208</v>
      </c>
      <c r="H1201">
        <f>'Year 2'!$N$490</f>
        <v>0</v>
      </c>
      <c r="J1201">
        <v>0</v>
      </c>
      <c r="K1201" t="s">
        <v>833</v>
      </c>
    </row>
    <row r="1202" spans="1:11" x14ac:dyDescent="0.2">
      <c r="A1202" t="s">
        <v>386</v>
      </c>
      <c r="B1202" t="s">
        <v>760</v>
      </c>
      <c r="D1202">
        <v>0</v>
      </c>
      <c r="E1202" s="76">
        <v>47573</v>
      </c>
      <c r="H1202">
        <f>'Year 2'!$O$490</f>
        <v>0</v>
      </c>
      <c r="J1202">
        <v>0</v>
      </c>
      <c r="K1202" t="s">
        <v>833</v>
      </c>
    </row>
    <row r="1203" spans="1:11" x14ac:dyDescent="0.2">
      <c r="A1203" t="s">
        <v>386</v>
      </c>
      <c r="B1203" t="s">
        <v>760</v>
      </c>
      <c r="D1203">
        <v>0</v>
      </c>
      <c r="E1203" s="76">
        <v>47938</v>
      </c>
      <c r="H1203">
        <f>'Year 2'!$P$490</f>
        <v>0</v>
      </c>
      <c r="J1203">
        <v>0</v>
      </c>
      <c r="K1203" t="s">
        <v>833</v>
      </c>
    </row>
    <row r="1204" spans="1:11" x14ac:dyDescent="0.2">
      <c r="A1204" t="s">
        <v>386</v>
      </c>
      <c r="B1204" t="s">
        <v>761</v>
      </c>
      <c r="D1204">
        <v>0</v>
      </c>
      <c r="E1204" s="76">
        <v>45747</v>
      </c>
      <c r="H1204">
        <f>'Year 2'!$J$491</f>
        <v>0</v>
      </c>
      <c r="J1204">
        <v>0</v>
      </c>
      <c r="K1204" t="s">
        <v>833</v>
      </c>
    </row>
    <row r="1205" spans="1:11" x14ac:dyDescent="0.2">
      <c r="A1205" t="s">
        <v>386</v>
      </c>
      <c r="B1205" t="s">
        <v>761</v>
      </c>
      <c r="D1205">
        <v>0</v>
      </c>
      <c r="E1205" s="76">
        <v>46112</v>
      </c>
      <c r="H1205">
        <f>'Year 2'!$K$491</f>
        <v>0</v>
      </c>
      <c r="J1205">
        <v>0</v>
      </c>
      <c r="K1205" t="s">
        <v>833</v>
      </c>
    </row>
    <row r="1206" spans="1:11" x14ac:dyDescent="0.2">
      <c r="A1206" t="s">
        <v>386</v>
      </c>
      <c r="B1206" t="s">
        <v>761</v>
      </c>
      <c r="D1206">
        <v>0</v>
      </c>
      <c r="E1206" s="76">
        <v>46477</v>
      </c>
      <c r="H1206">
        <f>'Year 2'!$L$491</f>
        <v>0</v>
      </c>
      <c r="J1206">
        <v>0</v>
      </c>
      <c r="K1206" t="s">
        <v>833</v>
      </c>
    </row>
    <row r="1207" spans="1:11" x14ac:dyDescent="0.2">
      <c r="A1207" t="s">
        <v>386</v>
      </c>
      <c r="B1207" t="s">
        <v>761</v>
      </c>
      <c r="D1207">
        <v>0</v>
      </c>
      <c r="E1207" s="76">
        <v>46843</v>
      </c>
      <c r="H1207">
        <f>'Year 2'!$M$491</f>
        <v>0</v>
      </c>
      <c r="J1207">
        <v>0</v>
      </c>
      <c r="K1207" t="s">
        <v>833</v>
      </c>
    </row>
    <row r="1208" spans="1:11" x14ac:dyDescent="0.2">
      <c r="A1208" t="s">
        <v>386</v>
      </c>
      <c r="B1208" t="s">
        <v>761</v>
      </c>
      <c r="D1208">
        <v>0</v>
      </c>
      <c r="E1208" s="76">
        <v>47208</v>
      </c>
      <c r="H1208">
        <f>'Year 2'!$N$491</f>
        <v>0</v>
      </c>
      <c r="J1208">
        <v>0</v>
      </c>
      <c r="K1208" t="s">
        <v>833</v>
      </c>
    </row>
    <row r="1209" spans="1:11" x14ac:dyDescent="0.2">
      <c r="A1209" t="s">
        <v>386</v>
      </c>
      <c r="B1209" t="s">
        <v>761</v>
      </c>
      <c r="D1209">
        <v>0</v>
      </c>
      <c r="E1209" s="76">
        <v>47573</v>
      </c>
      <c r="H1209">
        <f>'Year 2'!$O$491</f>
        <v>0</v>
      </c>
      <c r="J1209">
        <v>0</v>
      </c>
      <c r="K1209" t="s">
        <v>833</v>
      </c>
    </row>
    <row r="1210" spans="1:11" x14ac:dyDescent="0.2">
      <c r="A1210" t="s">
        <v>386</v>
      </c>
      <c r="B1210" t="s">
        <v>761</v>
      </c>
      <c r="D1210">
        <v>0</v>
      </c>
      <c r="E1210" s="76">
        <v>47938</v>
      </c>
      <c r="H1210">
        <f>'Year 2'!$P$491</f>
        <v>0</v>
      </c>
      <c r="J1210">
        <v>0</v>
      </c>
      <c r="K1210" t="s">
        <v>833</v>
      </c>
    </row>
    <row r="1211" spans="1:11" x14ac:dyDescent="0.2">
      <c r="A1211" t="s">
        <v>386</v>
      </c>
      <c r="B1211" t="s">
        <v>762</v>
      </c>
      <c r="D1211">
        <v>0</v>
      </c>
      <c r="E1211" s="76">
        <v>45747</v>
      </c>
      <c r="H1211">
        <f>'Year 2'!$J$492</f>
        <v>0</v>
      </c>
      <c r="J1211">
        <v>0</v>
      </c>
      <c r="K1211" t="s">
        <v>833</v>
      </c>
    </row>
    <row r="1212" spans="1:11" x14ac:dyDescent="0.2">
      <c r="A1212" t="s">
        <v>386</v>
      </c>
      <c r="B1212" t="s">
        <v>762</v>
      </c>
      <c r="D1212">
        <v>0</v>
      </c>
      <c r="E1212" s="76">
        <v>46112</v>
      </c>
      <c r="H1212">
        <f>'Year 2'!$K$492</f>
        <v>0</v>
      </c>
      <c r="J1212">
        <v>0</v>
      </c>
      <c r="K1212" t="s">
        <v>833</v>
      </c>
    </row>
    <row r="1213" spans="1:11" x14ac:dyDescent="0.2">
      <c r="A1213" t="s">
        <v>386</v>
      </c>
      <c r="B1213" t="s">
        <v>762</v>
      </c>
      <c r="D1213">
        <v>0</v>
      </c>
      <c r="E1213" s="76">
        <v>46477</v>
      </c>
      <c r="H1213">
        <f>'Year 2'!$L$492</f>
        <v>0</v>
      </c>
      <c r="J1213">
        <v>0</v>
      </c>
      <c r="K1213" t="s">
        <v>833</v>
      </c>
    </row>
    <row r="1214" spans="1:11" x14ac:dyDescent="0.2">
      <c r="A1214" t="s">
        <v>386</v>
      </c>
      <c r="B1214" t="s">
        <v>762</v>
      </c>
      <c r="D1214">
        <v>0</v>
      </c>
      <c r="E1214" s="76">
        <v>46843</v>
      </c>
      <c r="H1214">
        <f>'Year 2'!$M$492</f>
        <v>0</v>
      </c>
      <c r="J1214">
        <v>0</v>
      </c>
      <c r="K1214" t="s">
        <v>833</v>
      </c>
    </row>
    <row r="1215" spans="1:11" x14ac:dyDescent="0.2">
      <c r="A1215" t="s">
        <v>386</v>
      </c>
      <c r="B1215" t="s">
        <v>762</v>
      </c>
      <c r="D1215">
        <v>0</v>
      </c>
      <c r="E1215" s="76">
        <v>47208</v>
      </c>
      <c r="H1215">
        <f>'Year 2'!$N$492</f>
        <v>0</v>
      </c>
      <c r="J1215">
        <v>0</v>
      </c>
      <c r="K1215" t="s">
        <v>833</v>
      </c>
    </row>
    <row r="1216" spans="1:11" x14ac:dyDescent="0.2">
      <c r="A1216" t="s">
        <v>386</v>
      </c>
      <c r="B1216" t="s">
        <v>762</v>
      </c>
      <c r="D1216">
        <v>0</v>
      </c>
      <c r="E1216" s="76">
        <v>47573</v>
      </c>
      <c r="H1216">
        <f>'Year 2'!$O$492</f>
        <v>0</v>
      </c>
      <c r="J1216">
        <v>0</v>
      </c>
      <c r="K1216" t="s">
        <v>833</v>
      </c>
    </row>
    <row r="1217" spans="1:11" x14ac:dyDescent="0.2">
      <c r="A1217" t="s">
        <v>386</v>
      </c>
      <c r="B1217" t="s">
        <v>762</v>
      </c>
      <c r="D1217">
        <v>0</v>
      </c>
      <c r="E1217" s="76">
        <v>47938</v>
      </c>
      <c r="H1217">
        <f>'Year 2'!$P$492</f>
        <v>0</v>
      </c>
      <c r="J1217">
        <v>0</v>
      </c>
      <c r="K1217" t="s">
        <v>833</v>
      </c>
    </row>
    <row r="1218" spans="1:11" x14ac:dyDescent="0.2">
      <c r="A1218" t="s">
        <v>393</v>
      </c>
      <c r="B1218" t="s">
        <v>757</v>
      </c>
      <c r="D1218">
        <v>0</v>
      </c>
      <c r="E1218" s="76">
        <v>45747</v>
      </c>
      <c r="H1218">
        <f>'Year 2'!$J$505</f>
        <v>0</v>
      </c>
      <c r="J1218">
        <v>0</v>
      </c>
      <c r="K1218" t="s">
        <v>834</v>
      </c>
    </row>
    <row r="1219" spans="1:11" x14ac:dyDescent="0.2">
      <c r="A1219" t="s">
        <v>393</v>
      </c>
      <c r="B1219" t="s">
        <v>757</v>
      </c>
      <c r="D1219">
        <v>0</v>
      </c>
      <c r="E1219" s="76">
        <v>46112</v>
      </c>
      <c r="H1219">
        <f>'Year 2'!$K$505</f>
        <v>0</v>
      </c>
      <c r="J1219">
        <v>0</v>
      </c>
      <c r="K1219" t="s">
        <v>834</v>
      </c>
    </row>
    <row r="1220" spans="1:11" x14ac:dyDescent="0.2">
      <c r="A1220" t="s">
        <v>393</v>
      </c>
      <c r="B1220" t="s">
        <v>757</v>
      </c>
      <c r="D1220">
        <v>0</v>
      </c>
      <c r="E1220" s="76">
        <v>46477</v>
      </c>
      <c r="H1220">
        <f>'Year 2'!$L$505</f>
        <v>0</v>
      </c>
      <c r="J1220">
        <v>0</v>
      </c>
      <c r="K1220" t="s">
        <v>834</v>
      </c>
    </row>
    <row r="1221" spans="1:11" x14ac:dyDescent="0.2">
      <c r="A1221" t="s">
        <v>393</v>
      </c>
      <c r="B1221" t="s">
        <v>757</v>
      </c>
      <c r="D1221">
        <v>0</v>
      </c>
      <c r="E1221" s="76">
        <v>46843</v>
      </c>
      <c r="H1221">
        <f>'Year 2'!$M$505</f>
        <v>0</v>
      </c>
      <c r="J1221">
        <v>0</v>
      </c>
      <c r="K1221" t="s">
        <v>834</v>
      </c>
    </row>
    <row r="1222" spans="1:11" x14ac:dyDescent="0.2">
      <c r="A1222" t="s">
        <v>393</v>
      </c>
      <c r="B1222" t="s">
        <v>757</v>
      </c>
      <c r="D1222">
        <v>0</v>
      </c>
      <c r="E1222" s="76">
        <v>47208</v>
      </c>
      <c r="H1222">
        <f>'Year 2'!$N$505</f>
        <v>0</v>
      </c>
      <c r="J1222">
        <v>0</v>
      </c>
      <c r="K1222" t="s">
        <v>834</v>
      </c>
    </row>
    <row r="1223" spans="1:11" x14ac:dyDescent="0.2">
      <c r="A1223" t="s">
        <v>393</v>
      </c>
      <c r="B1223" t="s">
        <v>757</v>
      </c>
      <c r="D1223">
        <v>0</v>
      </c>
      <c r="E1223" s="76">
        <v>47573</v>
      </c>
      <c r="H1223">
        <f>'Year 2'!$O$505</f>
        <v>0</v>
      </c>
      <c r="J1223">
        <v>0</v>
      </c>
      <c r="K1223" t="s">
        <v>834</v>
      </c>
    </row>
    <row r="1224" spans="1:11" x14ac:dyDescent="0.2">
      <c r="A1224" t="s">
        <v>393</v>
      </c>
      <c r="B1224" t="s">
        <v>757</v>
      </c>
      <c r="D1224">
        <v>0</v>
      </c>
      <c r="E1224" s="76">
        <v>47938</v>
      </c>
      <c r="H1224">
        <f>'Year 2'!$P$505</f>
        <v>0</v>
      </c>
      <c r="J1224">
        <v>0</v>
      </c>
      <c r="K1224" t="s">
        <v>834</v>
      </c>
    </row>
    <row r="1225" spans="1:11" x14ac:dyDescent="0.2">
      <c r="A1225" t="s">
        <v>393</v>
      </c>
      <c r="B1225" t="s">
        <v>758</v>
      </c>
      <c r="D1225">
        <v>0</v>
      </c>
      <c r="E1225" s="76">
        <v>45747</v>
      </c>
      <c r="H1225">
        <f>'Year 2'!$J$506</f>
        <v>0</v>
      </c>
      <c r="J1225">
        <v>0</v>
      </c>
      <c r="K1225" t="s">
        <v>834</v>
      </c>
    </row>
    <row r="1226" spans="1:11" x14ac:dyDescent="0.2">
      <c r="A1226" t="s">
        <v>393</v>
      </c>
      <c r="B1226" t="s">
        <v>758</v>
      </c>
      <c r="D1226">
        <v>0</v>
      </c>
      <c r="E1226" s="76">
        <v>46112</v>
      </c>
      <c r="H1226">
        <f>'Year 2'!$K$506</f>
        <v>0</v>
      </c>
      <c r="J1226">
        <v>0</v>
      </c>
      <c r="K1226" t="s">
        <v>834</v>
      </c>
    </row>
    <row r="1227" spans="1:11" x14ac:dyDescent="0.2">
      <c r="A1227" t="s">
        <v>393</v>
      </c>
      <c r="B1227" t="s">
        <v>758</v>
      </c>
      <c r="D1227">
        <v>0</v>
      </c>
      <c r="E1227" s="76">
        <v>46477</v>
      </c>
      <c r="H1227">
        <f>'Year 2'!$L$506</f>
        <v>0</v>
      </c>
      <c r="J1227">
        <v>0</v>
      </c>
      <c r="K1227" t="s">
        <v>834</v>
      </c>
    </row>
    <row r="1228" spans="1:11" x14ac:dyDescent="0.2">
      <c r="A1228" t="s">
        <v>393</v>
      </c>
      <c r="B1228" t="s">
        <v>758</v>
      </c>
      <c r="D1228">
        <v>0</v>
      </c>
      <c r="E1228" s="76">
        <v>46843</v>
      </c>
      <c r="H1228">
        <f>'Year 2'!$M$506</f>
        <v>0</v>
      </c>
      <c r="J1228">
        <v>0</v>
      </c>
      <c r="K1228" t="s">
        <v>834</v>
      </c>
    </row>
    <row r="1229" spans="1:11" x14ac:dyDescent="0.2">
      <c r="A1229" t="s">
        <v>393</v>
      </c>
      <c r="B1229" t="s">
        <v>758</v>
      </c>
      <c r="D1229">
        <v>0</v>
      </c>
      <c r="E1229" s="76">
        <v>47208</v>
      </c>
      <c r="H1229">
        <f>'Year 2'!$N$506</f>
        <v>0</v>
      </c>
      <c r="J1229">
        <v>0</v>
      </c>
      <c r="K1229" t="s">
        <v>834</v>
      </c>
    </row>
    <row r="1230" spans="1:11" x14ac:dyDescent="0.2">
      <c r="A1230" t="s">
        <v>393</v>
      </c>
      <c r="B1230" t="s">
        <v>758</v>
      </c>
      <c r="D1230">
        <v>0</v>
      </c>
      <c r="E1230" s="76">
        <v>47573</v>
      </c>
      <c r="H1230">
        <f>'Year 2'!$O$506</f>
        <v>0</v>
      </c>
      <c r="J1230">
        <v>0</v>
      </c>
      <c r="K1230" t="s">
        <v>834</v>
      </c>
    </row>
    <row r="1231" spans="1:11" x14ac:dyDescent="0.2">
      <c r="A1231" t="s">
        <v>393</v>
      </c>
      <c r="B1231" t="s">
        <v>758</v>
      </c>
      <c r="D1231">
        <v>0</v>
      </c>
      <c r="E1231" s="76">
        <v>47938</v>
      </c>
      <c r="H1231">
        <f>'Year 2'!$P$506</f>
        <v>0</v>
      </c>
      <c r="J1231">
        <v>0</v>
      </c>
      <c r="K1231" t="s">
        <v>834</v>
      </c>
    </row>
    <row r="1232" spans="1:11" x14ac:dyDescent="0.2">
      <c r="A1232" t="s">
        <v>393</v>
      </c>
      <c r="B1232" t="s">
        <v>759</v>
      </c>
      <c r="D1232">
        <v>0</v>
      </c>
      <c r="E1232" s="76">
        <v>45747</v>
      </c>
      <c r="H1232">
        <f>'Year 2'!$J$507</f>
        <v>0</v>
      </c>
      <c r="J1232">
        <v>0</v>
      </c>
      <c r="K1232" t="s">
        <v>834</v>
      </c>
    </row>
    <row r="1233" spans="1:11" x14ac:dyDescent="0.2">
      <c r="A1233" t="s">
        <v>393</v>
      </c>
      <c r="B1233" t="s">
        <v>759</v>
      </c>
      <c r="D1233">
        <v>0</v>
      </c>
      <c r="E1233" s="76">
        <v>46112</v>
      </c>
      <c r="H1233">
        <f>'Year 2'!$K$507</f>
        <v>0</v>
      </c>
      <c r="J1233">
        <v>0</v>
      </c>
      <c r="K1233" t="s">
        <v>834</v>
      </c>
    </row>
    <row r="1234" spans="1:11" x14ac:dyDescent="0.2">
      <c r="A1234" t="s">
        <v>393</v>
      </c>
      <c r="B1234" t="s">
        <v>759</v>
      </c>
      <c r="D1234">
        <v>0</v>
      </c>
      <c r="E1234" s="76">
        <v>46477</v>
      </c>
      <c r="H1234">
        <f>'Year 2'!$L$507</f>
        <v>0</v>
      </c>
      <c r="J1234">
        <v>0</v>
      </c>
      <c r="K1234" t="s">
        <v>834</v>
      </c>
    </row>
    <row r="1235" spans="1:11" x14ac:dyDescent="0.2">
      <c r="A1235" t="s">
        <v>393</v>
      </c>
      <c r="B1235" t="s">
        <v>759</v>
      </c>
      <c r="D1235">
        <v>0</v>
      </c>
      <c r="E1235" s="76">
        <v>46843</v>
      </c>
      <c r="H1235">
        <f>'Year 2'!$M$507</f>
        <v>0</v>
      </c>
      <c r="J1235">
        <v>0</v>
      </c>
      <c r="K1235" t="s">
        <v>834</v>
      </c>
    </row>
    <row r="1236" spans="1:11" x14ac:dyDescent="0.2">
      <c r="A1236" t="s">
        <v>393</v>
      </c>
      <c r="B1236" t="s">
        <v>759</v>
      </c>
      <c r="D1236">
        <v>0</v>
      </c>
      <c r="E1236" s="76">
        <v>47208</v>
      </c>
      <c r="H1236">
        <f>'Year 2'!$N$507</f>
        <v>0</v>
      </c>
      <c r="J1236">
        <v>0</v>
      </c>
      <c r="K1236" t="s">
        <v>834</v>
      </c>
    </row>
    <row r="1237" spans="1:11" x14ac:dyDescent="0.2">
      <c r="A1237" t="s">
        <v>393</v>
      </c>
      <c r="B1237" t="s">
        <v>759</v>
      </c>
      <c r="D1237">
        <v>0</v>
      </c>
      <c r="E1237" s="76">
        <v>47573</v>
      </c>
      <c r="H1237">
        <f>'Year 2'!$O$507</f>
        <v>0</v>
      </c>
      <c r="J1237">
        <v>0</v>
      </c>
      <c r="K1237" t="s">
        <v>834</v>
      </c>
    </row>
    <row r="1238" spans="1:11" x14ac:dyDescent="0.2">
      <c r="A1238" t="s">
        <v>393</v>
      </c>
      <c r="B1238" t="s">
        <v>759</v>
      </c>
      <c r="D1238">
        <v>0</v>
      </c>
      <c r="E1238" s="76">
        <v>47938</v>
      </c>
      <c r="H1238">
        <f>'Year 2'!$P$507</f>
        <v>0</v>
      </c>
      <c r="J1238">
        <v>0</v>
      </c>
      <c r="K1238" t="s">
        <v>834</v>
      </c>
    </row>
    <row r="1239" spans="1:11" x14ac:dyDescent="0.2">
      <c r="A1239" t="s">
        <v>393</v>
      </c>
      <c r="B1239" t="s">
        <v>760</v>
      </c>
      <c r="D1239">
        <v>0</v>
      </c>
      <c r="E1239" s="76">
        <v>45747</v>
      </c>
      <c r="H1239">
        <f>'Year 2'!$J$508</f>
        <v>0</v>
      </c>
      <c r="J1239">
        <v>0</v>
      </c>
      <c r="K1239" t="s">
        <v>834</v>
      </c>
    </row>
    <row r="1240" spans="1:11" x14ac:dyDescent="0.2">
      <c r="A1240" t="s">
        <v>393</v>
      </c>
      <c r="B1240" t="s">
        <v>760</v>
      </c>
      <c r="D1240">
        <v>0</v>
      </c>
      <c r="E1240" s="76">
        <v>46112</v>
      </c>
      <c r="H1240">
        <f>'Year 2'!$K$508</f>
        <v>0</v>
      </c>
      <c r="J1240">
        <v>0</v>
      </c>
      <c r="K1240" t="s">
        <v>834</v>
      </c>
    </row>
    <row r="1241" spans="1:11" x14ac:dyDescent="0.2">
      <c r="A1241" t="s">
        <v>393</v>
      </c>
      <c r="B1241" t="s">
        <v>760</v>
      </c>
      <c r="D1241">
        <v>0</v>
      </c>
      <c r="E1241" s="76">
        <v>46477</v>
      </c>
      <c r="H1241">
        <f>'Year 2'!$L$508</f>
        <v>0</v>
      </c>
      <c r="J1241">
        <v>0</v>
      </c>
      <c r="K1241" t="s">
        <v>834</v>
      </c>
    </row>
    <row r="1242" spans="1:11" x14ac:dyDescent="0.2">
      <c r="A1242" t="s">
        <v>393</v>
      </c>
      <c r="B1242" t="s">
        <v>760</v>
      </c>
      <c r="D1242">
        <v>0</v>
      </c>
      <c r="E1242" s="76">
        <v>46843</v>
      </c>
      <c r="H1242">
        <f>'Year 2'!$M$508</f>
        <v>0</v>
      </c>
      <c r="J1242">
        <v>0</v>
      </c>
      <c r="K1242" t="s">
        <v>834</v>
      </c>
    </row>
    <row r="1243" spans="1:11" x14ac:dyDescent="0.2">
      <c r="A1243" t="s">
        <v>393</v>
      </c>
      <c r="B1243" t="s">
        <v>760</v>
      </c>
      <c r="D1243">
        <v>0</v>
      </c>
      <c r="E1243" s="76">
        <v>47208</v>
      </c>
      <c r="H1243">
        <f>'Year 2'!$N$508</f>
        <v>0</v>
      </c>
      <c r="J1243">
        <v>0</v>
      </c>
      <c r="K1243" t="s">
        <v>834</v>
      </c>
    </row>
    <row r="1244" spans="1:11" x14ac:dyDescent="0.2">
      <c r="A1244" t="s">
        <v>393</v>
      </c>
      <c r="B1244" t="s">
        <v>760</v>
      </c>
      <c r="D1244">
        <v>0</v>
      </c>
      <c r="E1244" s="76">
        <v>47573</v>
      </c>
      <c r="H1244">
        <f>'Year 2'!$O$508</f>
        <v>0</v>
      </c>
      <c r="J1244">
        <v>0</v>
      </c>
      <c r="K1244" t="s">
        <v>834</v>
      </c>
    </row>
    <row r="1245" spans="1:11" x14ac:dyDescent="0.2">
      <c r="A1245" t="s">
        <v>393</v>
      </c>
      <c r="B1245" t="s">
        <v>760</v>
      </c>
      <c r="D1245">
        <v>0</v>
      </c>
      <c r="E1245" s="76">
        <v>47938</v>
      </c>
      <c r="H1245">
        <f>'Year 2'!$P$508</f>
        <v>0</v>
      </c>
      <c r="J1245">
        <v>0</v>
      </c>
      <c r="K1245" t="s">
        <v>834</v>
      </c>
    </row>
    <row r="1246" spans="1:11" x14ac:dyDescent="0.2">
      <c r="A1246" t="s">
        <v>393</v>
      </c>
      <c r="B1246" t="s">
        <v>761</v>
      </c>
      <c r="D1246">
        <v>0</v>
      </c>
      <c r="E1246" s="76">
        <v>45747</v>
      </c>
      <c r="H1246">
        <f>'Year 2'!$J$509</f>
        <v>0</v>
      </c>
      <c r="J1246">
        <v>0</v>
      </c>
      <c r="K1246" t="s">
        <v>834</v>
      </c>
    </row>
    <row r="1247" spans="1:11" x14ac:dyDescent="0.2">
      <c r="A1247" t="s">
        <v>393</v>
      </c>
      <c r="B1247" t="s">
        <v>761</v>
      </c>
      <c r="D1247">
        <v>0</v>
      </c>
      <c r="E1247" s="76">
        <v>46112</v>
      </c>
      <c r="H1247">
        <f>'Year 2'!$K$509</f>
        <v>0</v>
      </c>
      <c r="J1247">
        <v>0</v>
      </c>
      <c r="K1247" t="s">
        <v>834</v>
      </c>
    </row>
    <row r="1248" spans="1:11" x14ac:dyDescent="0.2">
      <c r="A1248" t="s">
        <v>393</v>
      </c>
      <c r="B1248" t="s">
        <v>761</v>
      </c>
      <c r="D1248">
        <v>0</v>
      </c>
      <c r="E1248" s="76">
        <v>46477</v>
      </c>
      <c r="H1248">
        <f>'Year 2'!$L$509</f>
        <v>0</v>
      </c>
      <c r="J1248">
        <v>0</v>
      </c>
      <c r="K1248" t="s">
        <v>834</v>
      </c>
    </row>
    <row r="1249" spans="1:11" x14ac:dyDescent="0.2">
      <c r="A1249" t="s">
        <v>393</v>
      </c>
      <c r="B1249" t="s">
        <v>761</v>
      </c>
      <c r="D1249">
        <v>0</v>
      </c>
      <c r="E1249" s="76">
        <v>46843</v>
      </c>
      <c r="H1249">
        <f>'Year 2'!$M$509</f>
        <v>0</v>
      </c>
      <c r="J1249">
        <v>0</v>
      </c>
      <c r="K1249" t="s">
        <v>834</v>
      </c>
    </row>
    <row r="1250" spans="1:11" x14ac:dyDescent="0.2">
      <c r="A1250" t="s">
        <v>393</v>
      </c>
      <c r="B1250" t="s">
        <v>761</v>
      </c>
      <c r="D1250">
        <v>0</v>
      </c>
      <c r="E1250" s="76">
        <v>47208</v>
      </c>
      <c r="H1250">
        <f>'Year 2'!$N$509</f>
        <v>0</v>
      </c>
      <c r="J1250">
        <v>0</v>
      </c>
      <c r="K1250" t="s">
        <v>834</v>
      </c>
    </row>
    <row r="1251" spans="1:11" x14ac:dyDescent="0.2">
      <c r="A1251" t="s">
        <v>393</v>
      </c>
      <c r="B1251" t="s">
        <v>761</v>
      </c>
      <c r="D1251">
        <v>0</v>
      </c>
      <c r="E1251" s="76">
        <v>47573</v>
      </c>
      <c r="H1251">
        <f>'Year 2'!$O$509</f>
        <v>0</v>
      </c>
      <c r="J1251">
        <v>0</v>
      </c>
      <c r="K1251" t="s">
        <v>834</v>
      </c>
    </row>
    <row r="1252" spans="1:11" x14ac:dyDescent="0.2">
      <c r="A1252" t="s">
        <v>393</v>
      </c>
      <c r="B1252" t="s">
        <v>761</v>
      </c>
      <c r="D1252">
        <v>0</v>
      </c>
      <c r="E1252" s="76">
        <v>47938</v>
      </c>
      <c r="H1252">
        <f>'Year 2'!$P$509</f>
        <v>0</v>
      </c>
      <c r="J1252">
        <v>0</v>
      </c>
      <c r="K1252" t="s">
        <v>834</v>
      </c>
    </row>
    <row r="1253" spans="1:11" x14ac:dyDescent="0.2">
      <c r="A1253" t="s">
        <v>393</v>
      </c>
      <c r="B1253" t="s">
        <v>762</v>
      </c>
      <c r="D1253">
        <v>0</v>
      </c>
      <c r="E1253" s="76">
        <v>45747</v>
      </c>
      <c r="H1253">
        <f>'Year 2'!$J$510</f>
        <v>0</v>
      </c>
      <c r="J1253">
        <v>0</v>
      </c>
      <c r="K1253" t="s">
        <v>834</v>
      </c>
    </row>
    <row r="1254" spans="1:11" x14ac:dyDescent="0.2">
      <c r="A1254" t="s">
        <v>393</v>
      </c>
      <c r="B1254" t="s">
        <v>762</v>
      </c>
      <c r="D1254">
        <v>0</v>
      </c>
      <c r="E1254" s="76">
        <v>46112</v>
      </c>
      <c r="H1254">
        <f>'Year 2'!$K$510</f>
        <v>0</v>
      </c>
      <c r="J1254">
        <v>0</v>
      </c>
      <c r="K1254" t="s">
        <v>834</v>
      </c>
    </row>
    <row r="1255" spans="1:11" x14ac:dyDescent="0.2">
      <c r="A1255" t="s">
        <v>393</v>
      </c>
      <c r="B1255" t="s">
        <v>762</v>
      </c>
      <c r="D1255">
        <v>0</v>
      </c>
      <c r="E1255" s="76">
        <v>46477</v>
      </c>
      <c r="H1255">
        <f>'Year 2'!$L$510</f>
        <v>0</v>
      </c>
      <c r="J1255">
        <v>0</v>
      </c>
      <c r="K1255" t="s">
        <v>834</v>
      </c>
    </row>
    <row r="1256" spans="1:11" x14ac:dyDescent="0.2">
      <c r="A1256" t="s">
        <v>393</v>
      </c>
      <c r="B1256" t="s">
        <v>762</v>
      </c>
      <c r="D1256">
        <v>0</v>
      </c>
      <c r="E1256" s="76">
        <v>46843</v>
      </c>
      <c r="H1256">
        <f>'Year 2'!$M$510</f>
        <v>0</v>
      </c>
      <c r="J1256">
        <v>0</v>
      </c>
      <c r="K1256" t="s">
        <v>834</v>
      </c>
    </row>
    <row r="1257" spans="1:11" x14ac:dyDescent="0.2">
      <c r="A1257" t="s">
        <v>393</v>
      </c>
      <c r="B1257" t="s">
        <v>762</v>
      </c>
      <c r="D1257">
        <v>0</v>
      </c>
      <c r="E1257" s="76">
        <v>47208</v>
      </c>
      <c r="H1257">
        <f>'Year 2'!$N$510</f>
        <v>0</v>
      </c>
      <c r="J1257">
        <v>0</v>
      </c>
      <c r="K1257" t="s">
        <v>834</v>
      </c>
    </row>
    <row r="1258" spans="1:11" x14ac:dyDescent="0.2">
      <c r="A1258" t="s">
        <v>393</v>
      </c>
      <c r="B1258" t="s">
        <v>762</v>
      </c>
      <c r="D1258">
        <v>0</v>
      </c>
      <c r="E1258" s="76">
        <v>47573</v>
      </c>
      <c r="H1258">
        <f>'Year 2'!$O$510</f>
        <v>0</v>
      </c>
      <c r="J1258">
        <v>0</v>
      </c>
      <c r="K1258" t="s">
        <v>834</v>
      </c>
    </row>
    <row r="1259" spans="1:11" x14ac:dyDescent="0.2">
      <c r="A1259" t="s">
        <v>393</v>
      </c>
      <c r="B1259" t="s">
        <v>762</v>
      </c>
      <c r="D1259">
        <v>0</v>
      </c>
      <c r="E1259" s="76">
        <v>47938</v>
      </c>
      <c r="H1259">
        <f>'Year 2'!$P$510</f>
        <v>0</v>
      </c>
      <c r="J1259">
        <v>0</v>
      </c>
      <c r="K1259" t="s">
        <v>834</v>
      </c>
    </row>
    <row r="1260" spans="1:11" x14ac:dyDescent="0.2">
      <c r="A1260" t="s">
        <v>400</v>
      </c>
      <c r="B1260" t="s">
        <v>757</v>
      </c>
      <c r="D1260">
        <v>0</v>
      </c>
      <c r="E1260" s="76">
        <v>45747</v>
      </c>
      <c r="H1260">
        <f>'Year 2'!$F$520</f>
        <v>0</v>
      </c>
      <c r="J1260">
        <v>0</v>
      </c>
      <c r="K1260" t="s">
        <v>835</v>
      </c>
    </row>
    <row r="1261" spans="1:11" x14ac:dyDescent="0.2">
      <c r="A1261" t="s">
        <v>400</v>
      </c>
      <c r="B1261" t="s">
        <v>758</v>
      </c>
      <c r="D1261">
        <v>0</v>
      </c>
      <c r="E1261" s="76">
        <v>45747</v>
      </c>
      <c r="H1261">
        <f>'Year 2'!$F$521</f>
        <v>0</v>
      </c>
      <c r="J1261">
        <v>0</v>
      </c>
      <c r="K1261" t="s">
        <v>835</v>
      </c>
    </row>
    <row r="1262" spans="1:11" x14ac:dyDescent="0.2">
      <c r="A1262" t="s">
        <v>400</v>
      </c>
      <c r="B1262" t="s">
        <v>759</v>
      </c>
      <c r="D1262">
        <v>0</v>
      </c>
      <c r="E1262" s="76">
        <v>45747</v>
      </c>
      <c r="H1262">
        <f>'Year 2'!$F$522</f>
        <v>0</v>
      </c>
      <c r="J1262">
        <v>0</v>
      </c>
      <c r="K1262" t="s">
        <v>835</v>
      </c>
    </row>
    <row r="1263" spans="1:11" x14ac:dyDescent="0.2">
      <c r="A1263" t="s">
        <v>400</v>
      </c>
      <c r="B1263" t="s">
        <v>760</v>
      </c>
      <c r="D1263">
        <v>0</v>
      </c>
      <c r="E1263" s="76">
        <v>45747</v>
      </c>
      <c r="H1263">
        <f>'Year 2'!$F$523</f>
        <v>0</v>
      </c>
      <c r="J1263">
        <v>0</v>
      </c>
      <c r="K1263" t="s">
        <v>835</v>
      </c>
    </row>
    <row r="1264" spans="1:11" x14ac:dyDescent="0.2">
      <c r="A1264" t="s">
        <v>400</v>
      </c>
      <c r="B1264" t="s">
        <v>761</v>
      </c>
      <c r="D1264">
        <v>0</v>
      </c>
      <c r="E1264" s="76">
        <v>45747</v>
      </c>
      <c r="H1264">
        <f>'Year 2'!$F$524</f>
        <v>0</v>
      </c>
      <c r="J1264">
        <v>0</v>
      </c>
      <c r="K1264" t="s">
        <v>835</v>
      </c>
    </row>
    <row r="1265" spans="1:11" x14ac:dyDescent="0.2">
      <c r="A1265" t="s">
        <v>400</v>
      </c>
      <c r="B1265" t="s">
        <v>762</v>
      </c>
      <c r="D1265">
        <v>0</v>
      </c>
      <c r="E1265" s="76">
        <v>45747</v>
      </c>
      <c r="H1265">
        <f>'Year 2'!$F$525</f>
        <v>0</v>
      </c>
      <c r="J1265">
        <v>0</v>
      </c>
      <c r="K1265" t="s">
        <v>835</v>
      </c>
    </row>
    <row r="1266" spans="1:11" x14ac:dyDescent="0.2">
      <c r="A1266" t="s">
        <v>407</v>
      </c>
      <c r="B1266" t="s">
        <v>757</v>
      </c>
      <c r="D1266">
        <v>0</v>
      </c>
      <c r="E1266" s="76">
        <v>45747</v>
      </c>
      <c r="H1266">
        <f>'Year 2'!$J$536</f>
        <v>0</v>
      </c>
      <c r="J1266">
        <v>0</v>
      </c>
      <c r="K1266" t="s">
        <v>836</v>
      </c>
    </row>
    <row r="1267" spans="1:11" x14ac:dyDescent="0.2">
      <c r="A1267" t="s">
        <v>407</v>
      </c>
      <c r="B1267" t="s">
        <v>757</v>
      </c>
      <c r="D1267">
        <v>0</v>
      </c>
      <c r="E1267" s="76">
        <v>46112</v>
      </c>
      <c r="H1267">
        <f>'Year 2'!$K$536</f>
        <v>0</v>
      </c>
      <c r="J1267">
        <v>0</v>
      </c>
      <c r="K1267" t="s">
        <v>836</v>
      </c>
    </row>
    <row r="1268" spans="1:11" x14ac:dyDescent="0.2">
      <c r="A1268" t="s">
        <v>407</v>
      </c>
      <c r="B1268" t="s">
        <v>757</v>
      </c>
      <c r="D1268">
        <v>0</v>
      </c>
      <c r="E1268" s="76">
        <v>46477</v>
      </c>
      <c r="H1268">
        <f>'Year 2'!$L$536</f>
        <v>0</v>
      </c>
      <c r="J1268">
        <v>0</v>
      </c>
      <c r="K1268" t="s">
        <v>836</v>
      </c>
    </row>
    <row r="1269" spans="1:11" x14ac:dyDescent="0.2">
      <c r="A1269" t="s">
        <v>407</v>
      </c>
      <c r="B1269" t="s">
        <v>757</v>
      </c>
      <c r="D1269">
        <v>0</v>
      </c>
      <c r="E1269" s="76">
        <v>46843</v>
      </c>
      <c r="H1269">
        <f>'Year 2'!$M$536</f>
        <v>0</v>
      </c>
      <c r="J1269">
        <v>0</v>
      </c>
      <c r="K1269" t="s">
        <v>836</v>
      </c>
    </row>
    <row r="1270" spans="1:11" x14ac:dyDescent="0.2">
      <c r="A1270" t="s">
        <v>407</v>
      </c>
      <c r="B1270" t="s">
        <v>757</v>
      </c>
      <c r="D1270">
        <v>0</v>
      </c>
      <c r="E1270" s="76">
        <v>47208</v>
      </c>
      <c r="H1270">
        <f>'Year 2'!$N$536</f>
        <v>0</v>
      </c>
      <c r="J1270">
        <v>0</v>
      </c>
      <c r="K1270" t="s">
        <v>836</v>
      </c>
    </row>
    <row r="1271" spans="1:11" x14ac:dyDescent="0.2">
      <c r="A1271" t="s">
        <v>407</v>
      </c>
      <c r="B1271" t="s">
        <v>757</v>
      </c>
      <c r="D1271">
        <v>0</v>
      </c>
      <c r="E1271" s="76">
        <v>47573</v>
      </c>
      <c r="H1271">
        <f>'Year 2'!$O$536</f>
        <v>0</v>
      </c>
      <c r="J1271">
        <v>0</v>
      </c>
      <c r="K1271" t="s">
        <v>836</v>
      </c>
    </row>
    <row r="1272" spans="1:11" x14ac:dyDescent="0.2">
      <c r="A1272" t="s">
        <v>407</v>
      </c>
      <c r="B1272" t="s">
        <v>757</v>
      </c>
      <c r="D1272">
        <v>0</v>
      </c>
      <c r="E1272" s="76">
        <v>47938</v>
      </c>
      <c r="H1272">
        <f>'Year 2'!$P$536</f>
        <v>0</v>
      </c>
      <c r="J1272">
        <v>0</v>
      </c>
      <c r="K1272" t="s">
        <v>836</v>
      </c>
    </row>
    <row r="1273" spans="1:11" x14ac:dyDescent="0.2">
      <c r="A1273" t="s">
        <v>407</v>
      </c>
      <c r="B1273" t="s">
        <v>758</v>
      </c>
      <c r="D1273">
        <v>0</v>
      </c>
      <c r="E1273" s="76">
        <v>45747</v>
      </c>
      <c r="H1273">
        <f>'Year 2'!$J$537</f>
        <v>0</v>
      </c>
      <c r="J1273">
        <v>0</v>
      </c>
      <c r="K1273" t="s">
        <v>836</v>
      </c>
    </row>
    <row r="1274" spans="1:11" x14ac:dyDescent="0.2">
      <c r="A1274" t="s">
        <v>407</v>
      </c>
      <c r="B1274" t="s">
        <v>758</v>
      </c>
      <c r="D1274">
        <v>0</v>
      </c>
      <c r="E1274" s="76">
        <v>46112</v>
      </c>
      <c r="H1274">
        <f>'Year 2'!$K$537</f>
        <v>0</v>
      </c>
      <c r="J1274">
        <v>0</v>
      </c>
      <c r="K1274" t="s">
        <v>836</v>
      </c>
    </row>
    <row r="1275" spans="1:11" x14ac:dyDescent="0.2">
      <c r="A1275" t="s">
        <v>407</v>
      </c>
      <c r="B1275" t="s">
        <v>758</v>
      </c>
      <c r="D1275">
        <v>0</v>
      </c>
      <c r="E1275" s="76">
        <v>46477</v>
      </c>
      <c r="H1275">
        <f>'Year 2'!$L$537</f>
        <v>0</v>
      </c>
      <c r="J1275">
        <v>0</v>
      </c>
      <c r="K1275" t="s">
        <v>836</v>
      </c>
    </row>
    <row r="1276" spans="1:11" x14ac:dyDescent="0.2">
      <c r="A1276" t="s">
        <v>407</v>
      </c>
      <c r="B1276" t="s">
        <v>758</v>
      </c>
      <c r="D1276">
        <v>0</v>
      </c>
      <c r="E1276" s="76">
        <v>46843</v>
      </c>
      <c r="H1276">
        <f>'Year 2'!$M$537</f>
        <v>0</v>
      </c>
      <c r="J1276">
        <v>0</v>
      </c>
      <c r="K1276" t="s">
        <v>836</v>
      </c>
    </row>
    <row r="1277" spans="1:11" x14ac:dyDescent="0.2">
      <c r="A1277" t="s">
        <v>407</v>
      </c>
      <c r="B1277" t="s">
        <v>758</v>
      </c>
      <c r="D1277">
        <v>0</v>
      </c>
      <c r="E1277" s="76">
        <v>47208</v>
      </c>
      <c r="H1277">
        <f>'Year 2'!$N$537</f>
        <v>0</v>
      </c>
      <c r="J1277">
        <v>0</v>
      </c>
      <c r="K1277" t="s">
        <v>836</v>
      </c>
    </row>
    <row r="1278" spans="1:11" x14ac:dyDescent="0.2">
      <c r="A1278" t="s">
        <v>407</v>
      </c>
      <c r="B1278" t="s">
        <v>758</v>
      </c>
      <c r="D1278">
        <v>0</v>
      </c>
      <c r="E1278" s="76">
        <v>47573</v>
      </c>
      <c r="H1278">
        <f>'Year 2'!$O$537</f>
        <v>0</v>
      </c>
      <c r="J1278">
        <v>0</v>
      </c>
      <c r="K1278" t="s">
        <v>836</v>
      </c>
    </row>
    <row r="1279" spans="1:11" x14ac:dyDescent="0.2">
      <c r="A1279" t="s">
        <v>407</v>
      </c>
      <c r="B1279" t="s">
        <v>758</v>
      </c>
      <c r="D1279">
        <v>0</v>
      </c>
      <c r="E1279" s="76">
        <v>47938</v>
      </c>
      <c r="H1279">
        <f>'Year 2'!$P$537</f>
        <v>0</v>
      </c>
      <c r="J1279">
        <v>0</v>
      </c>
      <c r="K1279" t="s">
        <v>836</v>
      </c>
    </row>
    <row r="1280" spans="1:11" x14ac:dyDescent="0.2">
      <c r="A1280" t="s">
        <v>407</v>
      </c>
      <c r="B1280" t="s">
        <v>759</v>
      </c>
      <c r="D1280">
        <v>0</v>
      </c>
      <c r="E1280" s="76">
        <v>45747</v>
      </c>
      <c r="H1280">
        <f>'Year 2'!$J$538</f>
        <v>0</v>
      </c>
      <c r="J1280">
        <v>0</v>
      </c>
      <c r="K1280" t="s">
        <v>836</v>
      </c>
    </row>
    <row r="1281" spans="1:11" x14ac:dyDescent="0.2">
      <c r="A1281" t="s">
        <v>407</v>
      </c>
      <c r="B1281" t="s">
        <v>759</v>
      </c>
      <c r="D1281">
        <v>0</v>
      </c>
      <c r="E1281" s="76">
        <v>46112</v>
      </c>
      <c r="H1281">
        <f>'Year 2'!$K$538</f>
        <v>0</v>
      </c>
      <c r="J1281">
        <v>0</v>
      </c>
      <c r="K1281" t="s">
        <v>836</v>
      </c>
    </row>
    <row r="1282" spans="1:11" x14ac:dyDescent="0.2">
      <c r="A1282" t="s">
        <v>407</v>
      </c>
      <c r="B1282" t="s">
        <v>759</v>
      </c>
      <c r="D1282">
        <v>0</v>
      </c>
      <c r="E1282" s="76">
        <v>46477</v>
      </c>
      <c r="H1282">
        <f>'Year 2'!$L$538</f>
        <v>0</v>
      </c>
      <c r="J1282">
        <v>0</v>
      </c>
      <c r="K1282" t="s">
        <v>836</v>
      </c>
    </row>
    <row r="1283" spans="1:11" x14ac:dyDescent="0.2">
      <c r="A1283" t="s">
        <v>407</v>
      </c>
      <c r="B1283" t="s">
        <v>759</v>
      </c>
      <c r="D1283">
        <v>0</v>
      </c>
      <c r="E1283" s="76">
        <v>46843</v>
      </c>
      <c r="H1283">
        <f>'Year 2'!$M$538</f>
        <v>0</v>
      </c>
      <c r="J1283">
        <v>0</v>
      </c>
      <c r="K1283" t="s">
        <v>836</v>
      </c>
    </row>
    <row r="1284" spans="1:11" x14ac:dyDescent="0.2">
      <c r="A1284" t="s">
        <v>407</v>
      </c>
      <c r="B1284" t="s">
        <v>759</v>
      </c>
      <c r="D1284">
        <v>0</v>
      </c>
      <c r="E1284" s="76">
        <v>47208</v>
      </c>
      <c r="H1284">
        <f>'Year 2'!$N$538</f>
        <v>0</v>
      </c>
      <c r="J1284">
        <v>0</v>
      </c>
      <c r="K1284" t="s">
        <v>836</v>
      </c>
    </row>
    <row r="1285" spans="1:11" x14ac:dyDescent="0.2">
      <c r="A1285" t="s">
        <v>407</v>
      </c>
      <c r="B1285" t="s">
        <v>759</v>
      </c>
      <c r="D1285">
        <v>0</v>
      </c>
      <c r="E1285" s="76">
        <v>47573</v>
      </c>
      <c r="H1285">
        <f>'Year 2'!$O$538</f>
        <v>0</v>
      </c>
      <c r="J1285">
        <v>0</v>
      </c>
      <c r="K1285" t="s">
        <v>836</v>
      </c>
    </row>
    <row r="1286" spans="1:11" x14ac:dyDescent="0.2">
      <c r="A1286" t="s">
        <v>407</v>
      </c>
      <c r="B1286" t="s">
        <v>759</v>
      </c>
      <c r="D1286">
        <v>0</v>
      </c>
      <c r="E1286" s="76">
        <v>47938</v>
      </c>
      <c r="H1286">
        <f>'Year 2'!$P$538</f>
        <v>0</v>
      </c>
      <c r="J1286">
        <v>0</v>
      </c>
      <c r="K1286" t="s">
        <v>836</v>
      </c>
    </row>
    <row r="1287" spans="1:11" x14ac:dyDescent="0.2">
      <c r="A1287" t="s">
        <v>407</v>
      </c>
      <c r="B1287" t="s">
        <v>760</v>
      </c>
      <c r="D1287">
        <v>0</v>
      </c>
      <c r="E1287" s="76">
        <v>45747</v>
      </c>
      <c r="H1287">
        <f>'Year 2'!$J$539</f>
        <v>0</v>
      </c>
      <c r="J1287">
        <v>0</v>
      </c>
      <c r="K1287" t="s">
        <v>836</v>
      </c>
    </row>
    <row r="1288" spans="1:11" x14ac:dyDescent="0.2">
      <c r="A1288" t="s">
        <v>407</v>
      </c>
      <c r="B1288" t="s">
        <v>760</v>
      </c>
      <c r="D1288">
        <v>0</v>
      </c>
      <c r="E1288" s="76">
        <v>46112</v>
      </c>
      <c r="H1288">
        <f>'Year 2'!$K$539</f>
        <v>0</v>
      </c>
      <c r="J1288">
        <v>0</v>
      </c>
      <c r="K1288" t="s">
        <v>836</v>
      </c>
    </row>
    <row r="1289" spans="1:11" x14ac:dyDescent="0.2">
      <c r="A1289" t="s">
        <v>407</v>
      </c>
      <c r="B1289" t="s">
        <v>760</v>
      </c>
      <c r="D1289">
        <v>0</v>
      </c>
      <c r="E1289" s="76">
        <v>46477</v>
      </c>
      <c r="H1289">
        <f>'Year 2'!$L$539</f>
        <v>0</v>
      </c>
      <c r="J1289">
        <v>0</v>
      </c>
      <c r="K1289" t="s">
        <v>836</v>
      </c>
    </row>
    <row r="1290" spans="1:11" x14ac:dyDescent="0.2">
      <c r="A1290" t="s">
        <v>407</v>
      </c>
      <c r="B1290" t="s">
        <v>760</v>
      </c>
      <c r="D1290">
        <v>0</v>
      </c>
      <c r="E1290" s="76">
        <v>46843</v>
      </c>
      <c r="H1290">
        <f>'Year 2'!$M$539</f>
        <v>0</v>
      </c>
      <c r="J1290">
        <v>0</v>
      </c>
      <c r="K1290" t="s">
        <v>836</v>
      </c>
    </row>
    <row r="1291" spans="1:11" x14ac:dyDescent="0.2">
      <c r="A1291" t="s">
        <v>407</v>
      </c>
      <c r="B1291" t="s">
        <v>760</v>
      </c>
      <c r="D1291">
        <v>0</v>
      </c>
      <c r="E1291" s="76">
        <v>47208</v>
      </c>
      <c r="H1291">
        <f>'Year 2'!$N$539</f>
        <v>0</v>
      </c>
      <c r="J1291">
        <v>0</v>
      </c>
      <c r="K1291" t="s">
        <v>836</v>
      </c>
    </row>
    <row r="1292" spans="1:11" x14ac:dyDescent="0.2">
      <c r="A1292" t="s">
        <v>407</v>
      </c>
      <c r="B1292" t="s">
        <v>760</v>
      </c>
      <c r="D1292">
        <v>0</v>
      </c>
      <c r="E1292" s="76">
        <v>47573</v>
      </c>
      <c r="H1292">
        <f>'Year 2'!$O$539</f>
        <v>0</v>
      </c>
      <c r="J1292">
        <v>0</v>
      </c>
      <c r="K1292" t="s">
        <v>836</v>
      </c>
    </row>
    <row r="1293" spans="1:11" x14ac:dyDescent="0.2">
      <c r="A1293" t="s">
        <v>407</v>
      </c>
      <c r="B1293" t="s">
        <v>760</v>
      </c>
      <c r="D1293">
        <v>0</v>
      </c>
      <c r="E1293" s="76">
        <v>47938</v>
      </c>
      <c r="H1293">
        <f>'Year 2'!$P$539</f>
        <v>0</v>
      </c>
      <c r="J1293">
        <v>0</v>
      </c>
      <c r="K1293" t="s">
        <v>836</v>
      </c>
    </row>
    <row r="1294" spans="1:11" x14ac:dyDescent="0.2">
      <c r="A1294" t="s">
        <v>407</v>
      </c>
      <c r="B1294" t="s">
        <v>761</v>
      </c>
      <c r="D1294">
        <v>0</v>
      </c>
      <c r="E1294" s="76">
        <v>45747</v>
      </c>
      <c r="H1294">
        <f>'Year 2'!$J$540</f>
        <v>0</v>
      </c>
      <c r="J1294">
        <v>0</v>
      </c>
      <c r="K1294" t="s">
        <v>836</v>
      </c>
    </row>
    <row r="1295" spans="1:11" x14ac:dyDescent="0.2">
      <c r="A1295" t="s">
        <v>407</v>
      </c>
      <c r="B1295" t="s">
        <v>761</v>
      </c>
      <c r="D1295">
        <v>0</v>
      </c>
      <c r="E1295" s="76">
        <v>46112</v>
      </c>
      <c r="H1295">
        <f>'Year 2'!$K$540</f>
        <v>0</v>
      </c>
      <c r="J1295">
        <v>0</v>
      </c>
      <c r="K1295" t="s">
        <v>836</v>
      </c>
    </row>
    <row r="1296" spans="1:11" x14ac:dyDescent="0.2">
      <c r="A1296" t="s">
        <v>407</v>
      </c>
      <c r="B1296" t="s">
        <v>761</v>
      </c>
      <c r="D1296">
        <v>0</v>
      </c>
      <c r="E1296" s="76">
        <v>46477</v>
      </c>
      <c r="H1296">
        <f>'Year 2'!$L$540</f>
        <v>0</v>
      </c>
      <c r="J1296">
        <v>0</v>
      </c>
      <c r="K1296" t="s">
        <v>836</v>
      </c>
    </row>
    <row r="1297" spans="1:11" x14ac:dyDescent="0.2">
      <c r="A1297" t="s">
        <v>407</v>
      </c>
      <c r="B1297" t="s">
        <v>761</v>
      </c>
      <c r="D1297">
        <v>0</v>
      </c>
      <c r="E1297" s="76">
        <v>46843</v>
      </c>
      <c r="H1297">
        <f>'Year 2'!$M$540</f>
        <v>0</v>
      </c>
      <c r="J1297">
        <v>0</v>
      </c>
      <c r="K1297" t="s">
        <v>836</v>
      </c>
    </row>
    <row r="1298" spans="1:11" x14ac:dyDescent="0.2">
      <c r="A1298" t="s">
        <v>407</v>
      </c>
      <c r="B1298" t="s">
        <v>761</v>
      </c>
      <c r="D1298">
        <v>0</v>
      </c>
      <c r="E1298" s="76">
        <v>47208</v>
      </c>
      <c r="H1298">
        <f>'Year 2'!$N$540</f>
        <v>0</v>
      </c>
      <c r="J1298">
        <v>0</v>
      </c>
      <c r="K1298" t="s">
        <v>836</v>
      </c>
    </row>
    <row r="1299" spans="1:11" x14ac:dyDescent="0.2">
      <c r="A1299" t="s">
        <v>407</v>
      </c>
      <c r="B1299" t="s">
        <v>761</v>
      </c>
      <c r="D1299">
        <v>0</v>
      </c>
      <c r="E1299" s="76">
        <v>47573</v>
      </c>
      <c r="H1299">
        <f>'Year 2'!$O$540</f>
        <v>0</v>
      </c>
      <c r="J1299">
        <v>0</v>
      </c>
      <c r="K1299" t="s">
        <v>836</v>
      </c>
    </row>
    <row r="1300" spans="1:11" x14ac:dyDescent="0.2">
      <c r="A1300" t="s">
        <v>407</v>
      </c>
      <c r="B1300" t="s">
        <v>761</v>
      </c>
      <c r="D1300">
        <v>0</v>
      </c>
      <c r="E1300" s="76">
        <v>47938</v>
      </c>
      <c r="H1300">
        <f>'Year 2'!$P$540</f>
        <v>0</v>
      </c>
      <c r="J1300">
        <v>0</v>
      </c>
      <c r="K1300" t="s">
        <v>836</v>
      </c>
    </row>
    <row r="1301" spans="1:11" x14ac:dyDescent="0.2">
      <c r="A1301" t="s">
        <v>407</v>
      </c>
      <c r="B1301" t="s">
        <v>762</v>
      </c>
      <c r="D1301">
        <v>0</v>
      </c>
      <c r="E1301" s="76">
        <v>45747</v>
      </c>
      <c r="H1301">
        <f>'Year 2'!$J$541</f>
        <v>0</v>
      </c>
      <c r="J1301">
        <v>0</v>
      </c>
      <c r="K1301" t="s">
        <v>836</v>
      </c>
    </row>
    <row r="1302" spans="1:11" x14ac:dyDescent="0.2">
      <c r="A1302" t="s">
        <v>407</v>
      </c>
      <c r="B1302" t="s">
        <v>762</v>
      </c>
      <c r="D1302">
        <v>0</v>
      </c>
      <c r="E1302" s="76">
        <v>46112</v>
      </c>
      <c r="H1302">
        <f>'Year 2'!$K$541</f>
        <v>0</v>
      </c>
      <c r="J1302">
        <v>0</v>
      </c>
      <c r="K1302" t="s">
        <v>836</v>
      </c>
    </row>
    <row r="1303" spans="1:11" x14ac:dyDescent="0.2">
      <c r="A1303" t="s">
        <v>407</v>
      </c>
      <c r="B1303" t="s">
        <v>762</v>
      </c>
      <c r="D1303">
        <v>0</v>
      </c>
      <c r="E1303" s="76">
        <v>46477</v>
      </c>
      <c r="H1303">
        <f>'Year 2'!$L$541</f>
        <v>0</v>
      </c>
      <c r="J1303">
        <v>0</v>
      </c>
      <c r="K1303" t="s">
        <v>836</v>
      </c>
    </row>
    <row r="1304" spans="1:11" x14ac:dyDescent="0.2">
      <c r="A1304" t="s">
        <v>407</v>
      </c>
      <c r="B1304" t="s">
        <v>762</v>
      </c>
      <c r="D1304">
        <v>0</v>
      </c>
      <c r="E1304" s="76">
        <v>46843</v>
      </c>
      <c r="H1304">
        <f>'Year 2'!$M$541</f>
        <v>0</v>
      </c>
      <c r="J1304">
        <v>0</v>
      </c>
      <c r="K1304" t="s">
        <v>836</v>
      </c>
    </row>
    <row r="1305" spans="1:11" x14ac:dyDescent="0.2">
      <c r="A1305" t="s">
        <v>407</v>
      </c>
      <c r="B1305" t="s">
        <v>762</v>
      </c>
      <c r="D1305">
        <v>0</v>
      </c>
      <c r="E1305" s="76">
        <v>47208</v>
      </c>
      <c r="H1305">
        <f>'Year 2'!$N$541</f>
        <v>0</v>
      </c>
      <c r="J1305">
        <v>0</v>
      </c>
      <c r="K1305" t="s">
        <v>836</v>
      </c>
    </row>
    <row r="1306" spans="1:11" x14ac:dyDescent="0.2">
      <c r="A1306" t="s">
        <v>407</v>
      </c>
      <c r="B1306" t="s">
        <v>762</v>
      </c>
      <c r="D1306">
        <v>0</v>
      </c>
      <c r="E1306" s="76">
        <v>47573</v>
      </c>
      <c r="H1306">
        <f>'Year 2'!$O$541</f>
        <v>0</v>
      </c>
      <c r="J1306">
        <v>0</v>
      </c>
      <c r="K1306" t="s">
        <v>836</v>
      </c>
    </row>
    <row r="1307" spans="1:11" x14ac:dyDescent="0.2">
      <c r="A1307" t="s">
        <v>407</v>
      </c>
      <c r="B1307" t="s">
        <v>762</v>
      </c>
      <c r="D1307">
        <v>0</v>
      </c>
      <c r="E1307" s="76">
        <v>47938</v>
      </c>
      <c r="H1307">
        <f>'Year 2'!$P$541</f>
        <v>0</v>
      </c>
      <c r="J1307">
        <v>0</v>
      </c>
      <c r="K1307" t="s">
        <v>836</v>
      </c>
    </row>
    <row r="1308" spans="1:11" x14ac:dyDescent="0.2">
      <c r="A1308" t="s">
        <v>414</v>
      </c>
      <c r="B1308" t="s">
        <v>757</v>
      </c>
      <c r="D1308">
        <v>0</v>
      </c>
      <c r="E1308" s="76">
        <v>45747</v>
      </c>
      <c r="H1308">
        <f>'Year 2'!$F$551</f>
        <v>0</v>
      </c>
      <c r="J1308">
        <v>0</v>
      </c>
      <c r="K1308" t="s">
        <v>837</v>
      </c>
    </row>
    <row r="1309" spans="1:11" x14ac:dyDescent="0.2">
      <c r="A1309" t="s">
        <v>414</v>
      </c>
      <c r="B1309" t="s">
        <v>758</v>
      </c>
      <c r="D1309">
        <v>0</v>
      </c>
      <c r="E1309" s="76">
        <v>45747</v>
      </c>
      <c r="H1309">
        <f>'Year 2'!$F$552</f>
        <v>0</v>
      </c>
      <c r="J1309">
        <v>0</v>
      </c>
      <c r="K1309" t="s">
        <v>837</v>
      </c>
    </row>
    <row r="1310" spans="1:11" x14ac:dyDescent="0.2">
      <c r="A1310" t="s">
        <v>414</v>
      </c>
      <c r="B1310" t="s">
        <v>759</v>
      </c>
      <c r="D1310">
        <v>0</v>
      </c>
      <c r="E1310" s="76">
        <v>45747</v>
      </c>
      <c r="H1310">
        <f>'Year 2'!$F$553</f>
        <v>0</v>
      </c>
      <c r="J1310">
        <v>0</v>
      </c>
      <c r="K1310" t="s">
        <v>837</v>
      </c>
    </row>
    <row r="1311" spans="1:11" x14ac:dyDescent="0.2">
      <c r="A1311" t="s">
        <v>414</v>
      </c>
      <c r="B1311" t="s">
        <v>760</v>
      </c>
      <c r="D1311">
        <v>0</v>
      </c>
      <c r="E1311" s="76">
        <v>45747</v>
      </c>
      <c r="H1311">
        <f>'Year 2'!$F$554</f>
        <v>0</v>
      </c>
      <c r="J1311">
        <v>0</v>
      </c>
      <c r="K1311" t="s">
        <v>837</v>
      </c>
    </row>
    <row r="1312" spans="1:11" x14ac:dyDescent="0.2">
      <c r="A1312" t="s">
        <v>414</v>
      </c>
      <c r="B1312" t="s">
        <v>761</v>
      </c>
      <c r="D1312">
        <v>0</v>
      </c>
      <c r="E1312" s="76">
        <v>45747</v>
      </c>
      <c r="H1312">
        <f>'Year 2'!$F$555</f>
        <v>0</v>
      </c>
      <c r="J1312">
        <v>0</v>
      </c>
      <c r="K1312" t="s">
        <v>837</v>
      </c>
    </row>
    <row r="1313" spans="1:11" x14ac:dyDescent="0.2">
      <c r="A1313" t="s">
        <v>414</v>
      </c>
      <c r="B1313" t="s">
        <v>762</v>
      </c>
      <c r="D1313">
        <v>0</v>
      </c>
      <c r="E1313" s="76">
        <v>45747</v>
      </c>
      <c r="H1313">
        <f>'Year 2'!$F$556</f>
        <v>0</v>
      </c>
      <c r="J1313">
        <v>0</v>
      </c>
      <c r="K1313" t="s">
        <v>837</v>
      </c>
    </row>
    <row r="1314" spans="1:11" x14ac:dyDescent="0.2">
      <c r="A1314" t="s">
        <v>421</v>
      </c>
      <c r="B1314" t="s">
        <v>757</v>
      </c>
      <c r="D1314">
        <v>0</v>
      </c>
      <c r="E1314" s="76">
        <v>45747</v>
      </c>
      <c r="H1314">
        <f>'Year 2'!$J$573</f>
        <v>0</v>
      </c>
      <c r="J1314">
        <v>0</v>
      </c>
      <c r="K1314" t="s">
        <v>838</v>
      </c>
    </row>
    <row r="1315" spans="1:11" x14ac:dyDescent="0.2">
      <c r="A1315" t="s">
        <v>421</v>
      </c>
      <c r="B1315" t="s">
        <v>757</v>
      </c>
      <c r="D1315">
        <v>0</v>
      </c>
      <c r="E1315" s="76">
        <v>46112</v>
      </c>
      <c r="H1315">
        <f>'Year 2'!$K$573</f>
        <v>0</v>
      </c>
      <c r="J1315">
        <v>0</v>
      </c>
      <c r="K1315" t="s">
        <v>838</v>
      </c>
    </row>
    <row r="1316" spans="1:11" x14ac:dyDescent="0.2">
      <c r="A1316" t="s">
        <v>421</v>
      </c>
      <c r="B1316" t="s">
        <v>757</v>
      </c>
      <c r="D1316">
        <v>0</v>
      </c>
      <c r="E1316" s="76">
        <v>46477</v>
      </c>
      <c r="H1316">
        <f>'Year 2'!$L$573</f>
        <v>0</v>
      </c>
      <c r="J1316">
        <v>0</v>
      </c>
      <c r="K1316" t="s">
        <v>838</v>
      </c>
    </row>
    <row r="1317" spans="1:11" x14ac:dyDescent="0.2">
      <c r="A1317" t="s">
        <v>421</v>
      </c>
      <c r="B1317" t="s">
        <v>757</v>
      </c>
      <c r="D1317">
        <v>0</v>
      </c>
      <c r="E1317" s="76">
        <v>46843</v>
      </c>
      <c r="H1317">
        <f>'Year 2'!$M$573</f>
        <v>0</v>
      </c>
      <c r="J1317">
        <v>0</v>
      </c>
      <c r="K1317" t="s">
        <v>838</v>
      </c>
    </row>
    <row r="1318" spans="1:11" x14ac:dyDescent="0.2">
      <c r="A1318" t="s">
        <v>421</v>
      </c>
      <c r="B1318" t="s">
        <v>757</v>
      </c>
      <c r="D1318">
        <v>0</v>
      </c>
      <c r="E1318" s="76">
        <v>47208</v>
      </c>
      <c r="H1318">
        <f>'Year 2'!$N$573</f>
        <v>0</v>
      </c>
      <c r="J1318">
        <v>0</v>
      </c>
      <c r="K1318" t="s">
        <v>838</v>
      </c>
    </row>
    <row r="1319" spans="1:11" x14ac:dyDescent="0.2">
      <c r="A1319" t="s">
        <v>421</v>
      </c>
      <c r="B1319" t="s">
        <v>757</v>
      </c>
      <c r="D1319">
        <v>0</v>
      </c>
      <c r="E1319" s="76">
        <v>47573</v>
      </c>
      <c r="H1319">
        <f>'Year 2'!$O$573</f>
        <v>0</v>
      </c>
      <c r="J1319">
        <v>0</v>
      </c>
      <c r="K1319" t="s">
        <v>838</v>
      </c>
    </row>
    <row r="1320" spans="1:11" x14ac:dyDescent="0.2">
      <c r="A1320" t="s">
        <v>421</v>
      </c>
      <c r="B1320" t="s">
        <v>757</v>
      </c>
      <c r="D1320">
        <v>0</v>
      </c>
      <c r="E1320" s="76">
        <v>47938</v>
      </c>
      <c r="H1320">
        <f>'Year 2'!$P$573</f>
        <v>0</v>
      </c>
      <c r="J1320">
        <v>0</v>
      </c>
      <c r="K1320" t="s">
        <v>838</v>
      </c>
    </row>
    <row r="1321" spans="1:11" x14ac:dyDescent="0.2">
      <c r="A1321" t="s">
        <v>421</v>
      </c>
      <c r="B1321" t="s">
        <v>758</v>
      </c>
      <c r="D1321">
        <v>0</v>
      </c>
      <c r="E1321" s="76">
        <v>45747</v>
      </c>
      <c r="H1321">
        <f>'Year 2'!$J$574</f>
        <v>0</v>
      </c>
      <c r="J1321">
        <v>0</v>
      </c>
      <c r="K1321" t="s">
        <v>838</v>
      </c>
    </row>
    <row r="1322" spans="1:11" x14ac:dyDescent="0.2">
      <c r="A1322" t="s">
        <v>421</v>
      </c>
      <c r="B1322" t="s">
        <v>758</v>
      </c>
      <c r="D1322">
        <v>0</v>
      </c>
      <c r="E1322" s="76">
        <v>46112</v>
      </c>
      <c r="H1322">
        <f>'Year 2'!$K$574</f>
        <v>0</v>
      </c>
      <c r="J1322">
        <v>0</v>
      </c>
      <c r="K1322" t="s">
        <v>838</v>
      </c>
    </row>
    <row r="1323" spans="1:11" x14ac:dyDescent="0.2">
      <c r="A1323" t="s">
        <v>421</v>
      </c>
      <c r="B1323" t="s">
        <v>758</v>
      </c>
      <c r="D1323">
        <v>0</v>
      </c>
      <c r="E1323" s="76">
        <v>46477</v>
      </c>
      <c r="H1323">
        <f>'Year 2'!$L$574</f>
        <v>0</v>
      </c>
      <c r="J1323">
        <v>0</v>
      </c>
      <c r="K1323" t="s">
        <v>838</v>
      </c>
    </row>
    <row r="1324" spans="1:11" x14ac:dyDescent="0.2">
      <c r="A1324" t="s">
        <v>421</v>
      </c>
      <c r="B1324" t="s">
        <v>758</v>
      </c>
      <c r="D1324">
        <v>0</v>
      </c>
      <c r="E1324" s="76">
        <v>46843</v>
      </c>
      <c r="H1324">
        <f>'Year 2'!$M$574</f>
        <v>0</v>
      </c>
      <c r="J1324">
        <v>0</v>
      </c>
      <c r="K1324" t="s">
        <v>838</v>
      </c>
    </row>
    <row r="1325" spans="1:11" x14ac:dyDescent="0.2">
      <c r="A1325" t="s">
        <v>421</v>
      </c>
      <c r="B1325" t="s">
        <v>758</v>
      </c>
      <c r="D1325">
        <v>0</v>
      </c>
      <c r="E1325" s="76">
        <v>47208</v>
      </c>
      <c r="H1325">
        <f>'Year 2'!$N$574</f>
        <v>0</v>
      </c>
      <c r="J1325">
        <v>0</v>
      </c>
      <c r="K1325" t="s">
        <v>838</v>
      </c>
    </row>
    <row r="1326" spans="1:11" x14ac:dyDescent="0.2">
      <c r="A1326" t="s">
        <v>421</v>
      </c>
      <c r="B1326" t="s">
        <v>758</v>
      </c>
      <c r="D1326">
        <v>0</v>
      </c>
      <c r="E1326" s="76">
        <v>47573</v>
      </c>
      <c r="H1326">
        <f>'Year 2'!$O$574</f>
        <v>0</v>
      </c>
      <c r="J1326">
        <v>0</v>
      </c>
      <c r="K1326" t="s">
        <v>838</v>
      </c>
    </row>
    <row r="1327" spans="1:11" x14ac:dyDescent="0.2">
      <c r="A1327" t="s">
        <v>421</v>
      </c>
      <c r="B1327" t="s">
        <v>758</v>
      </c>
      <c r="D1327">
        <v>0</v>
      </c>
      <c r="E1327" s="76">
        <v>47938</v>
      </c>
      <c r="H1327">
        <f>'Year 2'!$P$574</f>
        <v>0</v>
      </c>
      <c r="J1327">
        <v>0</v>
      </c>
      <c r="K1327" t="s">
        <v>838</v>
      </c>
    </row>
    <row r="1328" spans="1:11" x14ac:dyDescent="0.2">
      <c r="A1328" t="s">
        <v>421</v>
      </c>
      <c r="B1328" t="s">
        <v>759</v>
      </c>
      <c r="D1328">
        <v>0</v>
      </c>
      <c r="E1328" s="76">
        <v>45747</v>
      </c>
      <c r="H1328">
        <f>'Year 2'!$J$575</f>
        <v>0</v>
      </c>
      <c r="J1328">
        <v>0</v>
      </c>
      <c r="K1328" t="s">
        <v>838</v>
      </c>
    </row>
    <row r="1329" spans="1:11" x14ac:dyDescent="0.2">
      <c r="A1329" t="s">
        <v>421</v>
      </c>
      <c r="B1329" t="s">
        <v>759</v>
      </c>
      <c r="D1329">
        <v>0</v>
      </c>
      <c r="E1329" s="76">
        <v>46112</v>
      </c>
      <c r="H1329">
        <f>'Year 2'!$K$575</f>
        <v>0</v>
      </c>
      <c r="J1329">
        <v>0</v>
      </c>
      <c r="K1329" t="s">
        <v>838</v>
      </c>
    </row>
    <row r="1330" spans="1:11" x14ac:dyDescent="0.2">
      <c r="A1330" t="s">
        <v>421</v>
      </c>
      <c r="B1330" t="s">
        <v>759</v>
      </c>
      <c r="D1330">
        <v>0</v>
      </c>
      <c r="E1330" s="76">
        <v>46477</v>
      </c>
      <c r="H1330">
        <f>'Year 2'!$L$575</f>
        <v>0</v>
      </c>
      <c r="J1330">
        <v>0</v>
      </c>
      <c r="K1330" t="s">
        <v>838</v>
      </c>
    </row>
    <row r="1331" spans="1:11" x14ac:dyDescent="0.2">
      <c r="A1331" t="s">
        <v>421</v>
      </c>
      <c r="B1331" t="s">
        <v>759</v>
      </c>
      <c r="D1331">
        <v>0</v>
      </c>
      <c r="E1331" s="76">
        <v>46843</v>
      </c>
      <c r="H1331">
        <f>'Year 2'!$M$575</f>
        <v>0</v>
      </c>
      <c r="J1331">
        <v>0</v>
      </c>
      <c r="K1331" t="s">
        <v>838</v>
      </c>
    </row>
    <row r="1332" spans="1:11" x14ac:dyDescent="0.2">
      <c r="A1332" t="s">
        <v>421</v>
      </c>
      <c r="B1332" t="s">
        <v>759</v>
      </c>
      <c r="D1332">
        <v>0</v>
      </c>
      <c r="E1332" s="76">
        <v>47208</v>
      </c>
      <c r="H1332">
        <f>'Year 2'!$N$575</f>
        <v>0</v>
      </c>
      <c r="J1332">
        <v>0</v>
      </c>
      <c r="K1332" t="s">
        <v>838</v>
      </c>
    </row>
    <row r="1333" spans="1:11" x14ac:dyDescent="0.2">
      <c r="A1333" t="s">
        <v>421</v>
      </c>
      <c r="B1333" t="s">
        <v>759</v>
      </c>
      <c r="D1333">
        <v>0</v>
      </c>
      <c r="E1333" s="76">
        <v>47573</v>
      </c>
      <c r="H1333">
        <f>'Year 2'!$O$575</f>
        <v>0</v>
      </c>
      <c r="J1333">
        <v>0</v>
      </c>
      <c r="K1333" t="s">
        <v>838</v>
      </c>
    </row>
    <row r="1334" spans="1:11" x14ac:dyDescent="0.2">
      <c r="A1334" t="s">
        <v>421</v>
      </c>
      <c r="B1334" t="s">
        <v>759</v>
      </c>
      <c r="D1334">
        <v>0</v>
      </c>
      <c r="E1334" s="76">
        <v>47938</v>
      </c>
      <c r="H1334">
        <f>'Year 2'!$P$575</f>
        <v>0</v>
      </c>
      <c r="J1334">
        <v>0</v>
      </c>
      <c r="K1334" t="s">
        <v>838</v>
      </c>
    </row>
    <row r="1335" spans="1:11" x14ac:dyDescent="0.2">
      <c r="A1335" t="s">
        <v>421</v>
      </c>
      <c r="B1335" t="s">
        <v>760</v>
      </c>
      <c r="D1335">
        <v>0</v>
      </c>
      <c r="E1335" s="76">
        <v>45747</v>
      </c>
      <c r="H1335">
        <f>'Year 2'!$J$576</f>
        <v>0</v>
      </c>
      <c r="J1335">
        <v>0</v>
      </c>
      <c r="K1335" t="s">
        <v>838</v>
      </c>
    </row>
    <row r="1336" spans="1:11" x14ac:dyDescent="0.2">
      <c r="A1336" t="s">
        <v>421</v>
      </c>
      <c r="B1336" t="s">
        <v>760</v>
      </c>
      <c r="D1336">
        <v>0</v>
      </c>
      <c r="E1336" s="76">
        <v>46112</v>
      </c>
      <c r="H1336">
        <f>'Year 2'!$K$576</f>
        <v>0</v>
      </c>
      <c r="J1336">
        <v>0</v>
      </c>
      <c r="K1336" t="s">
        <v>838</v>
      </c>
    </row>
    <row r="1337" spans="1:11" x14ac:dyDescent="0.2">
      <c r="A1337" t="s">
        <v>421</v>
      </c>
      <c r="B1337" t="s">
        <v>760</v>
      </c>
      <c r="D1337">
        <v>0</v>
      </c>
      <c r="E1337" s="76">
        <v>46477</v>
      </c>
      <c r="H1337">
        <f>'Year 2'!$L$576</f>
        <v>0</v>
      </c>
      <c r="J1337">
        <v>0</v>
      </c>
      <c r="K1337" t="s">
        <v>838</v>
      </c>
    </row>
    <row r="1338" spans="1:11" x14ac:dyDescent="0.2">
      <c r="A1338" t="s">
        <v>421</v>
      </c>
      <c r="B1338" t="s">
        <v>760</v>
      </c>
      <c r="D1338">
        <v>0</v>
      </c>
      <c r="E1338" s="76">
        <v>46843</v>
      </c>
      <c r="H1338">
        <f>'Year 2'!$M$576</f>
        <v>0</v>
      </c>
      <c r="J1338">
        <v>0</v>
      </c>
      <c r="K1338" t="s">
        <v>838</v>
      </c>
    </row>
    <row r="1339" spans="1:11" x14ac:dyDescent="0.2">
      <c r="A1339" t="s">
        <v>421</v>
      </c>
      <c r="B1339" t="s">
        <v>760</v>
      </c>
      <c r="D1339">
        <v>0</v>
      </c>
      <c r="E1339" s="76">
        <v>47208</v>
      </c>
      <c r="H1339">
        <f>'Year 2'!$N$576</f>
        <v>0</v>
      </c>
      <c r="J1339">
        <v>0</v>
      </c>
      <c r="K1339" t="s">
        <v>838</v>
      </c>
    </row>
    <row r="1340" spans="1:11" x14ac:dyDescent="0.2">
      <c r="A1340" t="s">
        <v>421</v>
      </c>
      <c r="B1340" t="s">
        <v>760</v>
      </c>
      <c r="D1340">
        <v>0</v>
      </c>
      <c r="E1340" s="76">
        <v>47573</v>
      </c>
      <c r="H1340">
        <f>'Year 2'!$O$576</f>
        <v>0</v>
      </c>
      <c r="J1340">
        <v>0</v>
      </c>
      <c r="K1340" t="s">
        <v>838</v>
      </c>
    </row>
    <row r="1341" spans="1:11" x14ac:dyDescent="0.2">
      <c r="A1341" t="s">
        <v>421</v>
      </c>
      <c r="B1341" t="s">
        <v>760</v>
      </c>
      <c r="D1341">
        <v>0</v>
      </c>
      <c r="E1341" s="76">
        <v>47938</v>
      </c>
      <c r="H1341">
        <f>'Year 2'!$P$576</f>
        <v>0</v>
      </c>
      <c r="J1341">
        <v>0</v>
      </c>
      <c r="K1341" t="s">
        <v>838</v>
      </c>
    </row>
    <row r="1342" spans="1:11" x14ac:dyDescent="0.2">
      <c r="A1342" t="s">
        <v>421</v>
      </c>
      <c r="B1342" t="s">
        <v>761</v>
      </c>
      <c r="D1342">
        <v>0</v>
      </c>
      <c r="E1342" s="76">
        <v>45747</v>
      </c>
      <c r="H1342">
        <f>'Year 2'!$J$577</f>
        <v>0</v>
      </c>
      <c r="J1342">
        <v>0</v>
      </c>
      <c r="K1342" t="s">
        <v>838</v>
      </c>
    </row>
    <row r="1343" spans="1:11" x14ac:dyDescent="0.2">
      <c r="A1343" t="s">
        <v>421</v>
      </c>
      <c r="B1343" t="s">
        <v>761</v>
      </c>
      <c r="D1343">
        <v>0</v>
      </c>
      <c r="E1343" s="76">
        <v>46112</v>
      </c>
      <c r="H1343">
        <f>'Year 2'!$K$577</f>
        <v>0</v>
      </c>
      <c r="J1343">
        <v>0</v>
      </c>
      <c r="K1343" t="s">
        <v>838</v>
      </c>
    </row>
    <row r="1344" spans="1:11" x14ac:dyDescent="0.2">
      <c r="A1344" t="s">
        <v>421</v>
      </c>
      <c r="B1344" t="s">
        <v>761</v>
      </c>
      <c r="D1344">
        <v>0</v>
      </c>
      <c r="E1344" s="76">
        <v>46477</v>
      </c>
      <c r="H1344">
        <f>'Year 2'!$L$577</f>
        <v>0</v>
      </c>
      <c r="J1344">
        <v>0</v>
      </c>
      <c r="K1344" t="s">
        <v>838</v>
      </c>
    </row>
    <row r="1345" spans="1:11" x14ac:dyDescent="0.2">
      <c r="A1345" t="s">
        <v>421</v>
      </c>
      <c r="B1345" t="s">
        <v>761</v>
      </c>
      <c r="D1345">
        <v>0</v>
      </c>
      <c r="E1345" s="76">
        <v>46843</v>
      </c>
      <c r="H1345">
        <f>'Year 2'!$M$577</f>
        <v>0</v>
      </c>
      <c r="J1345">
        <v>0</v>
      </c>
      <c r="K1345" t="s">
        <v>838</v>
      </c>
    </row>
    <row r="1346" spans="1:11" x14ac:dyDescent="0.2">
      <c r="A1346" t="s">
        <v>421</v>
      </c>
      <c r="B1346" t="s">
        <v>761</v>
      </c>
      <c r="D1346">
        <v>0</v>
      </c>
      <c r="E1346" s="76">
        <v>47208</v>
      </c>
      <c r="H1346">
        <f>'Year 2'!$N$577</f>
        <v>0</v>
      </c>
      <c r="J1346">
        <v>0</v>
      </c>
      <c r="K1346" t="s">
        <v>838</v>
      </c>
    </row>
    <row r="1347" spans="1:11" x14ac:dyDescent="0.2">
      <c r="A1347" t="s">
        <v>421</v>
      </c>
      <c r="B1347" t="s">
        <v>761</v>
      </c>
      <c r="D1347">
        <v>0</v>
      </c>
      <c r="E1347" s="76">
        <v>47573</v>
      </c>
      <c r="H1347">
        <f>'Year 2'!$O$577</f>
        <v>0</v>
      </c>
      <c r="J1347">
        <v>0</v>
      </c>
      <c r="K1347" t="s">
        <v>838</v>
      </c>
    </row>
    <row r="1348" spans="1:11" x14ac:dyDescent="0.2">
      <c r="A1348" t="s">
        <v>421</v>
      </c>
      <c r="B1348" t="s">
        <v>761</v>
      </c>
      <c r="D1348">
        <v>0</v>
      </c>
      <c r="E1348" s="76">
        <v>47938</v>
      </c>
      <c r="H1348">
        <f>'Year 2'!$P$577</f>
        <v>0</v>
      </c>
      <c r="J1348">
        <v>0</v>
      </c>
      <c r="K1348" t="s">
        <v>838</v>
      </c>
    </row>
    <row r="1349" spans="1:11" x14ac:dyDescent="0.2">
      <c r="A1349" t="s">
        <v>421</v>
      </c>
      <c r="B1349" t="s">
        <v>762</v>
      </c>
      <c r="D1349">
        <v>0</v>
      </c>
      <c r="E1349" s="76">
        <v>45747</v>
      </c>
      <c r="H1349">
        <f>'Year 2'!$J$578</f>
        <v>0</v>
      </c>
      <c r="J1349">
        <v>0</v>
      </c>
      <c r="K1349" t="s">
        <v>838</v>
      </c>
    </row>
    <row r="1350" spans="1:11" x14ac:dyDescent="0.2">
      <c r="A1350" t="s">
        <v>421</v>
      </c>
      <c r="B1350" t="s">
        <v>762</v>
      </c>
      <c r="D1350">
        <v>0</v>
      </c>
      <c r="E1350" s="76">
        <v>46112</v>
      </c>
      <c r="H1350">
        <f>'Year 2'!$K$578</f>
        <v>0</v>
      </c>
      <c r="J1350">
        <v>0</v>
      </c>
      <c r="K1350" t="s">
        <v>838</v>
      </c>
    </row>
    <row r="1351" spans="1:11" x14ac:dyDescent="0.2">
      <c r="A1351" t="s">
        <v>421</v>
      </c>
      <c r="B1351" t="s">
        <v>762</v>
      </c>
      <c r="D1351">
        <v>0</v>
      </c>
      <c r="E1351" s="76">
        <v>46477</v>
      </c>
      <c r="H1351">
        <f>'Year 2'!$L$578</f>
        <v>0</v>
      </c>
      <c r="J1351">
        <v>0</v>
      </c>
      <c r="K1351" t="s">
        <v>838</v>
      </c>
    </row>
    <row r="1352" spans="1:11" x14ac:dyDescent="0.2">
      <c r="A1352" t="s">
        <v>421</v>
      </c>
      <c r="B1352" t="s">
        <v>762</v>
      </c>
      <c r="D1352">
        <v>0</v>
      </c>
      <c r="E1352" s="76">
        <v>46843</v>
      </c>
      <c r="H1352">
        <f>'Year 2'!$M$578</f>
        <v>0</v>
      </c>
      <c r="J1352">
        <v>0</v>
      </c>
      <c r="K1352" t="s">
        <v>838</v>
      </c>
    </row>
    <row r="1353" spans="1:11" x14ac:dyDescent="0.2">
      <c r="A1353" t="s">
        <v>421</v>
      </c>
      <c r="B1353" t="s">
        <v>762</v>
      </c>
      <c r="D1353">
        <v>0</v>
      </c>
      <c r="E1353" s="76">
        <v>47208</v>
      </c>
      <c r="H1353">
        <f>'Year 2'!$N$578</f>
        <v>0</v>
      </c>
      <c r="J1353">
        <v>0</v>
      </c>
      <c r="K1353" t="s">
        <v>838</v>
      </c>
    </row>
    <row r="1354" spans="1:11" x14ac:dyDescent="0.2">
      <c r="A1354" t="s">
        <v>421</v>
      </c>
      <c r="B1354" t="s">
        <v>762</v>
      </c>
      <c r="D1354">
        <v>0</v>
      </c>
      <c r="E1354" s="76">
        <v>47573</v>
      </c>
      <c r="H1354">
        <f>'Year 2'!$O$578</f>
        <v>0</v>
      </c>
      <c r="J1354">
        <v>0</v>
      </c>
      <c r="K1354" t="s">
        <v>838</v>
      </c>
    </row>
    <row r="1355" spans="1:11" x14ac:dyDescent="0.2">
      <c r="A1355" t="s">
        <v>421</v>
      </c>
      <c r="B1355" t="s">
        <v>762</v>
      </c>
      <c r="D1355">
        <v>0</v>
      </c>
      <c r="E1355" s="76">
        <v>47938</v>
      </c>
      <c r="H1355">
        <f>'Year 2'!$P$578</f>
        <v>0</v>
      </c>
      <c r="J1355">
        <v>0</v>
      </c>
      <c r="K1355" t="s">
        <v>838</v>
      </c>
    </row>
    <row r="1356" spans="1:11" x14ac:dyDescent="0.2">
      <c r="A1356" t="s">
        <v>429</v>
      </c>
      <c r="B1356" t="s">
        <v>757</v>
      </c>
      <c r="D1356">
        <v>0</v>
      </c>
      <c r="E1356" s="76">
        <v>45747</v>
      </c>
      <c r="H1356">
        <f>'Year 2'!$J$592</f>
        <v>0</v>
      </c>
      <c r="J1356">
        <v>0</v>
      </c>
      <c r="K1356" t="s">
        <v>839</v>
      </c>
    </row>
    <row r="1357" spans="1:11" x14ac:dyDescent="0.2">
      <c r="A1357" t="s">
        <v>429</v>
      </c>
      <c r="B1357" t="s">
        <v>757</v>
      </c>
      <c r="D1357">
        <v>0</v>
      </c>
      <c r="E1357" s="76">
        <v>46112</v>
      </c>
      <c r="H1357">
        <f>'Year 2'!$K$592</f>
        <v>0</v>
      </c>
      <c r="J1357">
        <v>0</v>
      </c>
      <c r="K1357" t="s">
        <v>839</v>
      </c>
    </row>
    <row r="1358" spans="1:11" x14ac:dyDescent="0.2">
      <c r="A1358" t="s">
        <v>429</v>
      </c>
      <c r="B1358" t="s">
        <v>757</v>
      </c>
      <c r="D1358">
        <v>0</v>
      </c>
      <c r="E1358" s="76">
        <v>46477</v>
      </c>
      <c r="H1358">
        <f>'Year 2'!$L$592</f>
        <v>0</v>
      </c>
      <c r="J1358">
        <v>0</v>
      </c>
      <c r="K1358" t="s">
        <v>839</v>
      </c>
    </row>
    <row r="1359" spans="1:11" x14ac:dyDescent="0.2">
      <c r="A1359" t="s">
        <v>429</v>
      </c>
      <c r="B1359" t="s">
        <v>757</v>
      </c>
      <c r="D1359">
        <v>0</v>
      </c>
      <c r="E1359" s="76">
        <v>46843</v>
      </c>
      <c r="H1359">
        <f>'Year 2'!$M$592</f>
        <v>0</v>
      </c>
      <c r="J1359">
        <v>0</v>
      </c>
      <c r="K1359" t="s">
        <v>839</v>
      </c>
    </row>
    <row r="1360" spans="1:11" x14ac:dyDescent="0.2">
      <c r="A1360" t="s">
        <v>429</v>
      </c>
      <c r="B1360" t="s">
        <v>757</v>
      </c>
      <c r="D1360">
        <v>0</v>
      </c>
      <c r="E1360" s="76">
        <v>47208</v>
      </c>
      <c r="H1360">
        <f>'Year 2'!$N$592</f>
        <v>0</v>
      </c>
      <c r="J1360">
        <v>0</v>
      </c>
      <c r="K1360" t="s">
        <v>839</v>
      </c>
    </row>
    <row r="1361" spans="1:11" x14ac:dyDescent="0.2">
      <c r="A1361" t="s">
        <v>429</v>
      </c>
      <c r="B1361" t="s">
        <v>757</v>
      </c>
      <c r="D1361">
        <v>0</v>
      </c>
      <c r="E1361" s="76">
        <v>47573</v>
      </c>
      <c r="H1361">
        <f>'Year 2'!$O$592</f>
        <v>0</v>
      </c>
      <c r="J1361">
        <v>0</v>
      </c>
      <c r="K1361" t="s">
        <v>839</v>
      </c>
    </row>
    <row r="1362" spans="1:11" x14ac:dyDescent="0.2">
      <c r="A1362" t="s">
        <v>429</v>
      </c>
      <c r="B1362" t="s">
        <v>757</v>
      </c>
      <c r="D1362">
        <v>0</v>
      </c>
      <c r="E1362" s="76">
        <v>47938</v>
      </c>
      <c r="H1362">
        <f>'Year 2'!$P$592</f>
        <v>0</v>
      </c>
      <c r="J1362">
        <v>0</v>
      </c>
      <c r="K1362" t="s">
        <v>839</v>
      </c>
    </row>
    <row r="1363" spans="1:11" x14ac:dyDescent="0.2">
      <c r="A1363" t="s">
        <v>429</v>
      </c>
      <c r="B1363" t="s">
        <v>758</v>
      </c>
      <c r="D1363">
        <v>0</v>
      </c>
      <c r="E1363" s="76">
        <v>45747</v>
      </c>
      <c r="H1363">
        <f>'Year 2'!$J$593</f>
        <v>0</v>
      </c>
      <c r="J1363">
        <v>0</v>
      </c>
      <c r="K1363" t="s">
        <v>839</v>
      </c>
    </row>
    <row r="1364" spans="1:11" x14ac:dyDescent="0.2">
      <c r="A1364" t="s">
        <v>429</v>
      </c>
      <c r="B1364" t="s">
        <v>758</v>
      </c>
      <c r="D1364">
        <v>0</v>
      </c>
      <c r="E1364" s="76">
        <v>46112</v>
      </c>
      <c r="H1364">
        <f>'Year 2'!$K$593</f>
        <v>0</v>
      </c>
      <c r="J1364">
        <v>0</v>
      </c>
      <c r="K1364" t="s">
        <v>839</v>
      </c>
    </row>
    <row r="1365" spans="1:11" x14ac:dyDescent="0.2">
      <c r="A1365" t="s">
        <v>429</v>
      </c>
      <c r="B1365" t="s">
        <v>758</v>
      </c>
      <c r="D1365">
        <v>0</v>
      </c>
      <c r="E1365" s="76">
        <v>46477</v>
      </c>
      <c r="H1365">
        <f>'Year 2'!$L$593</f>
        <v>0</v>
      </c>
      <c r="J1365">
        <v>0</v>
      </c>
      <c r="K1365" t="s">
        <v>839</v>
      </c>
    </row>
    <row r="1366" spans="1:11" x14ac:dyDescent="0.2">
      <c r="A1366" t="s">
        <v>429</v>
      </c>
      <c r="B1366" t="s">
        <v>758</v>
      </c>
      <c r="D1366">
        <v>0</v>
      </c>
      <c r="E1366" s="76">
        <v>46843</v>
      </c>
      <c r="H1366">
        <f>'Year 2'!$M$593</f>
        <v>0</v>
      </c>
      <c r="J1366">
        <v>0</v>
      </c>
      <c r="K1366" t="s">
        <v>839</v>
      </c>
    </row>
    <row r="1367" spans="1:11" x14ac:dyDescent="0.2">
      <c r="A1367" t="s">
        <v>429</v>
      </c>
      <c r="B1367" t="s">
        <v>758</v>
      </c>
      <c r="D1367">
        <v>0</v>
      </c>
      <c r="E1367" s="76">
        <v>47208</v>
      </c>
      <c r="H1367">
        <f>'Year 2'!$N$593</f>
        <v>0</v>
      </c>
      <c r="J1367">
        <v>0</v>
      </c>
      <c r="K1367" t="s">
        <v>839</v>
      </c>
    </row>
    <row r="1368" spans="1:11" x14ac:dyDescent="0.2">
      <c r="A1368" t="s">
        <v>429</v>
      </c>
      <c r="B1368" t="s">
        <v>758</v>
      </c>
      <c r="D1368">
        <v>0</v>
      </c>
      <c r="E1368" s="76">
        <v>47573</v>
      </c>
      <c r="H1368">
        <f>'Year 2'!$O$593</f>
        <v>0</v>
      </c>
      <c r="J1368">
        <v>0</v>
      </c>
      <c r="K1368" t="s">
        <v>839</v>
      </c>
    </row>
    <row r="1369" spans="1:11" x14ac:dyDescent="0.2">
      <c r="A1369" t="s">
        <v>429</v>
      </c>
      <c r="B1369" t="s">
        <v>758</v>
      </c>
      <c r="D1369">
        <v>0</v>
      </c>
      <c r="E1369" s="76">
        <v>47938</v>
      </c>
      <c r="H1369">
        <f>'Year 2'!$P$593</f>
        <v>0</v>
      </c>
      <c r="J1369">
        <v>0</v>
      </c>
      <c r="K1369" t="s">
        <v>839</v>
      </c>
    </row>
    <row r="1370" spans="1:11" x14ac:dyDescent="0.2">
      <c r="A1370" t="s">
        <v>429</v>
      </c>
      <c r="B1370" t="s">
        <v>759</v>
      </c>
      <c r="D1370">
        <v>0</v>
      </c>
      <c r="E1370" s="76">
        <v>45747</v>
      </c>
      <c r="H1370">
        <f>'Year 2'!$J$594</f>
        <v>0</v>
      </c>
      <c r="J1370">
        <v>0</v>
      </c>
      <c r="K1370" t="s">
        <v>839</v>
      </c>
    </row>
    <row r="1371" spans="1:11" x14ac:dyDescent="0.2">
      <c r="A1371" t="s">
        <v>429</v>
      </c>
      <c r="B1371" t="s">
        <v>759</v>
      </c>
      <c r="D1371">
        <v>0</v>
      </c>
      <c r="E1371" s="76">
        <v>46112</v>
      </c>
      <c r="H1371">
        <f>'Year 2'!$K$594</f>
        <v>0</v>
      </c>
      <c r="J1371">
        <v>0</v>
      </c>
      <c r="K1371" t="s">
        <v>839</v>
      </c>
    </row>
    <row r="1372" spans="1:11" x14ac:dyDescent="0.2">
      <c r="A1372" t="s">
        <v>429</v>
      </c>
      <c r="B1372" t="s">
        <v>759</v>
      </c>
      <c r="D1372">
        <v>0</v>
      </c>
      <c r="E1372" s="76">
        <v>46477</v>
      </c>
      <c r="H1372">
        <f>'Year 2'!$L$594</f>
        <v>0</v>
      </c>
      <c r="J1372">
        <v>0</v>
      </c>
      <c r="K1372" t="s">
        <v>839</v>
      </c>
    </row>
    <row r="1373" spans="1:11" x14ac:dyDescent="0.2">
      <c r="A1373" t="s">
        <v>429</v>
      </c>
      <c r="B1373" t="s">
        <v>759</v>
      </c>
      <c r="D1373">
        <v>0</v>
      </c>
      <c r="E1373" s="76">
        <v>46843</v>
      </c>
      <c r="H1373">
        <f>'Year 2'!$M$594</f>
        <v>0</v>
      </c>
      <c r="J1373">
        <v>0</v>
      </c>
      <c r="K1373" t="s">
        <v>839</v>
      </c>
    </row>
    <row r="1374" spans="1:11" x14ac:dyDescent="0.2">
      <c r="A1374" t="s">
        <v>429</v>
      </c>
      <c r="B1374" t="s">
        <v>759</v>
      </c>
      <c r="D1374">
        <v>0</v>
      </c>
      <c r="E1374" s="76">
        <v>47208</v>
      </c>
      <c r="H1374">
        <f>'Year 2'!$N$594</f>
        <v>0</v>
      </c>
      <c r="J1374">
        <v>0</v>
      </c>
      <c r="K1374" t="s">
        <v>839</v>
      </c>
    </row>
    <row r="1375" spans="1:11" x14ac:dyDescent="0.2">
      <c r="A1375" t="s">
        <v>429</v>
      </c>
      <c r="B1375" t="s">
        <v>759</v>
      </c>
      <c r="D1375">
        <v>0</v>
      </c>
      <c r="E1375" s="76">
        <v>47573</v>
      </c>
      <c r="H1375">
        <f>'Year 2'!$O$594</f>
        <v>0</v>
      </c>
      <c r="J1375">
        <v>0</v>
      </c>
      <c r="K1375" t="s">
        <v>839</v>
      </c>
    </row>
    <row r="1376" spans="1:11" x14ac:dyDescent="0.2">
      <c r="A1376" t="s">
        <v>429</v>
      </c>
      <c r="B1376" t="s">
        <v>759</v>
      </c>
      <c r="D1376">
        <v>0</v>
      </c>
      <c r="E1376" s="76">
        <v>47938</v>
      </c>
      <c r="H1376">
        <f>'Year 2'!$P$594</f>
        <v>0</v>
      </c>
      <c r="J1376">
        <v>0</v>
      </c>
      <c r="K1376" t="s">
        <v>839</v>
      </c>
    </row>
    <row r="1377" spans="1:11" x14ac:dyDescent="0.2">
      <c r="A1377" t="s">
        <v>429</v>
      </c>
      <c r="B1377" t="s">
        <v>760</v>
      </c>
      <c r="D1377">
        <v>0</v>
      </c>
      <c r="E1377" s="76">
        <v>45747</v>
      </c>
      <c r="H1377">
        <f>'Year 2'!$J$595</f>
        <v>0</v>
      </c>
      <c r="J1377">
        <v>0</v>
      </c>
      <c r="K1377" t="s">
        <v>839</v>
      </c>
    </row>
    <row r="1378" spans="1:11" x14ac:dyDescent="0.2">
      <c r="A1378" t="s">
        <v>429</v>
      </c>
      <c r="B1378" t="s">
        <v>760</v>
      </c>
      <c r="D1378">
        <v>0</v>
      </c>
      <c r="E1378" s="76">
        <v>46112</v>
      </c>
      <c r="H1378">
        <f>'Year 2'!$K$595</f>
        <v>0</v>
      </c>
      <c r="J1378">
        <v>0</v>
      </c>
      <c r="K1378" t="s">
        <v>839</v>
      </c>
    </row>
    <row r="1379" spans="1:11" x14ac:dyDescent="0.2">
      <c r="A1379" t="s">
        <v>429</v>
      </c>
      <c r="B1379" t="s">
        <v>760</v>
      </c>
      <c r="D1379">
        <v>0</v>
      </c>
      <c r="E1379" s="76">
        <v>46477</v>
      </c>
      <c r="H1379">
        <f>'Year 2'!$L$595</f>
        <v>0</v>
      </c>
      <c r="J1379">
        <v>0</v>
      </c>
      <c r="K1379" t="s">
        <v>839</v>
      </c>
    </row>
    <row r="1380" spans="1:11" x14ac:dyDescent="0.2">
      <c r="A1380" t="s">
        <v>429</v>
      </c>
      <c r="B1380" t="s">
        <v>760</v>
      </c>
      <c r="D1380">
        <v>0</v>
      </c>
      <c r="E1380" s="76">
        <v>46843</v>
      </c>
      <c r="H1380">
        <f>'Year 2'!$M$595</f>
        <v>0</v>
      </c>
      <c r="J1380">
        <v>0</v>
      </c>
      <c r="K1380" t="s">
        <v>839</v>
      </c>
    </row>
    <row r="1381" spans="1:11" x14ac:dyDescent="0.2">
      <c r="A1381" t="s">
        <v>429</v>
      </c>
      <c r="B1381" t="s">
        <v>760</v>
      </c>
      <c r="D1381">
        <v>0</v>
      </c>
      <c r="E1381" s="76">
        <v>47208</v>
      </c>
      <c r="H1381">
        <f>'Year 2'!$N$595</f>
        <v>0</v>
      </c>
      <c r="J1381">
        <v>0</v>
      </c>
      <c r="K1381" t="s">
        <v>839</v>
      </c>
    </row>
    <row r="1382" spans="1:11" x14ac:dyDescent="0.2">
      <c r="A1382" t="s">
        <v>429</v>
      </c>
      <c r="B1382" t="s">
        <v>760</v>
      </c>
      <c r="D1382">
        <v>0</v>
      </c>
      <c r="E1382" s="76">
        <v>47573</v>
      </c>
      <c r="H1382">
        <f>'Year 2'!$O$595</f>
        <v>0</v>
      </c>
      <c r="J1382">
        <v>0</v>
      </c>
      <c r="K1382" t="s">
        <v>839</v>
      </c>
    </row>
    <row r="1383" spans="1:11" x14ac:dyDescent="0.2">
      <c r="A1383" t="s">
        <v>429</v>
      </c>
      <c r="B1383" t="s">
        <v>760</v>
      </c>
      <c r="D1383">
        <v>0</v>
      </c>
      <c r="E1383" s="76">
        <v>47938</v>
      </c>
      <c r="H1383">
        <f>'Year 2'!$P$595</f>
        <v>0</v>
      </c>
      <c r="J1383">
        <v>0</v>
      </c>
      <c r="K1383" t="s">
        <v>839</v>
      </c>
    </row>
    <row r="1384" spans="1:11" x14ac:dyDescent="0.2">
      <c r="A1384" t="s">
        <v>429</v>
      </c>
      <c r="B1384" t="s">
        <v>761</v>
      </c>
      <c r="D1384">
        <v>0</v>
      </c>
      <c r="E1384" s="76">
        <v>45747</v>
      </c>
      <c r="H1384">
        <f>'Year 2'!$J$596</f>
        <v>0</v>
      </c>
      <c r="J1384">
        <v>0</v>
      </c>
      <c r="K1384" t="s">
        <v>839</v>
      </c>
    </row>
    <row r="1385" spans="1:11" x14ac:dyDescent="0.2">
      <c r="A1385" t="s">
        <v>429</v>
      </c>
      <c r="B1385" t="s">
        <v>761</v>
      </c>
      <c r="D1385">
        <v>0</v>
      </c>
      <c r="E1385" s="76">
        <v>46112</v>
      </c>
      <c r="H1385">
        <f>'Year 2'!$K$596</f>
        <v>0</v>
      </c>
      <c r="J1385">
        <v>0</v>
      </c>
      <c r="K1385" t="s">
        <v>839</v>
      </c>
    </row>
    <row r="1386" spans="1:11" x14ac:dyDescent="0.2">
      <c r="A1386" t="s">
        <v>429</v>
      </c>
      <c r="B1386" t="s">
        <v>761</v>
      </c>
      <c r="D1386">
        <v>0</v>
      </c>
      <c r="E1386" s="76">
        <v>46477</v>
      </c>
      <c r="H1386">
        <f>'Year 2'!$L$596</f>
        <v>0</v>
      </c>
      <c r="J1386">
        <v>0</v>
      </c>
      <c r="K1386" t="s">
        <v>839</v>
      </c>
    </row>
    <row r="1387" spans="1:11" x14ac:dyDescent="0.2">
      <c r="A1387" t="s">
        <v>429</v>
      </c>
      <c r="B1387" t="s">
        <v>761</v>
      </c>
      <c r="D1387">
        <v>0</v>
      </c>
      <c r="E1387" s="76">
        <v>46843</v>
      </c>
      <c r="H1387">
        <f>'Year 2'!$M$596</f>
        <v>0</v>
      </c>
      <c r="J1387">
        <v>0</v>
      </c>
      <c r="K1387" t="s">
        <v>839</v>
      </c>
    </row>
    <row r="1388" spans="1:11" x14ac:dyDescent="0.2">
      <c r="A1388" t="s">
        <v>429</v>
      </c>
      <c r="B1388" t="s">
        <v>761</v>
      </c>
      <c r="D1388">
        <v>0</v>
      </c>
      <c r="E1388" s="76">
        <v>47208</v>
      </c>
      <c r="H1388">
        <f>'Year 2'!$N$596</f>
        <v>0</v>
      </c>
      <c r="J1388">
        <v>0</v>
      </c>
      <c r="K1388" t="s">
        <v>839</v>
      </c>
    </row>
    <row r="1389" spans="1:11" x14ac:dyDescent="0.2">
      <c r="A1389" t="s">
        <v>429</v>
      </c>
      <c r="B1389" t="s">
        <v>761</v>
      </c>
      <c r="D1389">
        <v>0</v>
      </c>
      <c r="E1389" s="76">
        <v>47573</v>
      </c>
      <c r="H1389">
        <f>'Year 2'!$O$596</f>
        <v>0</v>
      </c>
      <c r="J1389">
        <v>0</v>
      </c>
      <c r="K1389" t="s">
        <v>839</v>
      </c>
    </row>
    <row r="1390" spans="1:11" x14ac:dyDescent="0.2">
      <c r="A1390" t="s">
        <v>429</v>
      </c>
      <c r="B1390" t="s">
        <v>761</v>
      </c>
      <c r="D1390">
        <v>0</v>
      </c>
      <c r="E1390" s="76">
        <v>47938</v>
      </c>
      <c r="H1390">
        <f>'Year 2'!$P$596</f>
        <v>0</v>
      </c>
      <c r="J1390">
        <v>0</v>
      </c>
      <c r="K1390" t="s">
        <v>839</v>
      </c>
    </row>
    <row r="1391" spans="1:11" x14ac:dyDescent="0.2">
      <c r="A1391" t="s">
        <v>429</v>
      </c>
      <c r="B1391" t="s">
        <v>762</v>
      </c>
      <c r="D1391">
        <v>0</v>
      </c>
      <c r="E1391" s="76">
        <v>45747</v>
      </c>
      <c r="H1391">
        <f>'Year 2'!$J$597</f>
        <v>0</v>
      </c>
      <c r="J1391">
        <v>0</v>
      </c>
      <c r="K1391" t="s">
        <v>839</v>
      </c>
    </row>
    <row r="1392" spans="1:11" x14ac:dyDescent="0.2">
      <c r="A1392" t="s">
        <v>429</v>
      </c>
      <c r="B1392" t="s">
        <v>762</v>
      </c>
      <c r="D1392">
        <v>0</v>
      </c>
      <c r="E1392" s="76">
        <v>46112</v>
      </c>
      <c r="H1392">
        <f>'Year 2'!$K$597</f>
        <v>0</v>
      </c>
      <c r="J1392">
        <v>0</v>
      </c>
      <c r="K1392" t="s">
        <v>839</v>
      </c>
    </row>
    <row r="1393" spans="1:11" x14ac:dyDescent="0.2">
      <c r="A1393" t="s">
        <v>429</v>
      </c>
      <c r="B1393" t="s">
        <v>762</v>
      </c>
      <c r="D1393">
        <v>0</v>
      </c>
      <c r="E1393" s="76">
        <v>46477</v>
      </c>
      <c r="H1393">
        <f>'Year 2'!$L$597</f>
        <v>0</v>
      </c>
      <c r="J1393">
        <v>0</v>
      </c>
      <c r="K1393" t="s">
        <v>839</v>
      </c>
    </row>
    <row r="1394" spans="1:11" x14ac:dyDescent="0.2">
      <c r="A1394" t="s">
        <v>429</v>
      </c>
      <c r="B1394" t="s">
        <v>762</v>
      </c>
      <c r="D1394">
        <v>0</v>
      </c>
      <c r="E1394" s="76">
        <v>46843</v>
      </c>
      <c r="H1394">
        <f>'Year 2'!$M$597</f>
        <v>0</v>
      </c>
      <c r="J1394">
        <v>0</v>
      </c>
      <c r="K1394" t="s">
        <v>839</v>
      </c>
    </row>
    <row r="1395" spans="1:11" x14ac:dyDescent="0.2">
      <c r="A1395" t="s">
        <v>429</v>
      </c>
      <c r="B1395" t="s">
        <v>762</v>
      </c>
      <c r="D1395">
        <v>0</v>
      </c>
      <c r="E1395" s="76">
        <v>47208</v>
      </c>
      <c r="H1395">
        <f>'Year 2'!$N$597</f>
        <v>0</v>
      </c>
      <c r="J1395">
        <v>0</v>
      </c>
      <c r="K1395" t="s">
        <v>839</v>
      </c>
    </row>
    <row r="1396" spans="1:11" x14ac:dyDescent="0.2">
      <c r="A1396" t="s">
        <v>429</v>
      </c>
      <c r="B1396" t="s">
        <v>762</v>
      </c>
      <c r="D1396">
        <v>0</v>
      </c>
      <c r="E1396" s="76">
        <v>47573</v>
      </c>
      <c r="H1396">
        <f>'Year 2'!$O$597</f>
        <v>0</v>
      </c>
      <c r="J1396">
        <v>0</v>
      </c>
      <c r="K1396" t="s">
        <v>839</v>
      </c>
    </row>
    <row r="1397" spans="1:11" x14ac:dyDescent="0.2">
      <c r="A1397" t="s">
        <v>429</v>
      </c>
      <c r="B1397" t="s">
        <v>762</v>
      </c>
      <c r="D1397">
        <v>0</v>
      </c>
      <c r="E1397" s="76">
        <v>47938</v>
      </c>
      <c r="H1397">
        <f>'Year 2'!$P$597</f>
        <v>0</v>
      </c>
      <c r="J1397">
        <v>0</v>
      </c>
      <c r="K1397" t="s">
        <v>839</v>
      </c>
    </row>
    <row r="1398" spans="1:11" x14ac:dyDescent="0.2">
      <c r="A1398" t="s">
        <v>436</v>
      </c>
      <c r="B1398" t="s">
        <v>757</v>
      </c>
      <c r="D1398">
        <v>0</v>
      </c>
      <c r="E1398" s="76">
        <v>45747</v>
      </c>
      <c r="H1398">
        <f>'Year 2'!$J$613</f>
        <v>0</v>
      </c>
      <c r="J1398">
        <v>0</v>
      </c>
      <c r="K1398" t="s">
        <v>840</v>
      </c>
    </row>
    <row r="1399" spans="1:11" x14ac:dyDescent="0.2">
      <c r="A1399" t="s">
        <v>436</v>
      </c>
      <c r="B1399" t="s">
        <v>757</v>
      </c>
      <c r="D1399">
        <v>0</v>
      </c>
      <c r="E1399" s="76">
        <v>46112</v>
      </c>
      <c r="H1399">
        <f>'Year 2'!$K$613</f>
        <v>0</v>
      </c>
      <c r="J1399">
        <v>0</v>
      </c>
      <c r="K1399" t="s">
        <v>840</v>
      </c>
    </row>
    <row r="1400" spans="1:11" x14ac:dyDescent="0.2">
      <c r="A1400" t="s">
        <v>436</v>
      </c>
      <c r="B1400" t="s">
        <v>757</v>
      </c>
      <c r="D1400">
        <v>0</v>
      </c>
      <c r="E1400" s="76">
        <v>46477</v>
      </c>
      <c r="H1400">
        <f>'Year 2'!$L$613</f>
        <v>0</v>
      </c>
      <c r="J1400">
        <v>0</v>
      </c>
      <c r="K1400" t="s">
        <v>840</v>
      </c>
    </row>
    <row r="1401" spans="1:11" x14ac:dyDescent="0.2">
      <c r="A1401" t="s">
        <v>436</v>
      </c>
      <c r="B1401" t="s">
        <v>757</v>
      </c>
      <c r="D1401">
        <v>0</v>
      </c>
      <c r="E1401" s="76">
        <v>46843</v>
      </c>
      <c r="H1401">
        <f>'Year 2'!$M$613</f>
        <v>0</v>
      </c>
      <c r="J1401">
        <v>0</v>
      </c>
      <c r="K1401" t="s">
        <v>840</v>
      </c>
    </row>
    <row r="1402" spans="1:11" x14ac:dyDescent="0.2">
      <c r="A1402" t="s">
        <v>436</v>
      </c>
      <c r="B1402" t="s">
        <v>757</v>
      </c>
      <c r="D1402">
        <v>0</v>
      </c>
      <c r="E1402" s="76">
        <v>47208</v>
      </c>
      <c r="H1402">
        <f>'Year 2'!$N$613</f>
        <v>0</v>
      </c>
      <c r="J1402">
        <v>0</v>
      </c>
      <c r="K1402" t="s">
        <v>840</v>
      </c>
    </row>
    <row r="1403" spans="1:11" x14ac:dyDescent="0.2">
      <c r="A1403" t="s">
        <v>436</v>
      </c>
      <c r="B1403" t="s">
        <v>757</v>
      </c>
      <c r="D1403">
        <v>0</v>
      </c>
      <c r="E1403" s="76">
        <v>47573</v>
      </c>
      <c r="H1403">
        <f>'Year 2'!$O$613</f>
        <v>0</v>
      </c>
      <c r="J1403">
        <v>0</v>
      </c>
      <c r="K1403" t="s">
        <v>840</v>
      </c>
    </row>
    <row r="1404" spans="1:11" x14ac:dyDescent="0.2">
      <c r="A1404" t="s">
        <v>436</v>
      </c>
      <c r="B1404" t="s">
        <v>757</v>
      </c>
      <c r="D1404">
        <v>0</v>
      </c>
      <c r="E1404" s="76">
        <v>47938</v>
      </c>
      <c r="H1404">
        <f>'Year 2'!$P$613</f>
        <v>0</v>
      </c>
      <c r="J1404">
        <v>0</v>
      </c>
      <c r="K1404" t="s">
        <v>840</v>
      </c>
    </row>
    <row r="1405" spans="1:11" x14ac:dyDescent="0.2">
      <c r="A1405" t="s">
        <v>436</v>
      </c>
      <c r="B1405" t="s">
        <v>758</v>
      </c>
      <c r="D1405">
        <v>0</v>
      </c>
      <c r="E1405" s="76">
        <v>45747</v>
      </c>
      <c r="H1405">
        <f>'Year 2'!$J$614</f>
        <v>0</v>
      </c>
      <c r="J1405">
        <v>0</v>
      </c>
      <c r="K1405" t="s">
        <v>840</v>
      </c>
    </row>
    <row r="1406" spans="1:11" x14ac:dyDescent="0.2">
      <c r="A1406" t="s">
        <v>436</v>
      </c>
      <c r="B1406" t="s">
        <v>758</v>
      </c>
      <c r="D1406">
        <v>0</v>
      </c>
      <c r="E1406" s="76">
        <v>46112</v>
      </c>
      <c r="H1406">
        <f>'Year 2'!$K$614</f>
        <v>0</v>
      </c>
      <c r="J1406">
        <v>0</v>
      </c>
      <c r="K1406" t="s">
        <v>840</v>
      </c>
    </row>
    <row r="1407" spans="1:11" x14ac:dyDescent="0.2">
      <c r="A1407" t="s">
        <v>436</v>
      </c>
      <c r="B1407" t="s">
        <v>758</v>
      </c>
      <c r="D1407">
        <v>0</v>
      </c>
      <c r="E1407" s="76">
        <v>46477</v>
      </c>
      <c r="H1407">
        <f>'Year 2'!$L$614</f>
        <v>0</v>
      </c>
      <c r="J1407">
        <v>0</v>
      </c>
      <c r="K1407" t="s">
        <v>840</v>
      </c>
    </row>
    <row r="1408" spans="1:11" x14ac:dyDescent="0.2">
      <c r="A1408" t="s">
        <v>436</v>
      </c>
      <c r="B1408" t="s">
        <v>758</v>
      </c>
      <c r="D1408">
        <v>0</v>
      </c>
      <c r="E1408" s="76">
        <v>46843</v>
      </c>
      <c r="H1408">
        <f>'Year 2'!$M$614</f>
        <v>0</v>
      </c>
      <c r="J1408">
        <v>0</v>
      </c>
      <c r="K1408" t="s">
        <v>840</v>
      </c>
    </row>
    <row r="1409" spans="1:11" x14ac:dyDescent="0.2">
      <c r="A1409" t="s">
        <v>436</v>
      </c>
      <c r="B1409" t="s">
        <v>758</v>
      </c>
      <c r="D1409">
        <v>0</v>
      </c>
      <c r="E1409" s="76">
        <v>47208</v>
      </c>
      <c r="H1409">
        <f>'Year 2'!$N$614</f>
        <v>0</v>
      </c>
      <c r="J1409">
        <v>0</v>
      </c>
      <c r="K1409" t="s">
        <v>840</v>
      </c>
    </row>
    <row r="1410" spans="1:11" x14ac:dyDescent="0.2">
      <c r="A1410" t="s">
        <v>436</v>
      </c>
      <c r="B1410" t="s">
        <v>758</v>
      </c>
      <c r="D1410">
        <v>0</v>
      </c>
      <c r="E1410" s="76">
        <v>47573</v>
      </c>
      <c r="H1410">
        <f>'Year 2'!$O$614</f>
        <v>0</v>
      </c>
      <c r="J1410">
        <v>0</v>
      </c>
      <c r="K1410" t="s">
        <v>840</v>
      </c>
    </row>
    <row r="1411" spans="1:11" x14ac:dyDescent="0.2">
      <c r="A1411" t="s">
        <v>436</v>
      </c>
      <c r="B1411" t="s">
        <v>758</v>
      </c>
      <c r="D1411">
        <v>0</v>
      </c>
      <c r="E1411" s="76">
        <v>47938</v>
      </c>
      <c r="H1411">
        <f>'Year 2'!$P$614</f>
        <v>0</v>
      </c>
      <c r="J1411">
        <v>0</v>
      </c>
      <c r="K1411" t="s">
        <v>840</v>
      </c>
    </row>
    <row r="1412" spans="1:11" x14ac:dyDescent="0.2">
      <c r="A1412" t="s">
        <v>436</v>
      </c>
      <c r="B1412" t="s">
        <v>759</v>
      </c>
      <c r="D1412">
        <v>0</v>
      </c>
      <c r="E1412" s="76">
        <v>45747</v>
      </c>
      <c r="H1412">
        <f>'Year 2'!$J$615</f>
        <v>0</v>
      </c>
      <c r="J1412">
        <v>0</v>
      </c>
      <c r="K1412" t="s">
        <v>840</v>
      </c>
    </row>
    <row r="1413" spans="1:11" x14ac:dyDescent="0.2">
      <c r="A1413" t="s">
        <v>436</v>
      </c>
      <c r="B1413" t="s">
        <v>759</v>
      </c>
      <c r="D1413">
        <v>0</v>
      </c>
      <c r="E1413" s="76">
        <v>46112</v>
      </c>
      <c r="H1413">
        <f>'Year 2'!$K$615</f>
        <v>0</v>
      </c>
      <c r="J1413">
        <v>0</v>
      </c>
      <c r="K1413" t="s">
        <v>840</v>
      </c>
    </row>
    <row r="1414" spans="1:11" x14ac:dyDescent="0.2">
      <c r="A1414" t="s">
        <v>436</v>
      </c>
      <c r="B1414" t="s">
        <v>759</v>
      </c>
      <c r="D1414">
        <v>0</v>
      </c>
      <c r="E1414" s="76">
        <v>46477</v>
      </c>
      <c r="H1414">
        <f>'Year 2'!$L$615</f>
        <v>0</v>
      </c>
      <c r="J1414">
        <v>0</v>
      </c>
      <c r="K1414" t="s">
        <v>840</v>
      </c>
    </row>
    <row r="1415" spans="1:11" x14ac:dyDescent="0.2">
      <c r="A1415" t="s">
        <v>436</v>
      </c>
      <c r="B1415" t="s">
        <v>759</v>
      </c>
      <c r="D1415">
        <v>0</v>
      </c>
      <c r="E1415" s="76">
        <v>46843</v>
      </c>
      <c r="H1415">
        <f>'Year 2'!$M$615</f>
        <v>0</v>
      </c>
      <c r="J1415">
        <v>0</v>
      </c>
      <c r="K1415" t="s">
        <v>840</v>
      </c>
    </row>
    <row r="1416" spans="1:11" x14ac:dyDescent="0.2">
      <c r="A1416" t="s">
        <v>436</v>
      </c>
      <c r="B1416" t="s">
        <v>759</v>
      </c>
      <c r="D1416">
        <v>0</v>
      </c>
      <c r="E1416" s="76">
        <v>47208</v>
      </c>
      <c r="H1416">
        <f>'Year 2'!$N$615</f>
        <v>0</v>
      </c>
      <c r="J1416">
        <v>0</v>
      </c>
      <c r="K1416" t="s">
        <v>840</v>
      </c>
    </row>
    <row r="1417" spans="1:11" x14ac:dyDescent="0.2">
      <c r="A1417" t="s">
        <v>436</v>
      </c>
      <c r="B1417" t="s">
        <v>759</v>
      </c>
      <c r="D1417">
        <v>0</v>
      </c>
      <c r="E1417" s="76">
        <v>47573</v>
      </c>
      <c r="H1417">
        <f>'Year 2'!$O$615</f>
        <v>0</v>
      </c>
      <c r="J1417">
        <v>0</v>
      </c>
      <c r="K1417" t="s">
        <v>840</v>
      </c>
    </row>
    <row r="1418" spans="1:11" x14ac:dyDescent="0.2">
      <c r="A1418" t="s">
        <v>436</v>
      </c>
      <c r="B1418" t="s">
        <v>759</v>
      </c>
      <c r="D1418">
        <v>0</v>
      </c>
      <c r="E1418" s="76">
        <v>47938</v>
      </c>
      <c r="H1418">
        <f>'Year 2'!$P$615</f>
        <v>0</v>
      </c>
      <c r="J1418">
        <v>0</v>
      </c>
      <c r="K1418" t="s">
        <v>840</v>
      </c>
    </row>
    <row r="1419" spans="1:11" x14ac:dyDescent="0.2">
      <c r="A1419" t="s">
        <v>436</v>
      </c>
      <c r="B1419" t="s">
        <v>760</v>
      </c>
      <c r="D1419">
        <v>0</v>
      </c>
      <c r="E1419" s="76">
        <v>45747</v>
      </c>
      <c r="H1419">
        <f>'Year 2'!$J$616</f>
        <v>0</v>
      </c>
      <c r="J1419">
        <v>0</v>
      </c>
      <c r="K1419" t="s">
        <v>840</v>
      </c>
    </row>
    <row r="1420" spans="1:11" x14ac:dyDescent="0.2">
      <c r="A1420" t="s">
        <v>436</v>
      </c>
      <c r="B1420" t="s">
        <v>760</v>
      </c>
      <c r="D1420">
        <v>0</v>
      </c>
      <c r="E1420" s="76">
        <v>46112</v>
      </c>
      <c r="H1420">
        <f>'Year 2'!$K$616</f>
        <v>0</v>
      </c>
      <c r="J1420">
        <v>0</v>
      </c>
      <c r="K1420" t="s">
        <v>840</v>
      </c>
    </row>
    <row r="1421" spans="1:11" x14ac:dyDescent="0.2">
      <c r="A1421" t="s">
        <v>436</v>
      </c>
      <c r="B1421" t="s">
        <v>760</v>
      </c>
      <c r="D1421">
        <v>0</v>
      </c>
      <c r="E1421" s="76">
        <v>46477</v>
      </c>
      <c r="H1421">
        <f>'Year 2'!$L$616</f>
        <v>0</v>
      </c>
      <c r="J1421">
        <v>0</v>
      </c>
      <c r="K1421" t="s">
        <v>840</v>
      </c>
    </row>
    <row r="1422" spans="1:11" x14ac:dyDescent="0.2">
      <c r="A1422" t="s">
        <v>436</v>
      </c>
      <c r="B1422" t="s">
        <v>760</v>
      </c>
      <c r="D1422">
        <v>0</v>
      </c>
      <c r="E1422" s="76">
        <v>46843</v>
      </c>
      <c r="H1422">
        <f>'Year 2'!$M$616</f>
        <v>0</v>
      </c>
      <c r="J1422">
        <v>0</v>
      </c>
      <c r="K1422" t="s">
        <v>840</v>
      </c>
    </row>
    <row r="1423" spans="1:11" x14ac:dyDescent="0.2">
      <c r="A1423" t="s">
        <v>436</v>
      </c>
      <c r="B1423" t="s">
        <v>760</v>
      </c>
      <c r="D1423">
        <v>0</v>
      </c>
      <c r="E1423" s="76">
        <v>47208</v>
      </c>
      <c r="H1423">
        <f>'Year 2'!$N$616</f>
        <v>0</v>
      </c>
      <c r="J1423">
        <v>0</v>
      </c>
      <c r="K1423" t="s">
        <v>840</v>
      </c>
    </row>
    <row r="1424" spans="1:11" x14ac:dyDescent="0.2">
      <c r="A1424" t="s">
        <v>436</v>
      </c>
      <c r="B1424" t="s">
        <v>760</v>
      </c>
      <c r="D1424">
        <v>0</v>
      </c>
      <c r="E1424" s="76">
        <v>47573</v>
      </c>
      <c r="H1424">
        <f>'Year 2'!$O$616</f>
        <v>0</v>
      </c>
      <c r="J1424">
        <v>0</v>
      </c>
      <c r="K1424" t="s">
        <v>840</v>
      </c>
    </row>
    <row r="1425" spans="1:11" x14ac:dyDescent="0.2">
      <c r="A1425" t="s">
        <v>436</v>
      </c>
      <c r="B1425" t="s">
        <v>760</v>
      </c>
      <c r="D1425">
        <v>0</v>
      </c>
      <c r="E1425" s="76">
        <v>47938</v>
      </c>
      <c r="H1425">
        <f>'Year 2'!$P$616</f>
        <v>0</v>
      </c>
      <c r="J1425">
        <v>0</v>
      </c>
      <c r="K1425" t="s">
        <v>840</v>
      </c>
    </row>
    <row r="1426" spans="1:11" x14ac:dyDescent="0.2">
      <c r="A1426" t="s">
        <v>436</v>
      </c>
      <c r="B1426" t="s">
        <v>761</v>
      </c>
      <c r="D1426">
        <v>0</v>
      </c>
      <c r="E1426" s="76">
        <v>45747</v>
      </c>
      <c r="H1426">
        <f>'Year 2'!$J$617</f>
        <v>0</v>
      </c>
      <c r="J1426">
        <v>0</v>
      </c>
      <c r="K1426" t="s">
        <v>840</v>
      </c>
    </row>
    <row r="1427" spans="1:11" x14ac:dyDescent="0.2">
      <c r="A1427" t="s">
        <v>436</v>
      </c>
      <c r="B1427" t="s">
        <v>761</v>
      </c>
      <c r="D1427">
        <v>0</v>
      </c>
      <c r="E1427" s="76">
        <v>46112</v>
      </c>
      <c r="H1427">
        <f>'Year 2'!$K$617</f>
        <v>0</v>
      </c>
      <c r="J1427">
        <v>0</v>
      </c>
      <c r="K1427" t="s">
        <v>840</v>
      </c>
    </row>
    <row r="1428" spans="1:11" x14ac:dyDescent="0.2">
      <c r="A1428" t="s">
        <v>436</v>
      </c>
      <c r="B1428" t="s">
        <v>761</v>
      </c>
      <c r="D1428">
        <v>0</v>
      </c>
      <c r="E1428" s="76">
        <v>46477</v>
      </c>
      <c r="H1428">
        <f>'Year 2'!$L$617</f>
        <v>0</v>
      </c>
      <c r="J1428">
        <v>0</v>
      </c>
      <c r="K1428" t="s">
        <v>840</v>
      </c>
    </row>
    <row r="1429" spans="1:11" x14ac:dyDescent="0.2">
      <c r="A1429" t="s">
        <v>436</v>
      </c>
      <c r="B1429" t="s">
        <v>761</v>
      </c>
      <c r="D1429">
        <v>0</v>
      </c>
      <c r="E1429" s="76">
        <v>46843</v>
      </c>
      <c r="H1429">
        <f>'Year 2'!$M$617</f>
        <v>0</v>
      </c>
      <c r="J1429">
        <v>0</v>
      </c>
      <c r="K1429" t="s">
        <v>840</v>
      </c>
    </row>
    <row r="1430" spans="1:11" x14ac:dyDescent="0.2">
      <c r="A1430" t="s">
        <v>436</v>
      </c>
      <c r="B1430" t="s">
        <v>761</v>
      </c>
      <c r="D1430">
        <v>0</v>
      </c>
      <c r="E1430" s="76">
        <v>47208</v>
      </c>
      <c r="H1430">
        <f>'Year 2'!$N$617</f>
        <v>0</v>
      </c>
      <c r="J1430">
        <v>0</v>
      </c>
      <c r="K1430" t="s">
        <v>840</v>
      </c>
    </row>
    <row r="1431" spans="1:11" x14ac:dyDescent="0.2">
      <c r="A1431" t="s">
        <v>436</v>
      </c>
      <c r="B1431" t="s">
        <v>761</v>
      </c>
      <c r="D1431">
        <v>0</v>
      </c>
      <c r="E1431" s="76">
        <v>47573</v>
      </c>
      <c r="H1431">
        <f>'Year 2'!$O$617</f>
        <v>0</v>
      </c>
      <c r="J1431">
        <v>0</v>
      </c>
      <c r="K1431" t="s">
        <v>840</v>
      </c>
    </row>
    <row r="1432" spans="1:11" x14ac:dyDescent="0.2">
      <c r="A1432" t="s">
        <v>436</v>
      </c>
      <c r="B1432" t="s">
        <v>761</v>
      </c>
      <c r="D1432">
        <v>0</v>
      </c>
      <c r="E1432" s="76">
        <v>47938</v>
      </c>
      <c r="H1432">
        <f>'Year 2'!$P$617</f>
        <v>0</v>
      </c>
      <c r="J1432">
        <v>0</v>
      </c>
      <c r="K1432" t="s">
        <v>840</v>
      </c>
    </row>
    <row r="1433" spans="1:11" x14ac:dyDescent="0.2">
      <c r="A1433" t="s">
        <v>436</v>
      </c>
      <c r="B1433" t="s">
        <v>762</v>
      </c>
      <c r="D1433">
        <v>0</v>
      </c>
      <c r="E1433" s="76">
        <v>45747</v>
      </c>
      <c r="H1433">
        <f>'Year 2'!$J$618</f>
        <v>0</v>
      </c>
      <c r="J1433">
        <v>0</v>
      </c>
      <c r="K1433" t="s">
        <v>840</v>
      </c>
    </row>
    <row r="1434" spans="1:11" x14ac:dyDescent="0.2">
      <c r="A1434" t="s">
        <v>436</v>
      </c>
      <c r="B1434" t="s">
        <v>762</v>
      </c>
      <c r="D1434">
        <v>0</v>
      </c>
      <c r="E1434" s="76">
        <v>46112</v>
      </c>
      <c r="H1434">
        <f>'Year 2'!$K$618</f>
        <v>0</v>
      </c>
      <c r="J1434">
        <v>0</v>
      </c>
      <c r="K1434" t="s">
        <v>840</v>
      </c>
    </row>
    <row r="1435" spans="1:11" x14ac:dyDescent="0.2">
      <c r="A1435" t="s">
        <v>436</v>
      </c>
      <c r="B1435" t="s">
        <v>762</v>
      </c>
      <c r="D1435">
        <v>0</v>
      </c>
      <c r="E1435" s="76">
        <v>46477</v>
      </c>
      <c r="H1435">
        <f>'Year 2'!$L$618</f>
        <v>0</v>
      </c>
      <c r="J1435">
        <v>0</v>
      </c>
      <c r="K1435" t="s">
        <v>840</v>
      </c>
    </row>
    <row r="1436" spans="1:11" x14ac:dyDescent="0.2">
      <c r="A1436" t="s">
        <v>436</v>
      </c>
      <c r="B1436" t="s">
        <v>762</v>
      </c>
      <c r="D1436">
        <v>0</v>
      </c>
      <c r="E1436" s="76">
        <v>46843</v>
      </c>
      <c r="H1436">
        <f>'Year 2'!$M$618</f>
        <v>0</v>
      </c>
      <c r="J1436">
        <v>0</v>
      </c>
      <c r="K1436" t="s">
        <v>840</v>
      </c>
    </row>
    <row r="1437" spans="1:11" x14ac:dyDescent="0.2">
      <c r="A1437" t="s">
        <v>436</v>
      </c>
      <c r="B1437" t="s">
        <v>762</v>
      </c>
      <c r="D1437">
        <v>0</v>
      </c>
      <c r="E1437" s="76">
        <v>47208</v>
      </c>
      <c r="H1437">
        <f>'Year 2'!$N$618</f>
        <v>0</v>
      </c>
      <c r="J1437">
        <v>0</v>
      </c>
      <c r="K1437" t="s">
        <v>840</v>
      </c>
    </row>
    <row r="1438" spans="1:11" x14ac:dyDescent="0.2">
      <c r="A1438" t="s">
        <v>436</v>
      </c>
      <c r="B1438" t="s">
        <v>762</v>
      </c>
      <c r="D1438">
        <v>0</v>
      </c>
      <c r="E1438" s="76">
        <v>47573</v>
      </c>
      <c r="H1438">
        <f>'Year 2'!$O$618</f>
        <v>0</v>
      </c>
      <c r="J1438">
        <v>0</v>
      </c>
      <c r="K1438" t="s">
        <v>840</v>
      </c>
    </row>
    <row r="1439" spans="1:11" x14ac:dyDescent="0.2">
      <c r="A1439" t="s">
        <v>436</v>
      </c>
      <c r="B1439" t="s">
        <v>762</v>
      </c>
      <c r="D1439">
        <v>0</v>
      </c>
      <c r="E1439" s="76">
        <v>47938</v>
      </c>
      <c r="H1439">
        <f>'Year 2'!$P$618</f>
        <v>0</v>
      </c>
      <c r="J1439">
        <v>0</v>
      </c>
      <c r="K1439" t="s">
        <v>840</v>
      </c>
    </row>
    <row r="1440" spans="1:11" x14ac:dyDescent="0.2">
      <c r="A1440" t="s">
        <v>443</v>
      </c>
      <c r="B1440" t="s">
        <v>757</v>
      </c>
      <c r="D1440">
        <v>0</v>
      </c>
      <c r="E1440" s="76">
        <v>45747</v>
      </c>
      <c r="H1440">
        <f>'Year 2'!$J$629</f>
        <v>0</v>
      </c>
      <c r="J1440">
        <v>0</v>
      </c>
      <c r="K1440" t="s">
        <v>841</v>
      </c>
    </row>
    <row r="1441" spans="1:11" x14ac:dyDescent="0.2">
      <c r="A1441" t="s">
        <v>443</v>
      </c>
      <c r="B1441" t="s">
        <v>757</v>
      </c>
      <c r="D1441">
        <v>0</v>
      </c>
      <c r="E1441" s="76">
        <v>46112</v>
      </c>
      <c r="H1441">
        <f>'Year 2'!$K$629</f>
        <v>0</v>
      </c>
      <c r="J1441">
        <v>0</v>
      </c>
      <c r="K1441" t="s">
        <v>841</v>
      </c>
    </row>
    <row r="1442" spans="1:11" x14ac:dyDescent="0.2">
      <c r="A1442" t="s">
        <v>443</v>
      </c>
      <c r="B1442" t="s">
        <v>757</v>
      </c>
      <c r="D1442">
        <v>0</v>
      </c>
      <c r="E1442" s="76">
        <v>46477</v>
      </c>
      <c r="H1442">
        <f>'Year 2'!$L$629</f>
        <v>0</v>
      </c>
      <c r="J1442">
        <v>0</v>
      </c>
      <c r="K1442" t="s">
        <v>841</v>
      </c>
    </row>
    <row r="1443" spans="1:11" x14ac:dyDescent="0.2">
      <c r="A1443" t="s">
        <v>443</v>
      </c>
      <c r="B1443" t="s">
        <v>757</v>
      </c>
      <c r="D1443">
        <v>0</v>
      </c>
      <c r="E1443" s="76">
        <v>46843</v>
      </c>
      <c r="H1443">
        <f>'Year 2'!$M$629</f>
        <v>0</v>
      </c>
      <c r="J1443">
        <v>0</v>
      </c>
      <c r="K1443" t="s">
        <v>841</v>
      </c>
    </row>
    <row r="1444" spans="1:11" x14ac:dyDescent="0.2">
      <c r="A1444" t="s">
        <v>443</v>
      </c>
      <c r="B1444" t="s">
        <v>757</v>
      </c>
      <c r="D1444">
        <v>0</v>
      </c>
      <c r="E1444" s="76">
        <v>47208</v>
      </c>
      <c r="H1444">
        <f>'Year 2'!$N$629</f>
        <v>0</v>
      </c>
      <c r="J1444">
        <v>0</v>
      </c>
      <c r="K1444" t="s">
        <v>841</v>
      </c>
    </row>
    <row r="1445" spans="1:11" x14ac:dyDescent="0.2">
      <c r="A1445" t="s">
        <v>443</v>
      </c>
      <c r="B1445" t="s">
        <v>757</v>
      </c>
      <c r="D1445">
        <v>0</v>
      </c>
      <c r="E1445" s="76">
        <v>47573</v>
      </c>
      <c r="H1445">
        <f>'Year 2'!$O$629</f>
        <v>0</v>
      </c>
      <c r="J1445">
        <v>0</v>
      </c>
      <c r="K1445" t="s">
        <v>841</v>
      </c>
    </row>
    <row r="1446" spans="1:11" x14ac:dyDescent="0.2">
      <c r="A1446" t="s">
        <v>443</v>
      </c>
      <c r="B1446" t="s">
        <v>757</v>
      </c>
      <c r="D1446">
        <v>0</v>
      </c>
      <c r="E1446" s="76">
        <v>47938</v>
      </c>
      <c r="H1446">
        <f>'Year 2'!$P$629</f>
        <v>0</v>
      </c>
      <c r="J1446">
        <v>0</v>
      </c>
      <c r="K1446" t="s">
        <v>841</v>
      </c>
    </row>
    <row r="1447" spans="1:11" x14ac:dyDescent="0.2">
      <c r="A1447" t="s">
        <v>443</v>
      </c>
      <c r="B1447" t="s">
        <v>758</v>
      </c>
      <c r="D1447">
        <v>0</v>
      </c>
      <c r="E1447" s="76">
        <v>45747</v>
      </c>
      <c r="H1447">
        <f>'Year 2'!$J$630</f>
        <v>0</v>
      </c>
      <c r="J1447">
        <v>0</v>
      </c>
      <c r="K1447" t="s">
        <v>841</v>
      </c>
    </row>
    <row r="1448" spans="1:11" x14ac:dyDescent="0.2">
      <c r="A1448" t="s">
        <v>443</v>
      </c>
      <c r="B1448" t="s">
        <v>758</v>
      </c>
      <c r="D1448">
        <v>0</v>
      </c>
      <c r="E1448" s="76">
        <v>46112</v>
      </c>
      <c r="H1448">
        <f>'Year 2'!$K$630</f>
        <v>0</v>
      </c>
      <c r="J1448">
        <v>0</v>
      </c>
      <c r="K1448" t="s">
        <v>841</v>
      </c>
    </row>
    <row r="1449" spans="1:11" x14ac:dyDescent="0.2">
      <c r="A1449" t="s">
        <v>443</v>
      </c>
      <c r="B1449" t="s">
        <v>758</v>
      </c>
      <c r="D1449">
        <v>0</v>
      </c>
      <c r="E1449" s="76">
        <v>46477</v>
      </c>
      <c r="H1449">
        <f>'Year 2'!$L$630</f>
        <v>0</v>
      </c>
      <c r="J1449">
        <v>0</v>
      </c>
      <c r="K1449" t="s">
        <v>841</v>
      </c>
    </row>
    <row r="1450" spans="1:11" x14ac:dyDescent="0.2">
      <c r="A1450" t="s">
        <v>443</v>
      </c>
      <c r="B1450" t="s">
        <v>758</v>
      </c>
      <c r="D1450">
        <v>0</v>
      </c>
      <c r="E1450" s="76">
        <v>46843</v>
      </c>
      <c r="H1450">
        <f>'Year 2'!$M$630</f>
        <v>0</v>
      </c>
      <c r="J1450">
        <v>0</v>
      </c>
      <c r="K1450" t="s">
        <v>841</v>
      </c>
    </row>
    <row r="1451" spans="1:11" x14ac:dyDescent="0.2">
      <c r="A1451" t="s">
        <v>443</v>
      </c>
      <c r="B1451" t="s">
        <v>758</v>
      </c>
      <c r="D1451">
        <v>0</v>
      </c>
      <c r="E1451" s="76">
        <v>47208</v>
      </c>
      <c r="H1451">
        <f>'Year 2'!$N$630</f>
        <v>0</v>
      </c>
      <c r="J1451">
        <v>0</v>
      </c>
      <c r="K1451" t="s">
        <v>841</v>
      </c>
    </row>
    <row r="1452" spans="1:11" x14ac:dyDescent="0.2">
      <c r="A1452" t="s">
        <v>443</v>
      </c>
      <c r="B1452" t="s">
        <v>758</v>
      </c>
      <c r="D1452">
        <v>0</v>
      </c>
      <c r="E1452" s="76">
        <v>47573</v>
      </c>
      <c r="H1452">
        <f>'Year 2'!$O$630</f>
        <v>0</v>
      </c>
      <c r="J1452">
        <v>0</v>
      </c>
      <c r="K1452" t="s">
        <v>841</v>
      </c>
    </row>
    <row r="1453" spans="1:11" x14ac:dyDescent="0.2">
      <c r="A1453" t="s">
        <v>443</v>
      </c>
      <c r="B1453" t="s">
        <v>758</v>
      </c>
      <c r="D1453">
        <v>0</v>
      </c>
      <c r="E1453" s="76">
        <v>47938</v>
      </c>
      <c r="H1453">
        <f>'Year 2'!$P$630</f>
        <v>0</v>
      </c>
      <c r="J1453">
        <v>0</v>
      </c>
      <c r="K1453" t="s">
        <v>841</v>
      </c>
    </row>
    <row r="1454" spans="1:11" x14ac:dyDescent="0.2">
      <c r="A1454" t="s">
        <v>443</v>
      </c>
      <c r="B1454" t="s">
        <v>759</v>
      </c>
      <c r="D1454">
        <v>0</v>
      </c>
      <c r="E1454" s="76">
        <v>45747</v>
      </c>
      <c r="H1454">
        <f>'Year 2'!$J$631</f>
        <v>0</v>
      </c>
      <c r="J1454">
        <v>0</v>
      </c>
      <c r="K1454" t="s">
        <v>841</v>
      </c>
    </row>
    <row r="1455" spans="1:11" x14ac:dyDescent="0.2">
      <c r="A1455" t="s">
        <v>443</v>
      </c>
      <c r="B1455" t="s">
        <v>759</v>
      </c>
      <c r="D1455">
        <v>0</v>
      </c>
      <c r="E1455" s="76">
        <v>46112</v>
      </c>
      <c r="H1455">
        <f>'Year 2'!$K$631</f>
        <v>0</v>
      </c>
      <c r="J1455">
        <v>0</v>
      </c>
      <c r="K1455" t="s">
        <v>841</v>
      </c>
    </row>
    <row r="1456" spans="1:11" x14ac:dyDescent="0.2">
      <c r="A1456" t="s">
        <v>443</v>
      </c>
      <c r="B1456" t="s">
        <v>759</v>
      </c>
      <c r="D1456">
        <v>0</v>
      </c>
      <c r="E1456" s="76">
        <v>46477</v>
      </c>
      <c r="H1456">
        <f>'Year 2'!$L$631</f>
        <v>0</v>
      </c>
      <c r="J1456">
        <v>0</v>
      </c>
      <c r="K1456" t="s">
        <v>841</v>
      </c>
    </row>
    <row r="1457" spans="1:11" x14ac:dyDescent="0.2">
      <c r="A1457" t="s">
        <v>443</v>
      </c>
      <c r="B1457" t="s">
        <v>759</v>
      </c>
      <c r="D1457">
        <v>0</v>
      </c>
      <c r="E1457" s="76">
        <v>46843</v>
      </c>
      <c r="H1457">
        <f>'Year 2'!$M$631</f>
        <v>0</v>
      </c>
      <c r="J1457">
        <v>0</v>
      </c>
      <c r="K1457" t="s">
        <v>841</v>
      </c>
    </row>
    <row r="1458" spans="1:11" x14ac:dyDescent="0.2">
      <c r="A1458" t="s">
        <v>443</v>
      </c>
      <c r="B1458" t="s">
        <v>759</v>
      </c>
      <c r="D1458">
        <v>0</v>
      </c>
      <c r="E1458" s="76">
        <v>47208</v>
      </c>
      <c r="H1458">
        <f>'Year 2'!$N$631</f>
        <v>0</v>
      </c>
      <c r="J1458">
        <v>0</v>
      </c>
      <c r="K1458" t="s">
        <v>841</v>
      </c>
    </row>
    <row r="1459" spans="1:11" x14ac:dyDescent="0.2">
      <c r="A1459" t="s">
        <v>443</v>
      </c>
      <c r="B1459" t="s">
        <v>759</v>
      </c>
      <c r="D1459">
        <v>0</v>
      </c>
      <c r="E1459" s="76">
        <v>47573</v>
      </c>
      <c r="H1459">
        <f>'Year 2'!$O$631</f>
        <v>0</v>
      </c>
      <c r="J1459">
        <v>0</v>
      </c>
      <c r="K1459" t="s">
        <v>841</v>
      </c>
    </row>
    <row r="1460" spans="1:11" x14ac:dyDescent="0.2">
      <c r="A1460" t="s">
        <v>443</v>
      </c>
      <c r="B1460" t="s">
        <v>759</v>
      </c>
      <c r="D1460">
        <v>0</v>
      </c>
      <c r="E1460" s="76">
        <v>47938</v>
      </c>
      <c r="H1460">
        <f>'Year 2'!$P$631</f>
        <v>0</v>
      </c>
      <c r="J1460">
        <v>0</v>
      </c>
      <c r="K1460" t="s">
        <v>841</v>
      </c>
    </row>
    <row r="1461" spans="1:11" x14ac:dyDescent="0.2">
      <c r="A1461" t="s">
        <v>443</v>
      </c>
      <c r="B1461" t="s">
        <v>760</v>
      </c>
      <c r="D1461">
        <v>0</v>
      </c>
      <c r="E1461" s="76">
        <v>45747</v>
      </c>
      <c r="H1461">
        <f>'Year 2'!$J$632</f>
        <v>0</v>
      </c>
      <c r="J1461">
        <v>0</v>
      </c>
      <c r="K1461" t="s">
        <v>841</v>
      </c>
    </row>
    <row r="1462" spans="1:11" x14ac:dyDescent="0.2">
      <c r="A1462" t="s">
        <v>443</v>
      </c>
      <c r="B1462" t="s">
        <v>760</v>
      </c>
      <c r="D1462">
        <v>0</v>
      </c>
      <c r="E1462" s="76">
        <v>46112</v>
      </c>
      <c r="H1462">
        <f>'Year 2'!$K$632</f>
        <v>0</v>
      </c>
      <c r="J1462">
        <v>0</v>
      </c>
      <c r="K1462" t="s">
        <v>841</v>
      </c>
    </row>
    <row r="1463" spans="1:11" x14ac:dyDescent="0.2">
      <c r="A1463" t="s">
        <v>443</v>
      </c>
      <c r="B1463" t="s">
        <v>760</v>
      </c>
      <c r="D1463">
        <v>0</v>
      </c>
      <c r="E1463" s="76">
        <v>46477</v>
      </c>
      <c r="H1463">
        <f>'Year 2'!$L$632</f>
        <v>0</v>
      </c>
      <c r="J1463">
        <v>0</v>
      </c>
      <c r="K1463" t="s">
        <v>841</v>
      </c>
    </row>
    <row r="1464" spans="1:11" x14ac:dyDescent="0.2">
      <c r="A1464" t="s">
        <v>443</v>
      </c>
      <c r="B1464" t="s">
        <v>760</v>
      </c>
      <c r="D1464">
        <v>0</v>
      </c>
      <c r="E1464" s="76">
        <v>46843</v>
      </c>
      <c r="H1464">
        <f>'Year 2'!$M$632</f>
        <v>0</v>
      </c>
      <c r="J1464">
        <v>0</v>
      </c>
      <c r="K1464" t="s">
        <v>841</v>
      </c>
    </row>
    <row r="1465" spans="1:11" x14ac:dyDescent="0.2">
      <c r="A1465" t="s">
        <v>443</v>
      </c>
      <c r="B1465" t="s">
        <v>760</v>
      </c>
      <c r="D1465">
        <v>0</v>
      </c>
      <c r="E1465" s="76">
        <v>47208</v>
      </c>
      <c r="H1465">
        <f>'Year 2'!$N$632</f>
        <v>0</v>
      </c>
      <c r="J1465">
        <v>0</v>
      </c>
      <c r="K1465" t="s">
        <v>841</v>
      </c>
    </row>
    <row r="1466" spans="1:11" x14ac:dyDescent="0.2">
      <c r="A1466" t="s">
        <v>443</v>
      </c>
      <c r="B1466" t="s">
        <v>760</v>
      </c>
      <c r="D1466">
        <v>0</v>
      </c>
      <c r="E1466" s="76">
        <v>47573</v>
      </c>
      <c r="H1466">
        <f>'Year 2'!$O$632</f>
        <v>0</v>
      </c>
      <c r="J1466">
        <v>0</v>
      </c>
      <c r="K1466" t="s">
        <v>841</v>
      </c>
    </row>
    <row r="1467" spans="1:11" x14ac:dyDescent="0.2">
      <c r="A1467" t="s">
        <v>443</v>
      </c>
      <c r="B1467" t="s">
        <v>760</v>
      </c>
      <c r="D1467">
        <v>0</v>
      </c>
      <c r="E1467" s="76">
        <v>47938</v>
      </c>
      <c r="H1467">
        <f>'Year 2'!$P$632</f>
        <v>0</v>
      </c>
      <c r="J1467">
        <v>0</v>
      </c>
      <c r="K1467" t="s">
        <v>841</v>
      </c>
    </row>
    <row r="1468" spans="1:11" x14ac:dyDescent="0.2">
      <c r="A1468" t="s">
        <v>443</v>
      </c>
      <c r="B1468" t="s">
        <v>761</v>
      </c>
      <c r="D1468">
        <v>0</v>
      </c>
      <c r="E1468" s="76">
        <v>45747</v>
      </c>
      <c r="H1468">
        <f>'Year 2'!$J$633</f>
        <v>0</v>
      </c>
      <c r="J1468">
        <v>0</v>
      </c>
      <c r="K1468" t="s">
        <v>841</v>
      </c>
    </row>
    <row r="1469" spans="1:11" x14ac:dyDescent="0.2">
      <c r="A1469" t="s">
        <v>443</v>
      </c>
      <c r="B1469" t="s">
        <v>761</v>
      </c>
      <c r="D1469">
        <v>0</v>
      </c>
      <c r="E1469" s="76">
        <v>46112</v>
      </c>
      <c r="H1469">
        <f>'Year 2'!$K$633</f>
        <v>0</v>
      </c>
      <c r="J1469">
        <v>0</v>
      </c>
      <c r="K1469" t="s">
        <v>841</v>
      </c>
    </row>
    <row r="1470" spans="1:11" x14ac:dyDescent="0.2">
      <c r="A1470" t="s">
        <v>443</v>
      </c>
      <c r="B1470" t="s">
        <v>761</v>
      </c>
      <c r="D1470">
        <v>0</v>
      </c>
      <c r="E1470" s="76">
        <v>46477</v>
      </c>
      <c r="H1470">
        <f>'Year 2'!$L$633</f>
        <v>0</v>
      </c>
      <c r="J1470">
        <v>0</v>
      </c>
      <c r="K1470" t="s">
        <v>841</v>
      </c>
    </row>
    <row r="1471" spans="1:11" x14ac:dyDescent="0.2">
      <c r="A1471" t="s">
        <v>443</v>
      </c>
      <c r="B1471" t="s">
        <v>761</v>
      </c>
      <c r="D1471">
        <v>0</v>
      </c>
      <c r="E1471" s="76">
        <v>46843</v>
      </c>
      <c r="H1471">
        <f>'Year 2'!$M$633</f>
        <v>0</v>
      </c>
      <c r="J1471">
        <v>0</v>
      </c>
      <c r="K1471" t="s">
        <v>841</v>
      </c>
    </row>
    <row r="1472" spans="1:11" x14ac:dyDescent="0.2">
      <c r="A1472" t="s">
        <v>443</v>
      </c>
      <c r="B1472" t="s">
        <v>761</v>
      </c>
      <c r="D1472">
        <v>0</v>
      </c>
      <c r="E1472" s="76">
        <v>47208</v>
      </c>
      <c r="H1472">
        <f>'Year 2'!$N$633</f>
        <v>0</v>
      </c>
      <c r="J1472">
        <v>0</v>
      </c>
      <c r="K1472" t="s">
        <v>841</v>
      </c>
    </row>
    <row r="1473" spans="1:11" x14ac:dyDescent="0.2">
      <c r="A1473" t="s">
        <v>443</v>
      </c>
      <c r="B1473" t="s">
        <v>761</v>
      </c>
      <c r="D1473">
        <v>0</v>
      </c>
      <c r="E1473" s="76">
        <v>47573</v>
      </c>
      <c r="H1473">
        <f>'Year 2'!$O$633</f>
        <v>0</v>
      </c>
      <c r="J1473">
        <v>0</v>
      </c>
      <c r="K1473" t="s">
        <v>841</v>
      </c>
    </row>
    <row r="1474" spans="1:11" x14ac:dyDescent="0.2">
      <c r="A1474" t="s">
        <v>443</v>
      </c>
      <c r="B1474" t="s">
        <v>761</v>
      </c>
      <c r="D1474">
        <v>0</v>
      </c>
      <c r="E1474" s="76">
        <v>47938</v>
      </c>
      <c r="H1474">
        <f>'Year 2'!$P$633</f>
        <v>0</v>
      </c>
      <c r="J1474">
        <v>0</v>
      </c>
      <c r="K1474" t="s">
        <v>841</v>
      </c>
    </row>
    <row r="1475" spans="1:11" x14ac:dyDescent="0.2">
      <c r="A1475" t="s">
        <v>443</v>
      </c>
      <c r="B1475" t="s">
        <v>762</v>
      </c>
      <c r="D1475">
        <v>0</v>
      </c>
      <c r="E1475" s="76">
        <v>45747</v>
      </c>
      <c r="H1475">
        <f>'Year 2'!$J$634</f>
        <v>0</v>
      </c>
      <c r="J1475">
        <v>0</v>
      </c>
      <c r="K1475" t="s">
        <v>841</v>
      </c>
    </row>
    <row r="1476" spans="1:11" x14ac:dyDescent="0.2">
      <c r="A1476" t="s">
        <v>443</v>
      </c>
      <c r="B1476" t="s">
        <v>762</v>
      </c>
      <c r="D1476">
        <v>0</v>
      </c>
      <c r="E1476" s="76">
        <v>46112</v>
      </c>
      <c r="H1476">
        <f>'Year 2'!$K$634</f>
        <v>0</v>
      </c>
      <c r="J1476">
        <v>0</v>
      </c>
      <c r="K1476" t="s">
        <v>841</v>
      </c>
    </row>
    <row r="1477" spans="1:11" x14ac:dyDescent="0.2">
      <c r="A1477" t="s">
        <v>443</v>
      </c>
      <c r="B1477" t="s">
        <v>762</v>
      </c>
      <c r="D1477">
        <v>0</v>
      </c>
      <c r="E1477" s="76">
        <v>46477</v>
      </c>
      <c r="H1477">
        <f>'Year 2'!$L$634</f>
        <v>0</v>
      </c>
      <c r="J1477">
        <v>0</v>
      </c>
      <c r="K1477" t="s">
        <v>841</v>
      </c>
    </row>
    <row r="1478" spans="1:11" x14ac:dyDescent="0.2">
      <c r="A1478" t="s">
        <v>443</v>
      </c>
      <c r="B1478" t="s">
        <v>762</v>
      </c>
      <c r="D1478">
        <v>0</v>
      </c>
      <c r="E1478" s="76">
        <v>46843</v>
      </c>
      <c r="H1478">
        <f>'Year 2'!$M$634</f>
        <v>0</v>
      </c>
      <c r="J1478">
        <v>0</v>
      </c>
      <c r="K1478" t="s">
        <v>841</v>
      </c>
    </row>
    <row r="1479" spans="1:11" x14ac:dyDescent="0.2">
      <c r="A1479" t="s">
        <v>443</v>
      </c>
      <c r="B1479" t="s">
        <v>762</v>
      </c>
      <c r="D1479">
        <v>0</v>
      </c>
      <c r="E1479" s="76">
        <v>47208</v>
      </c>
      <c r="H1479">
        <f>'Year 2'!$N$634</f>
        <v>0</v>
      </c>
      <c r="J1479">
        <v>0</v>
      </c>
      <c r="K1479" t="s">
        <v>841</v>
      </c>
    </row>
    <row r="1480" spans="1:11" x14ac:dyDescent="0.2">
      <c r="A1480" t="s">
        <v>443</v>
      </c>
      <c r="B1480" t="s">
        <v>762</v>
      </c>
      <c r="D1480">
        <v>0</v>
      </c>
      <c r="E1480" s="76">
        <v>47573</v>
      </c>
      <c r="H1480">
        <f>'Year 2'!$O$634</f>
        <v>0</v>
      </c>
      <c r="J1480">
        <v>0</v>
      </c>
      <c r="K1480" t="s">
        <v>841</v>
      </c>
    </row>
    <row r="1481" spans="1:11" x14ac:dyDescent="0.2">
      <c r="A1481" t="s">
        <v>443</v>
      </c>
      <c r="B1481" t="s">
        <v>762</v>
      </c>
      <c r="D1481">
        <v>0</v>
      </c>
      <c r="E1481" s="76">
        <v>47938</v>
      </c>
      <c r="H1481">
        <f>'Year 2'!$P$634</f>
        <v>0</v>
      </c>
      <c r="J1481">
        <v>0</v>
      </c>
      <c r="K1481" t="s">
        <v>841</v>
      </c>
    </row>
    <row r="1482" spans="1:11" x14ac:dyDescent="0.2">
      <c r="A1482" t="s">
        <v>450</v>
      </c>
      <c r="B1482" t="s">
        <v>757</v>
      </c>
      <c r="D1482">
        <v>0</v>
      </c>
      <c r="E1482" s="76">
        <v>45747</v>
      </c>
      <c r="H1482">
        <f>'Year 2'!$J$647</f>
        <v>0</v>
      </c>
      <c r="J1482">
        <v>0</v>
      </c>
      <c r="K1482" t="s">
        <v>842</v>
      </c>
    </row>
    <row r="1483" spans="1:11" x14ac:dyDescent="0.2">
      <c r="A1483" t="s">
        <v>450</v>
      </c>
      <c r="B1483" t="s">
        <v>757</v>
      </c>
      <c r="D1483">
        <v>0</v>
      </c>
      <c r="E1483" s="76">
        <v>46112</v>
      </c>
      <c r="H1483">
        <f>'Year 2'!$K$647</f>
        <v>0</v>
      </c>
      <c r="J1483">
        <v>0</v>
      </c>
      <c r="K1483" t="s">
        <v>842</v>
      </c>
    </row>
    <row r="1484" spans="1:11" x14ac:dyDescent="0.2">
      <c r="A1484" t="s">
        <v>450</v>
      </c>
      <c r="B1484" t="s">
        <v>757</v>
      </c>
      <c r="D1484">
        <v>0</v>
      </c>
      <c r="E1484" s="76">
        <v>46477</v>
      </c>
      <c r="H1484">
        <f>'Year 2'!$L$647</f>
        <v>0</v>
      </c>
      <c r="J1484">
        <v>0</v>
      </c>
      <c r="K1484" t="s">
        <v>842</v>
      </c>
    </row>
    <row r="1485" spans="1:11" x14ac:dyDescent="0.2">
      <c r="A1485" t="s">
        <v>450</v>
      </c>
      <c r="B1485" t="s">
        <v>757</v>
      </c>
      <c r="D1485">
        <v>0</v>
      </c>
      <c r="E1485" s="76">
        <v>46843</v>
      </c>
      <c r="H1485">
        <f>'Year 2'!$M$647</f>
        <v>0</v>
      </c>
      <c r="J1485">
        <v>0</v>
      </c>
      <c r="K1485" t="s">
        <v>842</v>
      </c>
    </row>
    <row r="1486" spans="1:11" x14ac:dyDescent="0.2">
      <c r="A1486" t="s">
        <v>450</v>
      </c>
      <c r="B1486" t="s">
        <v>757</v>
      </c>
      <c r="D1486">
        <v>0</v>
      </c>
      <c r="E1486" s="76">
        <v>47208</v>
      </c>
      <c r="H1486">
        <f>'Year 2'!$N$647</f>
        <v>0</v>
      </c>
      <c r="J1486">
        <v>0</v>
      </c>
      <c r="K1486" t="s">
        <v>842</v>
      </c>
    </row>
    <row r="1487" spans="1:11" x14ac:dyDescent="0.2">
      <c r="A1487" t="s">
        <v>450</v>
      </c>
      <c r="B1487" t="s">
        <v>757</v>
      </c>
      <c r="D1487">
        <v>0</v>
      </c>
      <c r="E1487" s="76">
        <v>47573</v>
      </c>
      <c r="H1487">
        <f>'Year 2'!$O$647</f>
        <v>0</v>
      </c>
      <c r="J1487">
        <v>0</v>
      </c>
      <c r="K1487" t="s">
        <v>842</v>
      </c>
    </row>
    <row r="1488" spans="1:11" x14ac:dyDescent="0.2">
      <c r="A1488" t="s">
        <v>450</v>
      </c>
      <c r="B1488" t="s">
        <v>757</v>
      </c>
      <c r="D1488">
        <v>0</v>
      </c>
      <c r="E1488" s="76">
        <v>47938</v>
      </c>
      <c r="H1488">
        <f>'Year 2'!$P$647</f>
        <v>0</v>
      </c>
      <c r="J1488">
        <v>0</v>
      </c>
      <c r="K1488" t="s">
        <v>842</v>
      </c>
    </row>
    <row r="1489" spans="1:11" x14ac:dyDescent="0.2">
      <c r="A1489" t="s">
        <v>450</v>
      </c>
      <c r="B1489" t="s">
        <v>758</v>
      </c>
      <c r="D1489">
        <v>0</v>
      </c>
      <c r="E1489" s="76">
        <v>45747</v>
      </c>
      <c r="H1489">
        <f>'Year 2'!$J$648</f>
        <v>0</v>
      </c>
      <c r="J1489">
        <v>0</v>
      </c>
      <c r="K1489" t="s">
        <v>842</v>
      </c>
    </row>
    <row r="1490" spans="1:11" x14ac:dyDescent="0.2">
      <c r="A1490" t="s">
        <v>450</v>
      </c>
      <c r="B1490" t="s">
        <v>758</v>
      </c>
      <c r="D1490">
        <v>0</v>
      </c>
      <c r="E1490" s="76">
        <v>46112</v>
      </c>
      <c r="H1490">
        <f>'Year 2'!$K$648</f>
        <v>0</v>
      </c>
      <c r="J1490">
        <v>0</v>
      </c>
      <c r="K1490" t="s">
        <v>842</v>
      </c>
    </row>
    <row r="1491" spans="1:11" x14ac:dyDescent="0.2">
      <c r="A1491" t="s">
        <v>450</v>
      </c>
      <c r="B1491" t="s">
        <v>758</v>
      </c>
      <c r="D1491">
        <v>0</v>
      </c>
      <c r="E1491" s="76">
        <v>46477</v>
      </c>
      <c r="H1491">
        <f>'Year 2'!$L$648</f>
        <v>0</v>
      </c>
      <c r="J1491">
        <v>0</v>
      </c>
      <c r="K1491" t="s">
        <v>842</v>
      </c>
    </row>
    <row r="1492" spans="1:11" x14ac:dyDescent="0.2">
      <c r="A1492" t="s">
        <v>450</v>
      </c>
      <c r="B1492" t="s">
        <v>758</v>
      </c>
      <c r="D1492">
        <v>0</v>
      </c>
      <c r="E1492" s="76">
        <v>46843</v>
      </c>
      <c r="H1492">
        <f>'Year 2'!$M$648</f>
        <v>0</v>
      </c>
      <c r="J1492">
        <v>0</v>
      </c>
      <c r="K1492" t="s">
        <v>842</v>
      </c>
    </row>
    <row r="1493" spans="1:11" x14ac:dyDescent="0.2">
      <c r="A1493" t="s">
        <v>450</v>
      </c>
      <c r="B1493" t="s">
        <v>758</v>
      </c>
      <c r="D1493">
        <v>0</v>
      </c>
      <c r="E1493" s="76">
        <v>47208</v>
      </c>
      <c r="H1493">
        <f>'Year 2'!$N$648</f>
        <v>0</v>
      </c>
      <c r="J1493">
        <v>0</v>
      </c>
      <c r="K1493" t="s">
        <v>842</v>
      </c>
    </row>
    <row r="1494" spans="1:11" x14ac:dyDescent="0.2">
      <c r="A1494" t="s">
        <v>450</v>
      </c>
      <c r="B1494" t="s">
        <v>758</v>
      </c>
      <c r="D1494">
        <v>0</v>
      </c>
      <c r="E1494" s="76">
        <v>47573</v>
      </c>
      <c r="H1494">
        <f>'Year 2'!$O$648</f>
        <v>0</v>
      </c>
      <c r="J1494">
        <v>0</v>
      </c>
      <c r="K1494" t="s">
        <v>842</v>
      </c>
    </row>
    <row r="1495" spans="1:11" x14ac:dyDescent="0.2">
      <c r="A1495" t="s">
        <v>450</v>
      </c>
      <c r="B1495" t="s">
        <v>758</v>
      </c>
      <c r="D1495">
        <v>0</v>
      </c>
      <c r="E1495" s="76">
        <v>47938</v>
      </c>
      <c r="H1495">
        <f>'Year 2'!$P$648</f>
        <v>0</v>
      </c>
      <c r="J1495">
        <v>0</v>
      </c>
      <c r="K1495" t="s">
        <v>842</v>
      </c>
    </row>
    <row r="1496" spans="1:11" x14ac:dyDescent="0.2">
      <c r="A1496" t="s">
        <v>450</v>
      </c>
      <c r="B1496" t="s">
        <v>759</v>
      </c>
      <c r="D1496">
        <v>0</v>
      </c>
      <c r="E1496" s="76">
        <v>45747</v>
      </c>
      <c r="H1496">
        <f>'Year 2'!$J$649</f>
        <v>0</v>
      </c>
      <c r="J1496">
        <v>0</v>
      </c>
      <c r="K1496" t="s">
        <v>842</v>
      </c>
    </row>
    <row r="1497" spans="1:11" x14ac:dyDescent="0.2">
      <c r="A1497" t="s">
        <v>450</v>
      </c>
      <c r="B1497" t="s">
        <v>759</v>
      </c>
      <c r="D1497">
        <v>0</v>
      </c>
      <c r="E1497" s="76">
        <v>46112</v>
      </c>
      <c r="H1497">
        <f>'Year 2'!$K$649</f>
        <v>0</v>
      </c>
      <c r="J1497">
        <v>0</v>
      </c>
      <c r="K1497" t="s">
        <v>842</v>
      </c>
    </row>
    <row r="1498" spans="1:11" x14ac:dyDescent="0.2">
      <c r="A1498" t="s">
        <v>450</v>
      </c>
      <c r="B1498" t="s">
        <v>759</v>
      </c>
      <c r="D1498">
        <v>0</v>
      </c>
      <c r="E1498" s="76">
        <v>46477</v>
      </c>
      <c r="H1498">
        <f>'Year 2'!$L$649</f>
        <v>0</v>
      </c>
      <c r="J1498">
        <v>0</v>
      </c>
      <c r="K1498" t="s">
        <v>842</v>
      </c>
    </row>
    <row r="1499" spans="1:11" x14ac:dyDescent="0.2">
      <c r="A1499" t="s">
        <v>450</v>
      </c>
      <c r="B1499" t="s">
        <v>759</v>
      </c>
      <c r="D1499">
        <v>0</v>
      </c>
      <c r="E1499" s="76">
        <v>46843</v>
      </c>
      <c r="H1499">
        <f>'Year 2'!$M$649</f>
        <v>0</v>
      </c>
      <c r="J1499">
        <v>0</v>
      </c>
      <c r="K1499" t="s">
        <v>842</v>
      </c>
    </row>
    <row r="1500" spans="1:11" x14ac:dyDescent="0.2">
      <c r="A1500" t="s">
        <v>450</v>
      </c>
      <c r="B1500" t="s">
        <v>759</v>
      </c>
      <c r="D1500">
        <v>0</v>
      </c>
      <c r="E1500" s="76">
        <v>47208</v>
      </c>
      <c r="H1500">
        <f>'Year 2'!$N$649</f>
        <v>0</v>
      </c>
      <c r="J1500">
        <v>0</v>
      </c>
      <c r="K1500" t="s">
        <v>842</v>
      </c>
    </row>
    <row r="1501" spans="1:11" x14ac:dyDescent="0.2">
      <c r="A1501" t="s">
        <v>450</v>
      </c>
      <c r="B1501" t="s">
        <v>759</v>
      </c>
      <c r="D1501">
        <v>0</v>
      </c>
      <c r="E1501" s="76">
        <v>47573</v>
      </c>
      <c r="H1501">
        <f>'Year 2'!$O$649</f>
        <v>0</v>
      </c>
      <c r="J1501">
        <v>0</v>
      </c>
      <c r="K1501" t="s">
        <v>842</v>
      </c>
    </row>
    <row r="1502" spans="1:11" x14ac:dyDescent="0.2">
      <c r="A1502" t="s">
        <v>450</v>
      </c>
      <c r="B1502" t="s">
        <v>759</v>
      </c>
      <c r="D1502">
        <v>0</v>
      </c>
      <c r="E1502" s="76">
        <v>47938</v>
      </c>
      <c r="H1502">
        <f>'Year 2'!$P$649</f>
        <v>0</v>
      </c>
      <c r="J1502">
        <v>0</v>
      </c>
      <c r="K1502" t="s">
        <v>842</v>
      </c>
    </row>
    <row r="1503" spans="1:11" x14ac:dyDescent="0.2">
      <c r="A1503" t="s">
        <v>450</v>
      </c>
      <c r="B1503" t="s">
        <v>760</v>
      </c>
      <c r="D1503">
        <v>0</v>
      </c>
      <c r="E1503" s="76">
        <v>45747</v>
      </c>
      <c r="H1503">
        <f>'Year 2'!$J$650</f>
        <v>0</v>
      </c>
      <c r="J1503">
        <v>0</v>
      </c>
      <c r="K1503" t="s">
        <v>842</v>
      </c>
    </row>
    <row r="1504" spans="1:11" x14ac:dyDescent="0.2">
      <c r="A1504" t="s">
        <v>450</v>
      </c>
      <c r="B1504" t="s">
        <v>760</v>
      </c>
      <c r="D1504">
        <v>0</v>
      </c>
      <c r="E1504" s="76">
        <v>46112</v>
      </c>
      <c r="H1504">
        <f>'Year 2'!$K$650</f>
        <v>0</v>
      </c>
      <c r="J1504">
        <v>0</v>
      </c>
      <c r="K1504" t="s">
        <v>842</v>
      </c>
    </row>
    <row r="1505" spans="1:11" x14ac:dyDescent="0.2">
      <c r="A1505" t="s">
        <v>450</v>
      </c>
      <c r="B1505" t="s">
        <v>760</v>
      </c>
      <c r="D1505">
        <v>0</v>
      </c>
      <c r="E1505" s="76">
        <v>46477</v>
      </c>
      <c r="H1505">
        <f>'Year 2'!$L$650</f>
        <v>0</v>
      </c>
      <c r="J1505">
        <v>0</v>
      </c>
      <c r="K1505" t="s">
        <v>842</v>
      </c>
    </row>
    <row r="1506" spans="1:11" x14ac:dyDescent="0.2">
      <c r="A1506" t="s">
        <v>450</v>
      </c>
      <c r="B1506" t="s">
        <v>760</v>
      </c>
      <c r="D1506">
        <v>0</v>
      </c>
      <c r="E1506" s="76">
        <v>46843</v>
      </c>
      <c r="H1506">
        <f>'Year 2'!$M$650</f>
        <v>0</v>
      </c>
      <c r="J1506">
        <v>0</v>
      </c>
      <c r="K1506" t="s">
        <v>842</v>
      </c>
    </row>
    <row r="1507" spans="1:11" x14ac:dyDescent="0.2">
      <c r="A1507" t="s">
        <v>450</v>
      </c>
      <c r="B1507" t="s">
        <v>760</v>
      </c>
      <c r="D1507">
        <v>0</v>
      </c>
      <c r="E1507" s="76">
        <v>47208</v>
      </c>
      <c r="H1507">
        <f>'Year 2'!$N$650</f>
        <v>0</v>
      </c>
      <c r="J1507">
        <v>0</v>
      </c>
      <c r="K1507" t="s">
        <v>842</v>
      </c>
    </row>
    <row r="1508" spans="1:11" x14ac:dyDescent="0.2">
      <c r="A1508" t="s">
        <v>450</v>
      </c>
      <c r="B1508" t="s">
        <v>760</v>
      </c>
      <c r="D1508">
        <v>0</v>
      </c>
      <c r="E1508" s="76">
        <v>47573</v>
      </c>
      <c r="H1508">
        <f>'Year 2'!$O$650</f>
        <v>0</v>
      </c>
      <c r="J1508">
        <v>0</v>
      </c>
      <c r="K1508" t="s">
        <v>842</v>
      </c>
    </row>
    <row r="1509" spans="1:11" x14ac:dyDescent="0.2">
      <c r="A1509" t="s">
        <v>450</v>
      </c>
      <c r="B1509" t="s">
        <v>760</v>
      </c>
      <c r="D1509">
        <v>0</v>
      </c>
      <c r="E1509" s="76">
        <v>47938</v>
      </c>
      <c r="H1509">
        <f>'Year 2'!$P$650</f>
        <v>0</v>
      </c>
      <c r="J1509">
        <v>0</v>
      </c>
      <c r="K1509" t="s">
        <v>842</v>
      </c>
    </row>
    <row r="1510" spans="1:11" x14ac:dyDescent="0.2">
      <c r="A1510" t="s">
        <v>450</v>
      </c>
      <c r="B1510" t="s">
        <v>761</v>
      </c>
      <c r="D1510">
        <v>0</v>
      </c>
      <c r="E1510" s="76">
        <v>45747</v>
      </c>
      <c r="H1510">
        <f>'Year 2'!$J$651</f>
        <v>0</v>
      </c>
      <c r="J1510">
        <v>0</v>
      </c>
      <c r="K1510" t="s">
        <v>842</v>
      </c>
    </row>
    <row r="1511" spans="1:11" x14ac:dyDescent="0.2">
      <c r="A1511" t="s">
        <v>450</v>
      </c>
      <c r="B1511" t="s">
        <v>761</v>
      </c>
      <c r="D1511">
        <v>0</v>
      </c>
      <c r="E1511" s="76">
        <v>46112</v>
      </c>
      <c r="H1511">
        <f>'Year 2'!$K$651</f>
        <v>0</v>
      </c>
      <c r="J1511">
        <v>0</v>
      </c>
      <c r="K1511" t="s">
        <v>842</v>
      </c>
    </row>
    <row r="1512" spans="1:11" x14ac:dyDescent="0.2">
      <c r="A1512" t="s">
        <v>450</v>
      </c>
      <c r="B1512" t="s">
        <v>761</v>
      </c>
      <c r="D1512">
        <v>0</v>
      </c>
      <c r="E1512" s="76">
        <v>46477</v>
      </c>
      <c r="H1512">
        <f>'Year 2'!$L$651</f>
        <v>0</v>
      </c>
      <c r="J1512">
        <v>0</v>
      </c>
      <c r="K1512" t="s">
        <v>842</v>
      </c>
    </row>
    <row r="1513" spans="1:11" x14ac:dyDescent="0.2">
      <c r="A1513" t="s">
        <v>450</v>
      </c>
      <c r="B1513" t="s">
        <v>761</v>
      </c>
      <c r="D1513">
        <v>0</v>
      </c>
      <c r="E1513" s="76">
        <v>46843</v>
      </c>
      <c r="H1513">
        <f>'Year 2'!$M$651</f>
        <v>0</v>
      </c>
      <c r="J1513">
        <v>0</v>
      </c>
      <c r="K1513" t="s">
        <v>842</v>
      </c>
    </row>
    <row r="1514" spans="1:11" x14ac:dyDescent="0.2">
      <c r="A1514" t="s">
        <v>450</v>
      </c>
      <c r="B1514" t="s">
        <v>761</v>
      </c>
      <c r="D1514">
        <v>0</v>
      </c>
      <c r="E1514" s="76">
        <v>47208</v>
      </c>
      <c r="H1514">
        <f>'Year 2'!$N$651</f>
        <v>0</v>
      </c>
      <c r="J1514">
        <v>0</v>
      </c>
      <c r="K1514" t="s">
        <v>842</v>
      </c>
    </row>
    <row r="1515" spans="1:11" x14ac:dyDescent="0.2">
      <c r="A1515" t="s">
        <v>450</v>
      </c>
      <c r="B1515" t="s">
        <v>761</v>
      </c>
      <c r="D1515">
        <v>0</v>
      </c>
      <c r="E1515" s="76">
        <v>47573</v>
      </c>
      <c r="H1515">
        <f>'Year 2'!$O$651</f>
        <v>0</v>
      </c>
      <c r="J1515">
        <v>0</v>
      </c>
      <c r="K1515" t="s">
        <v>842</v>
      </c>
    </row>
    <row r="1516" spans="1:11" x14ac:dyDescent="0.2">
      <c r="A1516" t="s">
        <v>450</v>
      </c>
      <c r="B1516" t="s">
        <v>761</v>
      </c>
      <c r="D1516">
        <v>0</v>
      </c>
      <c r="E1516" s="76">
        <v>47938</v>
      </c>
      <c r="H1516">
        <f>'Year 2'!$P$651</f>
        <v>0</v>
      </c>
      <c r="J1516">
        <v>0</v>
      </c>
      <c r="K1516" t="s">
        <v>842</v>
      </c>
    </row>
    <row r="1517" spans="1:11" x14ac:dyDescent="0.2">
      <c r="A1517" t="s">
        <v>450</v>
      </c>
      <c r="B1517" t="s">
        <v>762</v>
      </c>
      <c r="D1517">
        <v>0</v>
      </c>
      <c r="E1517" s="76">
        <v>45747</v>
      </c>
      <c r="H1517">
        <f>'Year 2'!$J$652</f>
        <v>0</v>
      </c>
      <c r="J1517">
        <v>0</v>
      </c>
      <c r="K1517" t="s">
        <v>842</v>
      </c>
    </row>
    <row r="1518" spans="1:11" x14ac:dyDescent="0.2">
      <c r="A1518" t="s">
        <v>450</v>
      </c>
      <c r="B1518" t="s">
        <v>762</v>
      </c>
      <c r="D1518">
        <v>0</v>
      </c>
      <c r="E1518" s="76">
        <v>46112</v>
      </c>
      <c r="H1518">
        <f>'Year 2'!$K$652</f>
        <v>0</v>
      </c>
      <c r="J1518">
        <v>0</v>
      </c>
      <c r="K1518" t="s">
        <v>842</v>
      </c>
    </row>
    <row r="1519" spans="1:11" x14ac:dyDescent="0.2">
      <c r="A1519" t="s">
        <v>450</v>
      </c>
      <c r="B1519" t="s">
        <v>762</v>
      </c>
      <c r="D1519">
        <v>0</v>
      </c>
      <c r="E1519" s="76">
        <v>46477</v>
      </c>
      <c r="H1519">
        <f>'Year 2'!$L$652</f>
        <v>0</v>
      </c>
      <c r="J1519">
        <v>0</v>
      </c>
      <c r="K1519" t="s">
        <v>842</v>
      </c>
    </row>
    <row r="1520" spans="1:11" x14ac:dyDescent="0.2">
      <c r="A1520" t="s">
        <v>450</v>
      </c>
      <c r="B1520" t="s">
        <v>762</v>
      </c>
      <c r="D1520">
        <v>0</v>
      </c>
      <c r="E1520" s="76">
        <v>46843</v>
      </c>
      <c r="H1520">
        <f>'Year 2'!$M$652</f>
        <v>0</v>
      </c>
      <c r="J1520">
        <v>0</v>
      </c>
      <c r="K1520" t="s">
        <v>842</v>
      </c>
    </row>
    <row r="1521" spans="1:11" x14ac:dyDescent="0.2">
      <c r="A1521" t="s">
        <v>450</v>
      </c>
      <c r="B1521" t="s">
        <v>762</v>
      </c>
      <c r="D1521">
        <v>0</v>
      </c>
      <c r="E1521" s="76">
        <v>47208</v>
      </c>
      <c r="H1521">
        <f>'Year 2'!$N$652</f>
        <v>0</v>
      </c>
      <c r="J1521">
        <v>0</v>
      </c>
      <c r="K1521" t="s">
        <v>842</v>
      </c>
    </row>
    <row r="1522" spans="1:11" x14ac:dyDescent="0.2">
      <c r="A1522" t="s">
        <v>450</v>
      </c>
      <c r="B1522" t="s">
        <v>762</v>
      </c>
      <c r="D1522">
        <v>0</v>
      </c>
      <c r="E1522" s="76">
        <v>47573</v>
      </c>
      <c r="H1522">
        <f>'Year 2'!$O$652</f>
        <v>0</v>
      </c>
      <c r="J1522">
        <v>0</v>
      </c>
      <c r="K1522" t="s">
        <v>842</v>
      </c>
    </row>
    <row r="1523" spans="1:11" x14ac:dyDescent="0.2">
      <c r="A1523" t="s">
        <v>450</v>
      </c>
      <c r="B1523" t="s">
        <v>762</v>
      </c>
      <c r="D1523">
        <v>0</v>
      </c>
      <c r="E1523" s="76">
        <v>47938</v>
      </c>
      <c r="H1523">
        <f>'Year 2'!$P$652</f>
        <v>0</v>
      </c>
      <c r="J1523">
        <v>0</v>
      </c>
      <c r="K1523" t="s">
        <v>842</v>
      </c>
    </row>
    <row r="1524" spans="1:11" x14ac:dyDescent="0.2">
      <c r="A1524" t="s">
        <v>457</v>
      </c>
      <c r="B1524" t="s">
        <v>757</v>
      </c>
      <c r="D1524">
        <v>0</v>
      </c>
      <c r="E1524" s="76">
        <v>45747</v>
      </c>
      <c r="H1524">
        <f>'Year 2'!$F$662</f>
        <v>0</v>
      </c>
      <c r="J1524">
        <v>0</v>
      </c>
      <c r="K1524" t="s">
        <v>843</v>
      </c>
    </row>
    <row r="1525" spans="1:11" x14ac:dyDescent="0.2">
      <c r="A1525" t="s">
        <v>457</v>
      </c>
      <c r="B1525" t="s">
        <v>758</v>
      </c>
      <c r="D1525">
        <v>0</v>
      </c>
      <c r="E1525" s="76">
        <v>45747</v>
      </c>
      <c r="H1525">
        <f>'Year 2'!$F$663</f>
        <v>0</v>
      </c>
      <c r="J1525">
        <v>0</v>
      </c>
      <c r="K1525" t="s">
        <v>843</v>
      </c>
    </row>
    <row r="1526" spans="1:11" x14ac:dyDescent="0.2">
      <c r="A1526" t="s">
        <v>457</v>
      </c>
      <c r="B1526" t="s">
        <v>759</v>
      </c>
      <c r="D1526">
        <v>0</v>
      </c>
      <c r="E1526" s="76">
        <v>45747</v>
      </c>
      <c r="H1526">
        <f>'Year 2'!$F$664</f>
        <v>0</v>
      </c>
      <c r="J1526">
        <v>0</v>
      </c>
      <c r="K1526" t="s">
        <v>843</v>
      </c>
    </row>
    <row r="1527" spans="1:11" x14ac:dyDescent="0.2">
      <c r="A1527" t="s">
        <v>457</v>
      </c>
      <c r="B1527" t="s">
        <v>760</v>
      </c>
      <c r="D1527">
        <v>0</v>
      </c>
      <c r="E1527" s="76">
        <v>45747</v>
      </c>
      <c r="H1527">
        <f>'Year 2'!$F$665</f>
        <v>0</v>
      </c>
      <c r="J1527">
        <v>0</v>
      </c>
      <c r="K1527" t="s">
        <v>843</v>
      </c>
    </row>
    <row r="1528" spans="1:11" x14ac:dyDescent="0.2">
      <c r="A1528" t="s">
        <v>457</v>
      </c>
      <c r="B1528" t="s">
        <v>761</v>
      </c>
      <c r="D1528">
        <v>0</v>
      </c>
      <c r="E1528" s="76">
        <v>45747</v>
      </c>
      <c r="H1528">
        <f>'Year 2'!$F$666</f>
        <v>0</v>
      </c>
      <c r="J1528">
        <v>0</v>
      </c>
      <c r="K1528" t="s">
        <v>843</v>
      </c>
    </row>
    <row r="1529" spans="1:11" x14ac:dyDescent="0.2">
      <c r="A1529" t="s">
        <v>457</v>
      </c>
      <c r="B1529" t="s">
        <v>762</v>
      </c>
      <c r="D1529">
        <v>0</v>
      </c>
      <c r="E1529" s="76">
        <v>45747</v>
      </c>
      <c r="H1529">
        <f>'Year 2'!$F$667</f>
        <v>0</v>
      </c>
      <c r="J1529">
        <v>0</v>
      </c>
      <c r="K1529" t="s">
        <v>843</v>
      </c>
    </row>
    <row r="1530" spans="1:11" x14ac:dyDescent="0.2">
      <c r="A1530" t="s">
        <v>464</v>
      </c>
      <c r="B1530" t="s">
        <v>757</v>
      </c>
      <c r="D1530">
        <v>0</v>
      </c>
      <c r="E1530" s="76">
        <v>45747</v>
      </c>
      <c r="H1530">
        <f>'Year 2'!$J$678</f>
        <v>0</v>
      </c>
      <c r="J1530">
        <v>0</v>
      </c>
      <c r="K1530" t="s">
        <v>844</v>
      </c>
    </row>
    <row r="1531" spans="1:11" x14ac:dyDescent="0.2">
      <c r="A1531" t="s">
        <v>464</v>
      </c>
      <c r="B1531" t="s">
        <v>757</v>
      </c>
      <c r="D1531">
        <v>0</v>
      </c>
      <c r="E1531" s="76">
        <v>46112</v>
      </c>
      <c r="H1531">
        <f>'Year 2'!$K$678</f>
        <v>0</v>
      </c>
      <c r="J1531">
        <v>0</v>
      </c>
      <c r="K1531" t="s">
        <v>844</v>
      </c>
    </row>
    <row r="1532" spans="1:11" x14ac:dyDescent="0.2">
      <c r="A1532" t="s">
        <v>464</v>
      </c>
      <c r="B1532" t="s">
        <v>757</v>
      </c>
      <c r="D1532">
        <v>0</v>
      </c>
      <c r="E1532" s="76">
        <v>46477</v>
      </c>
      <c r="H1532">
        <f>'Year 2'!$L$678</f>
        <v>0</v>
      </c>
      <c r="J1532">
        <v>0</v>
      </c>
      <c r="K1532" t="s">
        <v>844</v>
      </c>
    </row>
    <row r="1533" spans="1:11" x14ac:dyDescent="0.2">
      <c r="A1533" t="s">
        <v>464</v>
      </c>
      <c r="B1533" t="s">
        <v>757</v>
      </c>
      <c r="D1533">
        <v>0</v>
      </c>
      <c r="E1533" s="76">
        <v>46843</v>
      </c>
      <c r="H1533">
        <f>'Year 2'!$M$678</f>
        <v>0</v>
      </c>
      <c r="J1533">
        <v>0</v>
      </c>
      <c r="K1533" t="s">
        <v>844</v>
      </c>
    </row>
    <row r="1534" spans="1:11" x14ac:dyDescent="0.2">
      <c r="A1534" t="s">
        <v>464</v>
      </c>
      <c r="B1534" t="s">
        <v>757</v>
      </c>
      <c r="D1534">
        <v>0</v>
      </c>
      <c r="E1534" s="76">
        <v>47208</v>
      </c>
      <c r="H1534">
        <f>'Year 2'!$N$678</f>
        <v>0</v>
      </c>
      <c r="J1534">
        <v>0</v>
      </c>
      <c r="K1534" t="s">
        <v>844</v>
      </c>
    </row>
    <row r="1535" spans="1:11" x14ac:dyDescent="0.2">
      <c r="A1535" t="s">
        <v>464</v>
      </c>
      <c r="B1535" t="s">
        <v>757</v>
      </c>
      <c r="D1535">
        <v>0</v>
      </c>
      <c r="E1535" s="76">
        <v>47573</v>
      </c>
      <c r="H1535">
        <f>'Year 2'!$O$678</f>
        <v>0</v>
      </c>
      <c r="J1535">
        <v>0</v>
      </c>
      <c r="K1535" t="s">
        <v>844</v>
      </c>
    </row>
    <row r="1536" spans="1:11" x14ac:dyDescent="0.2">
      <c r="A1536" t="s">
        <v>464</v>
      </c>
      <c r="B1536" t="s">
        <v>757</v>
      </c>
      <c r="D1536">
        <v>0</v>
      </c>
      <c r="E1536" s="76">
        <v>47938</v>
      </c>
      <c r="H1536">
        <f>'Year 2'!$P$678</f>
        <v>0</v>
      </c>
      <c r="J1536">
        <v>0</v>
      </c>
      <c r="K1536" t="s">
        <v>844</v>
      </c>
    </row>
    <row r="1537" spans="1:11" x14ac:dyDescent="0.2">
      <c r="A1537" t="s">
        <v>464</v>
      </c>
      <c r="B1537" t="s">
        <v>758</v>
      </c>
      <c r="D1537">
        <v>0</v>
      </c>
      <c r="E1537" s="76">
        <v>45747</v>
      </c>
      <c r="H1537">
        <f>'Year 2'!$J$679</f>
        <v>0</v>
      </c>
      <c r="J1537">
        <v>0</v>
      </c>
      <c r="K1537" t="s">
        <v>844</v>
      </c>
    </row>
    <row r="1538" spans="1:11" x14ac:dyDescent="0.2">
      <c r="A1538" t="s">
        <v>464</v>
      </c>
      <c r="B1538" t="s">
        <v>758</v>
      </c>
      <c r="D1538">
        <v>0</v>
      </c>
      <c r="E1538" s="76">
        <v>46112</v>
      </c>
      <c r="H1538">
        <f>'Year 2'!$K$679</f>
        <v>0</v>
      </c>
      <c r="J1538">
        <v>0</v>
      </c>
      <c r="K1538" t="s">
        <v>844</v>
      </c>
    </row>
    <row r="1539" spans="1:11" x14ac:dyDescent="0.2">
      <c r="A1539" t="s">
        <v>464</v>
      </c>
      <c r="B1539" t="s">
        <v>758</v>
      </c>
      <c r="D1539">
        <v>0</v>
      </c>
      <c r="E1539" s="76">
        <v>46477</v>
      </c>
      <c r="H1539">
        <f>'Year 2'!$L$679</f>
        <v>0</v>
      </c>
      <c r="J1539">
        <v>0</v>
      </c>
      <c r="K1539" t="s">
        <v>844</v>
      </c>
    </row>
    <row r="1540" spans="1:11" x14ac:dyDescent="0.2">
      <c r="A1540" t="s">
        <v>464</v>
      </c>
      <c r="B1540" t="s">
        <v>758</v>
      </c>
      <c r="D1540">
        <v>0</v>
      </c>
      <c r="E1540" s="76">
        <v>46843</v>
      </c>
      <c r="H1540">
        <f>'Year 2'!$M$679</f>
        <v>0</v>
      </c>
      <c r="J1540">
        <v>0</v>
      </c>
      <c r="K1540" t="s">
        <v>844</v>
      </c>
    </row>
    <row r="1541" spans="1:11" x14ac:dyDescent="0.2">
      <c r="A1541" t="s">
        <v>464</v>
      </c>
      <c r="B1541" t="s">
        <v>758</v>
      </c>
      <c r="D1541">
        <v>0</v>
      </c>
      <c r="E1541" s="76">
        <v>47208</v>
      </c>
      <c r="H1541">
        <f>'Year 2'!$N$679</f>
        <v>0</v>
      </c>
      <c r="J1541">
        <v>0</v>
      </c>
      <c r="K1541" t="s">
        <v>844</v>
      </c>
    </row>
    <row r="1542" spans="1:11" x14ac:dyDescent="0.2">
      <c r="A1542" t="s">
        <v>464</v>
      </c>
      <c r="B1542" t="s">
        <v>758</v>
      </c>
      <c r="D1542">
        <v>0</v>
      </c>
      <c r="E1542" s="76">
        <v>47573</v>
      </c>
      <c r="H1542">
        <f>'Year 2'!$O$679</f>
        <v>0</v>
      </c>
      <c r="J1542">
        <v>0</v>
      </c>
      <c r="K1542" t="s">
        <v>844</v>
      </c>
    </row>
    <row r="1543" spans="1:11" x14ac:dyDescent="0.2">
      <c r="A1543" t="s">
        <v>464</v>
      </c>
      <c r="B1543" t="s">
        <v>758</v>
      </c>
      <c r="D1543">
        <v>0</v>
      </c>
      <c r="E1543" s="76">
        <v>47938</v>
      </c>
      <c r="H1543">
        <f>'Year 2'!$P$679</f>
        <v>0</v>
      </c>
      <c r="J1543">
        <v>0</v>
      </c>
      <c r="K1543" t="s">
        <v>844</v>
      </c>
    </row>
    <row r="1544" spans="1:11" x14ac:dyDescent="0.2">
      <c r="A1544" t="s">
        <v>464</v>
      </c>
      <c r="B1544" t="s">
        <v>759</v>
      </c>
      <c r="D1544">
        <v>0</v>
      </c>
      <c r="E1544" s="76">
        <v>45747</v>
      </c>
      <c r="H1544">
        <f>'Year 2'!$J$680</f>
        <v>0</v>
      </c>
      <c r="J1544">
        <v>0</v>
      </c>
      <c r="K1544" t="s">
        <v>844</v>
      </c>
    </row>
    <row r="1545" spans="1:11" x14ac:dyDescent="0.2">
      <c r="A1545" t="s">
        <v>464</v>
      </c>
      <c r="B1545" t="s">
        <v>759</v>
      </c>
      <c r="D1545">
        <v>0</v>
      </c>
      <c r="E1545" s="76">
        <v>46112</v>
      </c>
      <c r="H1545">
        <f>'Year 2'!$K$680</f>
        <v>0</v>
      </c>
      <c r="J1545">
        <v>0</v>
      </c>
      <c r="K1545" t="s">
        <v>844</v>
      </c>
    </row>
    <row r="1546" spans="1:11" x14ac:dyDescent="0.2">
      <c r="A1546" t="s">
        <v>464</v>
      </c>
      <c r="B1546" t="s">
        <v>759</v>
      </c>
      <c r="D1546">
        <v>0</v>
      </c>
      <c r="E1546" s="76">
        <v>46477</v>
      </c>
      <c r="H1546">
        <f>'Year 2'!$L$680</f>
        <v>0</v>
      </c>
      <c r="J1546">
        <v>0</v>
      </c>
      <c r="K1546" t="s">
        <v>844</v>
      </c>
    </row>
    <row r="1547" spans="1:11" x14ac:dyDescent="0.2">
      <c r="A1547" t="s">
        <v>464</v>
      </c>
      <c r="B1547" t="s">
        <v>759</v>
      </c>
      <c r="D1547">
        <v>0</v>
      </c>
      <c r="E1547" s="76">
        <v>46843</v>
      </c>
      <c r="H1547">
        <f>'Year 2'!$M$680</f>
        <v>0</v>
      </c>
      <c r="J1547">
        <v>0</v>
      </c>
      <c r="K1547" t="s">
        <v>844</v>
      </c>
    </row>
    <row r="1548" spans="1:11" x14ac:dyDescent="0.2">
      <c r="A1548" t="s">
        <v>464</v>
      </c>
      <c r="B1548" t="s">
        <v>759</v>
      </c>
      <c r="D1548">
        <v>0</v>
      </c>
      <c r="E1548" s="76">
        <v>47208</v>
      </c>
      <c r="H1548">
        <f>'Year 2'!$N$680</f>
        <v>0</v>
      </c>
      <c r="J1548">
        <v>0</v>
      </c>
      <c r="K1548" t="s">
        <v>844</v>
      </c>
    </row>
    <row r="1549" spans="1:11" x14ac:dyDescent="0.2">
      <c r="A1549" t="s">
        <v>464</v>
      </c>
      <c r="B1549" t="s">
        <v>759</v>
      </c>
      <c r="D1549">
        <v>0</v>
      </c>
      <c r="E1549" s="76">
        <v>47573</v>
      </c>
      <c r="H1549">
        <f>'Year 2'!$O$680</f>
        <v>0</v>
      </c>
      <c r="J1549">
        <v>0</v>
      </c>
      <c r="K1549" t="s">
        <v>844</v>
      </c>
    </row>
    <row r="1550" spans="1:11" x14ac:dyDescent="0.2">
      <c r="A1550" t="s">
        <v>464</v>
      </c>
      <c r="B1550" t="s">
        <v>759</v>
      </c>
      <c r="D1550">
        <v>0</v>
      </c>
      <c r="E1550" s="76">
        <v>47938</v>
      </c>
      <c r="H1550">
        <f>'Year 2'!$P$680</f>
        <v>0</v>
      </c>
      <c r="J1550">
        <v>0</v>
      </c>
      <c r="K1550" t="s">
        <v>844</v>
      </c>
    </row>
    <row r="1551" spans="1:11" x14ac:dyDescent="0.2">
      <c r="A1551" t="s">
        <v>464</v>
      </c>
      <c r="B1551" t="s">
        <v>760</v>
      </c>
      <c r="D1551">
        <v>0</v>
      </c>
      <c r="E1551" s="76">
        <v>45747</v>
      </c>
      <c r="H1551">
        <f>'Year 2'!$J$681</f>
        <v>0</v>
      </c>
      <c r="J1551">
        <v>0</v>
      </c>
      <c r="K1551" t="s">
        <v>844</v>
      </c>
    </row>
    <row r="1552" spans="1:11" x14ac:dyDescent="0.2">
      <c r="A1552" t="s">
        <v>464</v>
      </c>
      <c r="B1552" t="s">
        <v>760</v>
      </c>
      <c r="D1552">
        <v>0</v>
      </c>
      <c r="E1552" s="76">
        <v>46112</v>
      </c>
      <c r="H1552">
        <f>'Year 2'!$K$681</f>
        <v>0</v>
      </c>
      <c r="J1552">
        <v>0</v>
      </c>
      <c r="K1552" t="s">
        <v>844</v>
      </c>
    </row>
    <row r="1553" spans="1:11" x14ac:dyDescent="0.2">
      <c r="A1553" t="s">
        <v>464</v>
      </c>
      <c r="B1553" t="s">
        <v>760</v>
      </c>
      <c r="D1553">
        <v>0</v>
      </c>
      <c r="E1553" s="76">
        <v>46477</v>
      </c>
      <c r="H1553">
        <f>'Year 2'!$L$681</f>
        <v>0</v>
      </c>
      <c r="J1553">
        <v>0</v>
      </c>
      <c r="K1553" t="s">
        <v>844</v>
      </c>
    </row>
    <row r="1554" spans="1:11" x14ac:dyDescent="0.2">
      <c r="A1554" t="s">
        <v>464</v>
      </c>
      <c r="B1554" t="s">
        <v>760</v>
      </c>
      <c r="D1554">
        <v>0</v>
      </c>
      <c r="E1554" s="76">
        <v>46843</v>
      </c>
      <c r="H1554">
        <f>'Year 2'!$M$681</f>
        <v>0</v>
      </c>
      <c r="J1554">
        <v>0</v>
      </c>
      <c r="K1554" t="s">
        <v>844</v>
      </c>
    </row>
    <row r="1555" spans="1:11" x14ac:dyDescent="0.2">
      <c r="A1555" t="s">
        <v>464</v>
      </c>
      <c r="B1555" t="s">
        <v>760</v>
      </c>
      <c r="D1555">
        <v>0</v>
      </c>
      <c r="E1555" s="76">
        <v>47208</v>
      </c>
      <c r="H1555">
        <f>'Year 2'!$N$681</f>
        <v>0</v>
      </c>
      <c r="J1555">
        <v>0</v>
      </c>
      <c r="K1555" t="s">
        <v>844</v>
      </c>
    </row>
    <row r="1556" spans="1:11" x14ac:dyDescent="0.2">
      <c r="A1556" t="s">
        <v>464</v>
      </c>
      <c r="B1556" t="s">
        <v>760</v>
      </c>
      <c r="D1556">
        <v>0</v>
      </c>
      <c r="E1556" s="76">
        <v>47573</v>
      </c>
      <c r="H1556">
        <f>'Year 2'!$O$681</f>
        <v>0</v>
      </c>
      <c r="J1556">
        <v>0</v>
      </c>
      <c r="K1556" t="s">
        <v>844</v>
      </c>
    </row>
    <row r="1557" spans="1:11" x14ac:dyDescent="0.2">
      <c r="A1557" t="s">
        <v>464</v>
      </c>
      <c r="B1557" t="s">
        <v>760</v>
      </c>
      <c r="D1557">
        <v>0</v>
      </c>
      <c r="E1557" s="76">
        <v>47938</v>
      </c>
      <c r="H1557">
        <f>'Year 2'!$P$681</f>
        <v>0</v>
      </c>
      <c r="J1557">
        <v>0</v>
      </c>
      <c r="K1557" t="s">
        <v>844</v>
      </c>
    </row>
    <row r="1558" spans="1:11" x14ac:dyDescent="0.2">
      <c r="A1558" t="s">
        <v>464</v>
      </c>
      <c r="B1558" t="s">
        <v>761</v>
      </c>
      <c r="D1558">
        <v>0</v>
      </c>
      <c r="E1558" s="76">
        <v>45747</v>
      </c>
      <c r="H1558">
        <f>'Year 2'!$J$682</f>
        <v>0</v>
      </c>
      <c r="J1558">
        <v>0</v>
      </c>
      <c r="K1558" t="s">
        <v>844</v>
      </c>
    </row>
    <row r="1559" spans="1:11" x14ac:dyDescent="0.2">
      <c r="A1559" t="s">
        <v>464</v>
      </c>
      <c r="B1559" t="s">
        <v>761</v>
      </c>
      <c r="D1559">
        <v>0</v>
      </c>
      <c r="E1559" s="76">
        <v>46112</v>
      </c>
      <c r="H1559">
        <f>'Year 2'!$K$682</f>
        <v>0</v>
      </c>
      <c r="J1559">
        <v>0</v>
      </c>
      <c r="K1559" t="s">
        <v>844</v>
      </c>
    </row>
    <row r="1560" spans="1:11" x14ac:dyDescent="0.2">
      <c r="A1560" t="s">
        <v>464</v>
      </c>
      <c r="B1560" t="s">
        <v>761</v>
      </c>
      <c r="D1560">
        <v>0</v>
      </c>
      <c r="E1560" s="76">
        <v>46477</v>
      </c>
      <c r="H1560">
        <f>'Year 2'!$L$682</f>
        <v>0</v>
      </c>
      <c r="J1560">
        <v>0</v>
      </c>
      <c r="K1560" t="s">
        <v>844</v>
      </c>
    </row>
    <row r="1561" spans="1:11" x14ac:dyDescent="0.2">
      <c r="A1561" t="s">
        <v>464</v>
      </c>
      <c r="B1561" t="s">
        <v>761</v>
      </c>
      <c r="D1561">
        <v>0</v>
      </c>
      <c r="E1561" s="76">
        <v>46843</v>
      </c>
      <c r="H1561">
        <f>'Year 2'!$M$682</f>
        <v>0</v>
      </c>
      <c r="J1561">
        <v>0</v>
      </c>
      <c r="K1561" t="s">
        <v>844</v>
      </c>
    </row>
    <row r="1562" spans="1:11" x14ac:dyDescent="0.2">
      <c r="A1562" t="s">
        <v>464</v>
      </c>
      <c r="B1562" t="s">
        <v>761</v>
      </c>
      <c r="D1562">
        <v>0</v>
      </c>
      <c r="E1562" s="76">
        <v>47208</v>
      </c>
      <c r="H1562">
        <f>'Year 2'!$N$682</f>
        <v>0</v>
      </c>
      <c r="J1562">
        <v>0</v>
      </c>
      <c r="K1562" t="s">
        <v>844</v>
      </c>
    </row>
    <row r="1563" spans="1:11" x14ac:dyDescent="0.2">
      <c r="A1563" t="s">
        <v>464</v>
      </c>
      <c r="B1563" t="s">
        <v>761</v>
      </c>
      <c r="D1563">
        <v>0</v>
      </c>
      <c r="E1563" s="76">
        <v>47573</v>
      </c>
      <c r="H1563">
        <f>'Year 2'!$O$682</f>
        <v>0</v>
      </c>
      <c r="J1563">
        <v>0</v>
      </c>
      <c r="K1563" t="s">
        <v>844</v>
      </c>
    </row>
    <row r="1564" spans="1:11" x14ac:dyDescent="0.2">
      <c r="A1564" t="s">
        <v>464</v>
      </c>
      <c r="B1564" t="s">
        <v>761</v>
      </c>
      <c r="D1564">
        <v>0</v>
      </c>
      <c r="E1564" s="76">
        <v>47938</v>
      </c>
      <c r="H1564">
        <f>'Year 2'!$P$682</f>
        <v>0</v>
      </c>
      <c r="J1564">
        <v>0</v>
      </c>
      <c r="K1564" t="s">
        <v>844</v>
      </c>
    </row>
    <row r="1565" spans="1:11" x14ac:dyDescent="0.2">
      <c r="A1565" t="s">
        <v>464</v>
      </c>
      <c r="B1565" t="s">
        <v>762</v>
      </c>
      <c r="D1565">
        <v>0</v>
      </c>
      <c r="E1565" s="76">
        <v>45747</v>
      </c>
      <c r="H1565">
        <f>'Year 2'!$J$683</f>
        <v>0</v>
      </c>
      <c r="J1565">
        <v>0</v>
      </c>
      <c r="K1565" t="s">
        <v>844</v>
      </c>
    </row>
    <row r="1566" spans="1:11" x14ac:dyDescent="0.2">
      <c r="A1566" t="s">
        <v>464</v>
      </c>
      <c r="B1566" t="s">
        <v>762</v>
      </c>
      <c r="D1566">
        <v>0</v>
      </c>
      <c r="E1566" s="76">
        <v>46112</v>
      </c>
      <c r="H1566">
        <f>'Year 2'!$K$683</f>
        <v>0</v>
      </c>
      <c r="J1566">
        <v>0</v>
      </c>
      <c r="K1566" t="s">
        <v>844</v>
      </c>
    </row>
    <row r="1567" spans="1:11" x14ac:dyDescent="0.2">
      <c r="A1567" t="s">
        <v>464</v>
      </c>
      <c r="B1567" t="s">
        <v>762</v>
      </c>
      <c r="D1567">
        <v>0</v>
      </c>
      <c r="E1567" s="76">
        <v>46477</v>
      </c>
      <c r="H1567">
        <f>'Year 2'!$L$683</f>
        <v>0</v>
      </c>
      <c r="J1567">
        <v>0</v>
      </c>
      <c r="K1567" t="s">
        <v>844</v>
      </c>
    </row>
    <row r="1568" spans="1:11" x14ac:dyDescent="0.2">
      <c r="A1568" t="s">
        <v>464</v>
      </c>
      <c r="B1568" t="s">
        <v>762</v>
      </c>
      <c r="D1568">
        <v>0</v>
      </c>
      <c r="E1568" s="76">
        <v>46843</v>
      </c>
      <c r="H1568">
        <f>'Year 2'!$M$683</f>
        <v>0</v>
      </c>
      <c r="J1568">
        <v>0</v>
      </c>
      <c r="K1568" t="s">
        <v>844</v>
      </c>
    </row>
    <row r="1569" spans="1:11" x14ac:dyDescent="0.2">
      <c r="A1569" t="s">
        <v>464</v>
      </c>
      <c r="B1569" t="s">
        <v>762</v>
      </c>
      <c r="D1569">
        <v>0</v>
      </c>
      <c r="E1569" s="76">
        <v>47208</v>
      </c>
      <c r="H1569">
        <f>'Year 2'!$N$683</f>
        <v>0</v>
      </c>
      <c r="J1569">
        <v>0</v>
      </c>
      <c r="K1569" t="s">
        <v>844</v>
      </c>
    </row>
    <row r="1570" spans="1:11" x14ac:dyDescent="0.2">
      <c r="A1570" t="s">
        <v>464</v>
      </c>
      <c r="B1570" t="s">
        <v>762</v>
      </c>
      <c r="D1570">
        <v>0</v>
      </c>
      <c r="E1570" s="76">
        <v>47573</v>
      </c>
      <c r="H1570">
        <f>'Year 2'!$O$683</f>
        <v>0</v>
      </c>
      <c r="J1570">
        <v>0</v>
      </c>
      <c r="K1570" t="s">
        <v>844</v>
      </c>
    </row>
    <row r="1571" spans="1:11" x14ac:dyDescent="0.2">
      <c r="A1571" t="s">
        <v>464</v>
      </c>
      <c r="B1571" t="s">
        <v>762</v>
      </c>
      <c r="D1571">
        <v>0</v>
      </c>
      <c r="E1571" s="76">
        <v>47938</v>
      </c>
      <c r="H1571">
        <f>'Year 2'!$P$683</f>
        <v>0</v>
      </c>
      <c r="J1571">
        <v>0</v>
      </c>
      <c r="K1571" t="s">
        <v>844</v>
      </c>
    </row>
    <row r="1572" spans="1:11" x14ac:dyDescent="0.2">
      <c r="A1572" t="s">
        <v>471</v>
      </c>
      <c r="B1572" t="s">
        <v>757</v>
      </c>
      <c r="D1572">
        <v>0</v>
      </c>
      <c r="E1572" s="76">
        <v>45747</v>
      </c>
      <c r="H1572">
        <f>'Year 2'!$J$694</f>
        <v>0</v>
      </c>
      <c r="J1572">
        <v>0</v>
      </c>
      <c r="K1572" t="s">
        <v>845</v>
      </c>
    </row>
    <row r="1573" spans="1:11" x14ac:dyDescent="0.2">
      <c r="A1573" t="s">
        <v>471</v>
      </c>
      <c r="B1573" t="s">
        <v>757</v>
      </c>
      <c r="D1573">
        <v>0</v>
      </c>
      <c r="E1573" s="76">
        <v>46112</v>
      </c>
      <c r="H1573">
        <f>'Year 2'!$K$694</f>
        <v>0</v>
      </c>
      <c r="J1573">
        <v>0</v>
      </c>
      <c r="K1573" t="s">
        <v>845</v>
      </c>
    </row>
    <row r="1574" spans="1:11" x14ac:dyDescent="0.2">
      <c r="A1574" t="s">
        <v>471</v>
      </c>
      <c r="B1574" t="s">
        <v>757</v>
      </c>
      <c r="D1574">
        <v>0</v>
      </c>
      <c r="E1574" s="76">
        <v>46477</v>
      </c>
      <c r="H1574">
        <f>'Year 2'!$L$694</f>
        <v>0</v>
      </c>
      <c r="J1574">
        <v>0</v>
      </c>
      <c r="K1574" t="s">
        <v>845</v>
      </c>
    </row>
    <row r="1575" spans="1:11" x14ac:dyDescent="0.2">
      <c r="A1575" t="s">
        <v>471</v>
      </c>
      <c r="B1575" t="s">
        <v>757</v>
      </c>
      <c r="D1575">
        <v>0</v>
      </c>
      <c r="E1575" s="76">
        <v>46843</v>
      </c>
      <c r="H1575">
        <f>'Year 2'!$M$694</f>
        <v>0</v>
      </c>
      <c r="J1575">
        <v>0</v>
      </c>
      <c r="K1575" t="s">
        <v>845</v>
      </c>
    </row>
    <row r="1576" spans="1:11" x14ac:dyDescent="0.2">
      <c r="A1576" t="s">
        <v>471</v>
      </c>
      <c r="B1576" t="s">
        <v>757</v>
      </c>
      <c r="D1576">
        <v>0</v>
      </c>
      <c r="E1576" s="76">
        <v>47208</v>
      </c>
      <c r="H1576">
        <f>'Year 2'!$N$694</f>
        <v>0</v>
      </c>
      <c r="J1576">
        <v>0</v>
      </c>
      <c r="K1576" t="s">
        <v>845</v>
      </c>
    </row>
    <row r="1577" spans="1:11" x14ac:dyDescent="0.2">
      <c r="A1577" t="s">
        <v>471</v>
      </c>
      <c r="B1577" t="s">
        <v>757</v>
      </c>
      <c r="D1577">
        <v>0</v>
      </c>
      <c r="E1577" s="76">
        <v>47573</v>
      </c>
      <c r="H1577">
        <f>'Year 2'!$O$694</f>
        <v>0</v>
      </c>
      <c r="J1577">
        <v>0</v>
      </c>
      <c r="K1577" t="s">
        <v>845</v>
      </c>
    </row>
    <row r="1578" spans="1:11" x14ac:dyDescent="0.2">
      <c r="A1578" t="s">
        <v>471</v>
      </c>
      <c r="B1578" t="s">
        <v>757</v>
      </c>
      <c r="D1578">
        <v>0</v>
      </c>
      <c r="E1578" s="76">
        <v>47938</v>
      </c>
      <c r="H1578">
        <f>'Year 2'!$P$694</f>
        <v>0</v>
      </c>
      <c r="J1578">
        <v>0</v>
      </c>
      <c r="K1578" t="s">
        <v>845</v>
      </c>
    </row>
    <row r="1579" spans="1:11" x14ac:dyDescent="0.2">
      <c r="A1579" t="s">
        <v>471</v>
      </c>
      <c r="B1579" t="s">
        <v>758</v>
      </c>
      <c r="D1579">
        <v>0</v>
      </c>
      <c r="E1579" s="76">
        <v>45747</v>
      </c>
      <c r="H1579">
        <f>'Year 2'!$J$695</f>
        <v>0</v>
      </c>
      <c r="J1579">
        <v>0</v>
      </c>
      <c r="K1579" t="s">
        <v>845</v>
      </c>
    </row>
    <row r="1580" spans="1:11" x14ac:dyDescent="0.2">
      <c r="A1580" t="s">
        <v>471</v>
      </c>
      <c r="B1580" t="s">
        <v>758</v>
      </c>
      <c r="D1580">
        <v>0</v>
      </c>
      <c r="E1580" s="76">
        <v>46112</v>
      </c>
      <c r="H1580">
        <f>'Year 2'!$K$695</f>
        <v>0</v>
      </c>
      <c r="J1580">
        <v>0</v>
      </c>
      <c r="K1580" t="s">
        <v>845</v>
      </c>
    </row>
    <row r="1581" spans="1:11" x14ac:dyDescent="0.2">
      <c r="A1581" t="s">
        <v>471</v>
      </c>
      <c r="B1581" t="s">
        <v>758</v>
      </c>
      <c r="D1581">
        <v>0</v>
      </c>
      <c r="E1581" s="76">
        <v>46477</v>
      </c>
      <c r="H1581">
        <f>'Year 2'!$L$695</f>
        <v>0</v>
      </c>
      <c r="J1581">
        <v>0</v>
      </c>
      <c r="K1581" t="s">
        <v>845</v>
      </c>
    </row>
    <row r="1582" spans="1:11" x14ac:dyDescent="0.2">
      <c r="A1582" t="s">
        <v>471</v>
      </c>
      <c r="B1582" t="s">
        <v>758</v>
      </c>
      <c r="D1582">
        <v>0</v>
      </c>
      <c r="E1582" s="76">
        <v>46843</v>
      </c>
      <c r="H1582">
        <f>'Year 2'!$M$695</f>
        <v>0</v>
      </c>
      <c r="J1582">
        <v>0</v>
      </c>
      <c r="K1582" t="s">
        <v>845</v>
      </c>
    </row>
    <row r="1583" spans="1:11" x14ac:dyDescent="0.2">
      <c r="A1583" t="s">
        <v>471</v>
      </c>
      <c r="B1583" t="s">
        <v>758</v>
      </c>
      <c r="D1583">
        <v>0</v>
      </c>
      <c r="E1583" s="76">
        <v>47208</v>
      </c>
      <c r="H1583">
        <f>'Year 2'!$N$695</f>
        <v>0</v>
      </c>
      <c r="J1583">
        <v>0</v>
      </c>
      <c r="K1583" t="s">
        <v>845</v>
      </c>
    </row>
    <row r="1584" spans="1:11" x14ac:dyDescent="0.2">
      <c r="A1584" t="s">
        <v>471</v>
      </c>
      <c r="B1584" t="s">
        <v>758</v>
      </c>
      <c r="D1584">
        <v>0</v>
      </c>
      <c r="E1584" s="76">
        <v>47573</v>
      </c>
      <c r="H1584">
        <f>'Year 2'!$O$695</f>
        <v>0</v>
      </c>
      <c r="J1584">
        <v>0</v>
      </c>
      <c r="K1584" t="s">
        <v>845</v>
      </c>
    </row>
    <row r="1585" spans="1:11" x14ac:dyDescent="0.2">
      <c r="A1585" t="s">
        <v>471</v>
      </c>
      <c r="B1585" t="s">
        <v>758</v>
      </c>
      <c r="D1585">
        <v>0</v>
      </c>
      <c r="E1585" s="76">
        <v>47938</v>
      </c>
      <c r="H1585">
        <f>'Year 2'!$P$695</f>
        <v>0</v>
      </c>
      <c r="J1585">
        <v>0</v>
      </c>
      <c r="K1585" t="s">
        <v>845</v>
      </c>
    </row>
    <row r="1586" spans="1:11" x14ac:dyDescent="0.2">
      <c r="A1586" t="s">
        <v>471</v>
      </c>
      <c r="B1586" t="s">
        <v>759</v>
      </c>
      <c r="D1586">
        <v>0</v>
      </c>
      <c r="E1586" s="76">
        <v>45747</v>
      </c>
      <c r="H1586">
        <f>'Year 2'!$J$696</f>
        <v>0</v>
      </c>
      <c r="J1586">
        <v>0</v>
      </c>
      <c r="K1586" t="s">
        <v>845</v>
      </c>
    </row>
    <row r="1587" spans="1:11" x14ac:dyDescent="0.2">
      <c r="A1587" t="s">
        <v>471</v>
      </c>
      <c r="B1587" t="s">
        <v>759</v>
      </c>
      <c r="D1587">
        <v>0</v>
      </c>
      <c r="E1587" s="76">
        <v>46112</v>
      </c>
      <c r="H1587">
        <f>'Year 2'!$K$696</f>
        <v>0</v>
      </c>
      <c r="J1587">
        <v>0</v>
      </c>
      <c r="K1587" t="s">
        <v>845</v>
      </c>
    </row>
    <row r="1588" spans="1:11" x14ac:dyDescent="0.2">
      <c r="A1588" t="s">
        <v>471</v>
      </c>
      <c r="B1588" t="s">
        <v>759</v>
      </c>
      <c r="D1588">
        <v>0</v>
      </c>
      <c r="E1588" s="76">
        <v>46477</v>
      </c>
      <c r="H1588">
        <f>'Year 2'!$L$696</f>
        <v>0</v>
      </c>
      <c r="J1588">
        <v>0</v>
      </c>
      <c r="K1588" t="s">
        <v>845</v>
      </c>
    </row>
    <row r="1589" spans="1:11" x14ac:dyDescent="0.2">
      <c r="A1589" t="s">
        <v>471</v>
      </c>
      <c r="B1589" t="s">
        <v>759</v>
      </c>
      <c r="D1589">
        <v>0</v>
      </c>
      <c r="E1589" s="76">
        <v>46843</v>
      </c>
      <c r="H1589">
        <f>'Year 2'!$M$696</f>
        <v>0</v>
      </c>
      <c r="J1589">
        <v>0</v>
      </c>
      <c r="K1589" t="s">
        <v>845</v>
      </c>
    </row>
    <row r="1590" spans="1:11" x14ac:dyDescent="0.2">
      <c r="A1590" t="s">
        <v>471</v>
      </c>
      <c r="B1590" t="s">
        <v>759</v>
      </c>
      <c r="D1590">
        <v>0</v>
      </c>
      <c r="E1590" s="76">
        <v>47208</v>
      </c>
      <c r="H1590">
        <f>'Year 2'!$N$696</f>
        <v>0</v>
      </c>
      <c r="J1590">
        <v>0</v>
      </c>
      <c r="K1590" t="s">
        <v>845</v>
      </c>
    </row>
    <row r="1591" spans="1:11" x14ac:dyDescent="0.2">
      <c r="A1591" t="s">
        <v>471</v>
      </c>
      <c r="B1591" t="s">
        <v>759</v>
      </c>
      <c r="D1591">
        <v>0</v>
      </c>
      <c r="E1591" s="76">
        <v>47573</v>
      </c>
      <c r="H1591">
        <f>'Year 2'!$O$696</f>
        <v>0</v>
      </c>
      <c r="J1591">
        <v>0</v>
      </c>
      <c r="K1591" t="s">
        <v>845</v>
      </c>
    </row>
    <row r="1592" spans="1:11" x14ac:dyDescent="0.2">
      <c r="A1592" t="s">
        <v>471</v>
      </c>
      <c r="B1592" t="s">
        <v>759</v>
      </c>
      <c r="D1592">
        <v>0</v>
      </c>
      <c r="E1592" s="76">
        <v>47938</v>
      </c>
      <c r="H1592">
        <f>'Year 2'!$P$696</f>
        <v>0</v>
      </c>
      <c r="J1592">
        <v>0</v>
      </c>
      <c r="K1592" t="s">
        <v>845</v>
      </c>
    </row>
    <row r="1593" spans="1:11" x14ac:dyDescent="0.2">
      <c r="A1593" t="s">
        <v>471</v>
      </c>
      <c r="B1593" t="s">
        <v>760</v>
      </c>
      <c r="D1593">
        <v>0</v>
      </c>
      <c r="E1593" s="76">
        <v>45747</v>
      </c>
      <c r="H1593">
        <f>'Year 2'!$J$697</f>
        <v>0</v>
      </c>
      <c r="J1593">
        <v>0</v>
      </c>
      <c r="K1593" t="s">
        <v>845</v>
      </c>
    </row>
    <row r="1594" spans="1:11" x14ac:dyDescent="0.2">
      <c r="A1594" t="s">
        <v>471</v>
      </c>
      <c r="B1594" t="s">
        <v>760</v>
      </c>
      <c r="D1594">
        <v>0</v>
      </c>
      <c r="E1594" s="76">
        <v>46112</v>
      </c>
      <c r="H1594">
        <f>'Year 2'!$K$697</f>
        <v>0</v>
      </c>
      <c r="J1594">
        <v>0</v>
      </c>
      <c r="K1594" t="s">
        <v>845</v>
      </c>
    </row>
    <row r="1595" spans="1:11" x14ac:dyDescent="0.2">
      <c r="A1595" t="s">
        <v>471</v>
      </c>
      <c r="B1595" t="s">
        <v>760</v>
      </c>
      <c r="D1595">
        <v>0</v>
      </c>
      <c r="E1595" s="76">
        <v>46477</v>
      </c>
      <c r="H1595">
        <f>'Year 2'!$L$697</f>
        <v>0</v>
      </c>
      <c r="J1595">
        <v>0</v>
      </c>
      <c r="K1595" t="s">
        <v>845</v>
      </c>
    </row>
    <row r="1596" spans="1:11" x14ac:dyDescent="0.2">
      <c r="A1596" t="s">
        <v>471</v>
      </c>
      <c r="B1596" t="s">
        <v>760</v>
      </c>
      <c r="D1596">
        <v>0</v>
      </c>
      <c r="E1596" s="76">
        <v>46843</v>
      </c>
      <c r="H1596">
        <f>'Year 2'!$M$697</f>
        <v>0</v>
      </c>
      <c r="J1596">
        <v>0</v>
      </c>
      <c r="K1596" t="s">
        <v>845</v>
      </c>
    </row>
    <row r="1597" spans="1:11" x14ac:dyDescent="0.2">
      <c r="A1597" t="s">
        <v>471</v>
      </c>
      <c r="B1597" t="s">
        <v>760</v>
      </c>
      <c r="D1597">
        <v>0</v>
      </c>
      <c r="E1597" s="76">
        <v>47208</v>
      </c>
      <c r="H1597">
        <f>'Year 2'!$N$697</f>
        <v>0</v>
      </c>
      <c r="J1597">
        <v>0</v>
      </c>
      <c r="K1597" t="s">
        <v>845</v>
      </c>
    </row>
    <row r="1598" spans="1:11" x14ac:dyDescent="0.2">
      <c r="A1598" t="s">
        <v>471</v>
      </c>
      <c r="B1598" t="s">
        <v>760</v>
      </c>
      <c r="D1598">
        <v>0</v>
      </c>
      <c r="E1598" s="76">
        <v>47573</v>
      </c>
      <c r="H1598">
        <f>'Year 2'!$O$697</f>
        <v>0</v>
      </c>
      <c r="J1598">
        <v>0</v>
      </c>
      <c r="K1598" t="s">
        <v>845</v>
      </c>
    </row>
    <row r="1599" spans="1:11" x14ac:dyDescent="0.2">
      <c r="A1599" t="s">
        <v>471</v>
      </c>
      <c r="B1599" t="s">
        <v>760</v>
      </c>
      <c r="D1599">
        <v>0</v>
      </c>
      <c r="E1599" s="76">
        <v>47938</v>
      </c>
      <c r="H1599">
        <f>'Year 2'!$P$697</f>
        <v>0</v>
      </c>
      <c r="J1599">
        <v>0</v>
      </c>
      <c r="K1599" t="s">
        <v>845</v>
      </c>
    </row>
    <row r="1600" spans="1:11" x14ac:dyDescent="0.2">
      <c r="A1600" t="s">
        <v>471</v>
      </c>
      <c r="B1600" t="s">
        <v>761</v>
      </c>
      <c r="D1600">
        <v>0</v>
      </c>
      <c r="E1600" s="76">
        <v>45747</v>
      </c>
      <c r="H1600">
        <f>'Year 2'!$J$698</f>
        <v>0</v>
      </c>
      <c r="J1600">
        <v>0</v>
      </c>
      <c r="K1600" t="s">
        <v>845</v>
      </c>
    </row>
    <row r="1601" spans="1:11" x14ac:dyDescent="0.2">
      <c r="A1601" t="s">
        <v>471</v>
      </c>
      <c r="B1601" t="s">
        <v>761</v>
      </c>
      <c r="D1601">
        <v>0</v>
      </c>
      <c r="E1601" s="76">
        <v>46112</v>
      </c>
      <c r="H1601">
        <f>'Year 2'!$K$698</f>
        <v>0</v>
      </c>
      <c r="J1601">
        <v>0</v>
      </c>
      <c r="K1601" t="s">
        <v>845</v>
      </c>
    </row>
    <row r="1602" spans="1:11" x14ac:dyDescent="0.2">
      <c r="A1602" t="s">
        <v>471</v>
      </c>
      <c r="B1602" t="s">
        <v>761</v>
      </c>
      <c r="D1602">
        <v>0</v>
      </c>
      <c r="E1602" s="76">
        <v>46477</v>
      </c>
      <c r="H1602">
        <f>'Year 2'!$L$698</f>
        <v>0</v>
      </c>
      <c r="J1602">
        <v>0</v>
      </c>
      <c r="K1602" t="s">
        <v>845</v>
      </c>
    </row>
    <row r="1603" spans="1:11" x14ac:dyDescent="0.2">
      <c r="A1603" t="s">
        <v>471</v>
      </c>
      <c r="B1603" t="s">
        <v>761</v>
      </c>
      <c r="D1603">
        <v>0</v>
      </c>
      <c r="E1603" s="76">
        <v>46843</v>
      </c>
      <c r="H1603">
        <f>'Year 2'!$M$698</f>
        <v>0</v>
      </c>
      <c r="J1603">
        <v>0</v>
      </c>
      <c r="K1603" t="s">
        <v>845</v>
      </c>
    </row>
    <row r="1604" spans="1:11" x14ac:dyDescent="0.2">
      <c r="A1604" t="s">
        <v>471</v>
      </c>
      <c r="B1604" t="s">
        <v>761</v>
      </c>
      <c r="D1604">
        <v>0</v>
      </c>
      <c r="E1604" s="76">
        <v>47208</v>
      </c>
      <c r="H1604">
        <f>'Year 2'!$N$698</f>
        <v>0</v>
      </c>
      <c r="J1604">
        <v>0</v>
      </c>
      <c r="K1604" t="s">
        <v>845</v>
      </c>
    </row>
    <row r="1605" spans="1:11" x14ac:dyDescent="0.2">
      <c r="A1605" t="s">
        <v>471</v>
      </c>
      <c r="B1605" t="s">
        <v>761</v>
      </c>
      <c r="D1605">
        <v>0</v>
      </c>
      <c r="E1605" s="76">
        <v>47573</v>
      </c>
      <c r="H1605">
        <f>'Year 2'!$O$698</f>
        <v>0</v>
      </c>
      <c r="J1605">
        <v>0</v>
      </c>
      <c r="K1605" t="s">
        <v>845</v>
      </c>
    </row>
    <row r="1606" spans="1:11" x14ac:dyDescent="0.2">
      <c r="A1606" t="s">
        <v>471</v>
      </c>
      <c r="B1606" t="s">
        <v>761</v>
      </c>
      <c r="D1606">
        <v>0</v>
      </c>
      <c r="E1606" s="76">
        <v>47938</v>
      </c>
      <c r="H1606">
        <f>'Year 2'!$P$698</f>
        <v>0</v>
      </c>
      <c r="J1606">
        <v>0</v>
      </c>
      <c r="K1606" t="s">
        <v>845</v>
      </c>
    </row>
    <row r="1607" spans="1:11" x14ac:dyDescent="0.2">
      <c r="A1607" t="s">
        <v>471</v>
      </c>
      <c r="B1607" t="s">
        <v>762</v>
      </c>
      <c r="D1607">
        <v>0</v>
      </c>
      <c r="E1607" s="76">
        <v>45747</v>
      </c>
      <c r="H1607">
        <f>'Year 2'!$J$699</f>
        <v>0</v>
      </c>
      <c r="J1607">
        <v>0</v>
      </c>
      <c r="K1607" t="s">
        <v>845</v>
      </c>
    </row>
    <row r="1608" spans="1:11" x14ac:dyDescent="0.2">
      <c r="A1608" t="s">
        <v>471</v>
      </c>
      <c r="B1608" t="s">
        <v>762</v>
      </c>
      <c r="D1608">
        <v>0</v>
      </c>
      <c r="E1608" s="76">
        <v>46112</v>
      </c>
      <c r="H1608">
        <f>'Year 2'!$K$699</f>
        <v>0</v>
      </c>
      <c r="J1608">
        <v>0</v>
      </c>
      <c r="K1608" t="s">
        <v>845</v>
      </c>
    </row>
    <row r="1609" spans="1:11" x14ac:dyDescent="0.2">
      <c r="A1609" t="s">
        <v>471</v>
      </c>
      <c r="B1609" t="s">
        <v>762</v>
      </c>
      <c r="D1609">
        <v>0</v>
      </c>
      <c r="E1609" s="76">
        <v>46477</v>
      </c>
      <c r="H1609">
        <f>'Year 2'!$L$699</f>
        <v>0</v>
      </c>
      <c r="J1609">
        <v>0</v>
      </c>
      <c r="K1609" t="s">
        <v>845</v>
      </c>
    </row>
    <row r="1610" spans="1:11" x14ac:dyDescent="0.2">
      <c r="A1610" t="s">
        <v>471</v>
      </c>
      <c r="B1610" t="s">
        <v>762</v>
      </c>
      <c r="D1610">
        <v>0</v>
      </c>
      <c r="E1610" s="76">
        <v>46843</v>
      </c>
      <c r="H1610">
        <f>'Year 2'!$M$699</f>
        <v>0</v>
      </c>
      <c r="J1610">
        <v>0</v>
      </c>
      <c r="K1610" t="s">
        <v>845</v>
      </c>
    </row>
    <row r="1611" spans="1:11" x14ac:dyDescent="0.2">
      <c r="A1611" t="s">
        <v>471</v>
      </c>
      <c r="B1611" t="s">
        <v>762</v>
      </c>
      <c r="D1611">
        <v>0</v>
      </c>
      <c r="E1611" s="76">
        <v>47208</v>
      </c>
      <c r="H1611">
        <f>'Year 2'!$N$699</f>
        <v>0</v>
      </c>
      <c r="J1611">
        <v>0</v>
      </c>
      <c r="K1611" t="s">
        <v>845</v>
      </c>
    </row>
    <row r="1612" spans="1:11" x14ac:dyDescent="0.2">
      <c r="A1612" t="s">
        <v>471</v>
      </c>
      <c r="B1612" t="s">
        <v>762</v>
      </c>
      <c r="D1612">
        <v>0</v>
      </c>
      <c r="E1612" s="76">
        <v>47573</v>
      </c>
      <c r="H1612">
        <f>'Year 2'!$O$699</f>
        <v>0</v>
      </c>
      <c r="J1612">
        <v>0</v>
      </c>
      <c r="K1612" t="s">
        <v>845</v>
      </c>
    </row>
    <row r="1613" spans="1:11" x14ac:dyDescent="0.2">
      <c r="A1613" t="s">
        <v>471</v>
      </c>
      <c r="B1613" t="s">
        <v>762</v>
      </c>
      <c r="D1613">
        <v>0</v>
      </c>
      <c r="E1613" s="76">
        <v>47938</v>
      </c>
      <c r="H1613">
        <f>'Year 2'!$P$699</f>
        <v>0</v>
      </c>
      <c r="J1613">
        <v>0</v>
      </c>
      <c r="K1613" t="s">
        <v>845</v>
      </c>
    </row>
    <row r="1614" spans="1:11" x14ac:dyDescent="0.2">
      <c r="A1614" t="s">
        <v>478</v>
      </c>
      <c r="B1614" t="s">
        <v>757</v>
      </c>
      <c r="D1614">
        <v>0</v>
      </c>
      <c r="E1614" s="76">
        <v>45747</v>
      </c>
      <c r="H1614">
        <f>'Year 2'!$F$709</f>
        <v>0</v>
      </c>
      <c r="J1614">
        <v>0</v>
      </c>
      <c r="K1614" t="s">
        <v>846</v>
      </c>
    </row>
    <row r="1615" spans="1:11" x14ac:dyDescent="0.2">
      <c r="A1615" t="s">
        <v>478</v>
      </c>
      <c r="B1615" t="s">
        <v>758</v>
      </c>
      <c r="D1615">
        <v>0</v>
      </c>
      <c r="E1615" s="76">
        <v>45747</v>
      </c>
      <c r="H1615">
        <f>'Year 2'!$F$710</f>
        <v>0</v>
      </c>
      <c r="J1615">
        <v>0</v>
      </c>
      <c r="K1615" t="s">
        <v>846</v>
      </c>
    </row>
    <row r="1616" spans="1:11" x14ac:dyDescent="0.2">
      <c r="A1616" t="s">
        <v>478</v>
      </c>
      <c r="B1616" t="s">
        <v>759</v>
      </c>
      <c r="D1616">
        <v>0</v>
      </c>
      <c r="E1616" s="76">
        <v>45747</v>
      </c>
      <c r="H1616">
        <f>'Year 2'!$F$711</f>
        <v>0</v>
      </c>
      <c r="J1616">
        <v>0</v>
      </c>
      <c r="K1616" t="s">
        <v>846</v>
      </c>
    </row>
    <row r="1617" spans="1:11" x14ac:dyDescent="0.2">
      <c r="A1617" t="s">
        <v>478</v>
      </c>
      <c r="B1617" t="s">
        <v>760</v>
      </c>
      <c r="D1617">
        <v>0</v>
      </c>
      <c r="E1617" s="76">
        <v>45747</v>
      </c>
      <c r="H1617">
        <f>'Year 2'!$F$712</f>
        <v>0</v>
      </c>
      <c r="J1617">
        <v>0</v>
      </c>
      <c r="K1617" t="s">
        <v>846</v>
      </c>
    </row>
    <row r="1618" spans="1:11" x14ac:dyDescent="0.2">
      <c r="A1618" t="s">
        <v>478</v>
      </c>
      <c r="B1618" t="s">
        <v>761</v>
      </c>
      <c r="D1618">
        <v>0</v>
      </c>
      <c r="E1618" s="76">
        <v>45747</v>
      </c>
      <c r="H1618">
        <f>'Year 2'!$F$713</f>
        <v>0</v>
      </c>
      <c r="J1618">
        <v>0</v>
      </c>
      <c r="K1618" t="s">
        <v>846</v>
      </c>
    </row>
    <row r="1619" spans="1:11" x14ac:dyDescent="0.2">
      <c r="A1619" t="s">
        <v>478</v>
      </c>
      <c r="B1619" t="s">
        <v>762</v>
      </c>
      <c r="D1619">
        <v>0</v>
      </c>
      <c r="E1619" s="76">
        <v>45747</v>
      </c>
      <c r="H1619">
        <f>'Year 2'!$F$714</f>
        <v>0</v>
      </c>
      <c r="J1619">
        <v>0</v>
      </c>
      <c r="K1619" t="s">
        <v>846</v>
      </c>
    </row>
    <row r="1620" spans="1:11" x14ac:dyDescent="0.2">
      <c r="A1620" t="s">
        <v>485</v>
      </c>
      <c r="B1620" t="s">
        <v>757</v>
      </c>
      <c r="D1620">
        <v>0</v>
      </c>
      <c r="E1620" s="76">
        <v>45747</v>
      </c>
      <c r="H1620">
        <f>'Year 2'!$J$727</f>
        <v>0</v>
      </c>
      <c r="J1620">
        <v>0</v>
      </c>
      <c r="K1620" t="s">
        <v>847</v>
      </c>
    </row>
    <row r="1621" spans="1:11" x14ac:dyDescent="0.2">
      <c r="A1621" t="s">
        <v>485</v>
      </c>
      <c r="B1621" t="s">
        <v>757</v>
      </c>
      <c r="D1621">
        <v>0</v>
      </c>
      <c r="E1621" s="76">
        <v>46112</v>
      </c>
      <c r="H1621">
        <f>'Year 2'!$K$727</f>
        <v>0</v>
      </c>
      <c r="J1621">
        <v>0</v>
      </c>
      <c r="K1621" t="s">
        <v>847</v>
      </c>
    </row>
    <row r="1622" spans="1:11" x14ac:dyDescent="0.2">
      <c r="A1622" t="s">
        <v>485</v>
      </c>
      <c r="B1622" t="s">
        <v>757</v>
      </c>
      <c r="D1622">
        <v>0</v>
      </c>
      <c r="E1622" s="76">
        <v>46477</v>
      </c>
      <c r="H1622">
        <f>'Year 2'!$L$727</f>
        <v>0</v>
      </c>
      <c r="J1622">
        <v>0</v>
      </c>
      <c r="K1622" t="s">
        <v>847</v>
      </c>
    </row>
    <row r="1623" spans="1:11" x14ac:dyDescent="0.2">
      <c r="A1623" t="s">
        <v>485</v>
      </c>
      <c r="B1623" t="s">
        <v>757</v>
      </c>
      <c r="D1623">
        <v>0</v>
      </c>
      <c r="E1623" s="76">
        <v>46843</v>
      </c>
      <c r="H1623">
        <f>'Year 2'!$M$727</f>
        <v>0</v>
      </c>
      <c r="J1623">
        <v>0</v>
      </c>
      <c r="K1623" t="s">
        <v>847</v>
      </c>
    </row>
    <row r="1624" spans="1:11" x14ac:dyDescent="0.2">
      <c r="A1624" t="s">
        <v>485</v>
      </c>
      <c r="B1624" t="s">
        <v>757</v>
      </c>
      <c r="D1624">
        <v>0</v>
      </c>
      <c r="E1624" s="76">
        <v>47208</v>
      </c>
      <c r="H1624">
        <f>'Year 2'!$N$727</f>
        <v>0</v>
      </c>
      <c r="J1624">
        <v>0</v>
      </c>
      <c r="K1624" t="s">
        <v>847</v>
      </c>
    </row>
    <row r="1625" spans="1:11" x14ac:dyDescent="0.2">
      <c r="A1625" t="s">
        <v>485</v>
      </c>
      <c r="B1625" t="s">
        <v>757</v>
      </c>
      <c r="D1625">
        <v>0</v>
      </c>
      <c r="E1625" s="76">
        <v>47573</v>
      </c>
      <c r="H1625">
        <f>'Year 2'!$O$727</f>
        <v>0</v>
      </c>
      <c r="J1625">
        <v>0</v>
      </c>
      <c r="K1625" t="s">
        <v>847</v>
      </c>
    </row>
    <row r="1626" spans="1:11" x14ac:dyDescent="0.2">
      <c r="A1626" t="s">
        <v>485</v>
      </c>
      <c r="B1626" t="s">
        <v>757</v>
      </c>
      <c r="D1626">
        <v>0</v>
      </c>
      <c r="E1626" s="76">
        <v>47938</v>
      </c>
      <c r="H1626">
        <f>'Year 2'!$P$727</f>
        <v>0</v>
      </c>
      <c r="J1626">
        <v>0</v>
      </c>
      <c r="K1626" t="s">
        <v>847</v>
      </c>
    </row>
    <row r="1627" spans="1:11" x14ac:dyDescent="0.2">
      <c r="A1627" t="s">
        <v>485</v>
      </c>
      <c r="B1627" t="s">
        <v>758</v>
      </c>
      <c r="D1627">
        <v>0</v>
      </c>
      <c r="E1627" s="76">
        <v>45747</v>
      </c>
      <c r="H1627">
        <f>'Year 2'!$J$728</f>
        <v>0</v>
      </c>
      <c r="J1627">
        <v>0</v>
      </c>
      <c r="K1627" t="s">
        <v>847</v>
      </c>
    </row>
    <row r="1628" spans="1:11" x14ac:dyDescent="0.2">
      <c r="A1628" t="s">
        <v>485</v>
      </c>
      <c r="B1628" t="s">
        <v>758</v>
      </c>
      <c r="D1628">
        <v>0</v>
      </c>
      <c r="E1628" s="76">
        <v>46112</v>
      </c>
      <c r="H1628">
        <f>'Year 2'!$K$728</f>
        <v>0</v>
      </c>
      <c r="J1628">
        <v>0</v>
      </c>
      <c r="K1628" t="s">
        <v>847</v>
      </c>
    </row>
    <row r="1629" spans="1:11" x14ac:dyDescent="0.2">
      <c r="A1629" t="s">
        <v>485</v>
      </c>
      <c r="B1629" t="s">
        <v>758</v>
      </c>
      <c r="D1629">
        <v>0</v>
      </c>
      <c r="E1629" s="76">
        <v>46477</v>
      </c>
      <c r="H1629">
        <f>'Year 2'!$L$728</f>
        <v>0</v>
      </c>
      <c r="J1629">
        <v>0</v>
      </c>
      <c r="K1629" t="s">
        <v>847</v>
      </c>
    </row>
    <row r="1630" spans="1:11" x14ac:dyDescent="0.2">
      <c r="A1630" t="s">
        <v>485</v>
      </c>
      <c r="B1630" t="s">
        <v>758</v>
      </c>
      <c r="D1630">
        <v>0</v>
      </c>
      <c r="E1630" s="76">
        <v>46843</v>
      </c>
      <c r="H1630">
        <f>'Year 2'!$M$728</f>
        <v>0</v>
      </c>
      <c r="J1630">
        <v>0</v>
      </c>
      <c r="K1630" t="s">
        <v>847</v>
      </c>
    </row>
    <row r="1631" spans="1:11" x14ac:dyDescent="0.2">
      <c r="A1631" t="s">
        <v>485</v>
      </c>
      <c r="B1631" t="s">
        <v>758</v>
      </c>
      <c r="D1631">
        <v>0</v>
      </c>
      <c r="E1631" s="76">
        <v>47208</v>
      </c>
      <c r="H1631">
        <f>'Year 2'!$N$728</f>
        <v>0</v>
      </c>
      <c r="J1631">
        <v>0</v>
      </c>
      <c r="K1631" t="s">
        <v>847</v>
      </c>
    </row>
    <row r="1632" spans="1:11" x14ac:dyDescent="0.2">
      <c r="A1632" t="s">
        <v>485</v>
      </c>
      <c r="B1632" t="s">
        <v>758</v>
      </c>
      <c r="D1632">
        <v>0</v>
      </c>
      <c r="E1632" s="76">
        <v>47573</v>
      </c>
      <c r="H1632">
        <f>'Year 2'!$O$728</f>
        <v>0</v>
      </c>
      <c r="J1632">
        <v>0</v>
      </c>
      <c r="K1632" t="s">
        <v>847</v>
      </c>
    </row>
    <row r="1633" spans="1:11" x14ac:dyDescent="0.2">
      <c r="A1633" t="s">
        <v>485</v>
      </c>
      <c r="B1633" t="s">
        <v>758</v>
      </c>
      <c r="D1633">
        <v>0</v>
      </c>
      <c r="E1633" s="76">
        <v>47938</v>
      </c>
      <c r="H1633">
        <f>'Year 2'!$P$728</f>
        <v>0</v>
      </c>
      <c r="J1633">
        <v>0</v>
      </c>
      <c r="K1633" t="s">
        <v>847</v>
      </c>
    </row>
    <row r="1634" spans="1:11" x14ac:dyDescent="0.2">
      <c r="A1634" t="s">
        <v>485</v>
      </c>
      <c r="B1634" t="s">
        <v>759</v>
      </c>
      <c r="D1634">
        <v>0</v>
      </c>
      <c r="E1634" s="76">
        <v>45747</v>
      </c>
      <c r="H1634">
        <f>'Year 2'!$J$729</f>
        <v>0</v>
      </c>
      <c r="J1634">
        <v>0</v>
      </c>
      <c r="K1634" t="s">
        <v>847</v>
      </c>
    </row>
    <row r="1635" spans="1:11" x14ac:dyDescent="0.2">
      <c r="A1635" t="s">
        <v>485</v>
      </c>
      <c r="B1635" t="s">
        <v>759</v>
      </c>
      <c r="D1635">
        <v>0</v>
      </c>
      <c r="E1635" s="76">
        <v>46112</v>
      </c>
      <c r="H1635">
        <f>'Year 2'!$K$729</f>
        <v>0</v>
      </c>
      <c r="J1635">
        <v>0</v>
      </c>
      <c r="K1635" t="s">
        <v>847</v>
      </c>
    </row>
    <row r="1636" spans="1:11" x14ac:dyDescent="0.2">
      <c r="A1636" t="s">
        <v>485</v>
      </c>
      <c r="B1636" t="s">
        <v>759</v>
      </c>
      <c r="D1636">
        <v>0</v>
      </c>
      <c r="E1636" s="76">
        <v>46477</v>
      </c>
      <c r="H1636">
        <f>'Year 2'!$L$729</f>
        <v>0</v>
      </c>
      <c r="J1636">
        <v>0</v>
      </c>
      <c r="K1636" t="s">
        <v>847</v>
      </c>
    </row>
    <row r="1637" spans="1:11" x14ac:dyDescent="0.2">
      <c r="A1637" t="s">
        <v>485</v>
      </c>
      <c r="B1637" t="s">
        <v>759</v>
      </c>
      <c r="D1637">
        <v>0</v>
      </c>
      <c r="E1637" s="76">
        <v>46843</v>
      </c>
      <c r="H1637">
        <f>'Year 2'!$M$729</f>
        <v>0</v>
      </c>
      <c r="J1637">
        <v>0</v>
      </c>
      <c r="K1637" t="s">
        <v>847</v>
      </c>
    </row>
    <row r="1638" spans="1:11" x14ac:dyDescent="0.2">
      <c r="A1638" t="s">
        <v>485</v>
      </c>
      <c r="B1638" t="s">
        <v>759</v>
      </c>
      <c r="D1638">
        <v>0</v>
      </c>
      <c r="E1638" s="76">
        <v>47208</v>
      </c>
      <c r="H1638">
        <f>'Year 2'!$N$729</f>
        <v>0</v>
      </c>
      <c r="J1638">
        <v>0</v>
      </c>
      <c r="K1638" t="s">
        <v>847</v>
      </c>
    </row>
    <row r="1639" spans="1:11" x14ac:dyDescent="0.2">
      <c r="A1639" t="s">
        <v>485</v>
      </c>
      <c r="B1639" t="s">
        <v>759</v>
      </c>
      <c r="D1639">
        <v>0</v>
      </c>
      <c r="E1639" s="76">
        <v>47573</v>
      </c>
      <c r="H1639">
        <f>'Year 2'!$O$729</f>
        <v>0</v>
      </c>
      <c r="J1639">
        <v>0</v>
      </c>
      <c r="K1639" t="s">
        <v>847</v>
      </c>
    </row>
    <row r="1640" spans="1:11" x14ac:dyDescent="0.2">
      <c r="A1640" t="s">
        <v>485</v>
      </c>
      <c r="B1640" t="s">
        <v>759</v>
      </c>
      <c r="D1640">
        <v>0</v>
      </c>
      <c r="E1640" s="76">
        <v>47938</v>
      </c>
      <c r="H1640">
        <f>'Year 2'!$P$729</f>
        <v>0</v>
      </c>
      <c r="J1640">
        <v>0</v>
      </c>
      <c r="K1640" t="s">
        <v>847</v>
      </c>
    </row>
    <row r="1641" spans="1:11" x14ac:dyDescent="0.2">
      <c r="A1641" t="s">
        <v>485</v>
      </c>
      <c r="B1641" t="s">
        <v>760</v>
      </c>
      <c r="D1641">
        <v>0</v>
      </c>
      <c r="E1641" s="76">
        <v>45747</v>
      </c>
      <c r="H1641">
        <f>'Year 2'!$J$730</f>
        <v>0</v>
      </c>
      <c r="J1641">
        <v>0</v>
      </c>
      <c r="K1641" t="s">
        <v>847</v>
      </c>
    </row>
    <row r="1642" spans="1:11" x14ac:dyDescent="0.2">
      <c r="A1642" t="s">
        <v>485</v>
      </c>
      <c r="B1642" t="s">
        <v>760</v>
      </c>
      <c r="D1642">
        <v>0</v>
      </c>
      <c r="E1642" s="76">
        <v>46112</v>
      </c>
      <c r="H1642">
        <f>'Year 2'!$K$730</f>
        <v>0</v>
      </c>
      <c r="J1642">
        <v>0</v>
      </c>
      <c r="K1642" t="s">
        <v>847</v>
      </c>
    </row>
    <row r="1643" spans="1:11" x14ac:dyDescent="0.2">
      <c r="A1643" t="s">
        <v>485</v>
      </c>
      <c r="B1643" t="s">
        <v>760</v>
      </c>
      <c r="D1643">
        <v>0</v>
      </c>
      <c r="E1643" s="76">
        <v>46477</v>
      </c>
      <c r="H1643">
        <f>'Year 2'!$L$730</f>
        <v>0</v>
      </c>
      <c r="J1643">
        <v>0</v>
      </c>
      <c r="K1643" t="s">
        <v>847</v>
      </c>
    </row>
    <row r="1644" spans="1:11" x14ac:dyDescent="0.2">
      <c r="A1644" t="s">
        <v>485</v>
      </c>
      <c r="B1644" t="s">
        <v>760</v>
      </c>
      <c r="D1644">
        <v>0</v>
      </c>
      <c r="E1644" s="76">
        <v>46843</v>
      </c>
      <c r="H1644">
        <f>'Year 2'!$M$730</f>
        <v>0</v>
      </c>
      <c r="J1644">
        <v>0</v>
      </c>
      <c r="K1644" t="s">
        <v>847</v>
      </c>
    </row>
    <row r="1645" spans="1:11" x14ac:dyDescent="0.2">
      <c r="A1645" t="s">
        <v>485</v>
      </c>
      <c r="B1645" t="s">
        <v>760</v>
      </c>
      <c r="D1645">
        <v>0</v>
      </c>
      <c r="E1645" s="76">
        <v>47208</v>
      </c>
      <c r="H1645">
        <f>'Year 2'!$N$730</f>
        <v>0</v>
      </c>
      <c r="J1645">
        <v>0</v>
      </c>
      <c r="K1645" t="s">
        <v>847</v>
      </c>
    </row>
    <row r="1646" spans="1:11" x14ac:dyDescent="0.2">
      <c r="A1646" t="s">
        <v>485</v>
      </c>
      <c r="B1646" t="s">
        <v>760</v>
      </c>
      <c r="D1646">
        <v>0</v>
      </c>
      <c r="E1646" s="76">
        <v>47573</v>
      </c>
      <c r="H1646">
        <f>'Year 2'!$O$730</f>
        <v>0</v>
      </c>
      <c r="J1646">
        <v>0</v>
      </c>
      <c r="K1646" t="s">
        <v>847</v>
      </c>
    </row>
    <row r="1647" spans="1:11" x14ac:dyDescent="0.2">
      <c r="A1647" t="s">
        <v>485</v>
      </c>
      <c r="B1647" t="s">
        <v>760</v>
      </c>
      <c r="D1647">
        <v>0</v>
      </c>
      <c r="E1647" s="76">
        <v>47938</v>
      </c>
      <c r="H1647">
        <f>'Year 2'!$P$730</f>
        <v>0</v>
      </c>
      <c r="J1647">
        <v>0</v>
      </c>
      <c r="K1647" t="s">
        <v>847</v>
      </c>
    </row>
    <row r="1648" spans="1:11" x14ac:dyDescent="0.2">
      <c r="A1648" t="s">
        <v>485</v>
      </c>
      <c r="B1648" t="s">
        <v>761</v>
      </c>
      <c r="D1648">
        <v>0</v>
      </c>
      <c r="E1648" s="76">
        <v>45747</v>
      </c>
      <c r="H1648">
        <f>'Year 2'!$J$731</f>
        <v>0</v>
      </c>
      <c r="J1648">
        <v>0</v>
      </c>
      <c r="K1648" t="s">
        <v>847</v>
      </c>
    </row>
    <row r="1649" spans="1:11" x14ac:dyDescent="0.2">
      <c r="A1649" t="s">
        <v>485</v>
      </c>
      <c r="B1649" t="s">
        <v>761</v>
      </c>
      <c r="D1649">
        <v>0</v>
      </c>
      <c r="E1649" s="76">
        <v>46112</v>
      </c>
      <c r="H1649">
        <f>'Year 2'!$K$731</f>
        <v>0</v>
      </c>
      <c r="J1649">
        <v>0</v>
      </c>
      <c r="K1649" t="s">
        <v>847</v>
      </c>
    </row>
    <row r="1650" spans="1:11" x14ac:dyDescent="0.2">
      <c r="A1650" t="s">
        <v>485</v>
      </c>
      <c r="B1650" t="s">
        <v>761</v>
      </c>
      <c r="D1650">
        <v>0</v>
      </c>
      <c r="E1650" s="76">
        <v>46477</v>
      </c>
      <c r="H1650">
        <f>'Year 2'!$L$731</f>
        <v>0</v>
      </c>
      <c r="J1650">
        <v>0</v>
      </c>
      <c r="K1650" t="s">
        <v>847</v>
      </c>
    </row>
    <row r="1651" spans="1:11" x14ac:dyDescent="0.2">
      <c r="A1651" t="s">
        <v>485</v>
      </c>
      <c r="B1651" t="s">
        <v>761</v>
      </c>
      <c r="D1651">
        <v>0</v>
      </c>
      <c r="E1651" s="76">
        <v>46843</v>
      </c>
      <c r="H1651">
        <f>'Year 2'!$M$731</f>
        <v>0</v>
      </c>
      <c r="J1651">
        <v>0</v>
      </c>
      <c r="K1651" t="s">
        <v>847</v>
      </c>
    </row>
    <row r="1652" spans="1:11" x14ac:dyDescent="0.2">
      <c r="A1652" t="s">
        <v>485</v>
      </c>
      <c r="B1652" t="s">
        <v>761</v>
      </c>
      <c r="D1652">
        <v>0</v>
      </c>
      <c r="E1652" s="76">
        <v>47208</v>
      </c>
      <c r="H1652">
        <f>'Year 2'!$N$731</f>
        <v>0</v>
      </c>
      <c r="J1652">
        <v>0</v>
      </c>
      <c r="K1652" t="s">
        <v>847</v>
      </c>
    </row>
    <row r="1653" spans="1:11" x14ac:dyDescent="0.2">
      <c r="A1653" t="s">
        <v>485</v>
      </c>
      <c r="B1653" t="s">
        <v>761</v>
      </c>
      <c r="D1653">
        <v>0</v>
      </c>
      <c r="E1653" s="76">
        <v>47573</v>
      </c>
      <c r="H1653">
        <f>'Year 2'!$O$731</f>
        <v>0</v>
      </c>
      <c r="J1653">
        <v>0</v>
      </c>
      <c r="K1653" t="s">
        <v>847</v>
      </c>
    </row>
    <row r="1654" spans="1:11" x14ac:dyDescent="0.2">
      <c r="A1654" t="s">
        <v>485</v>
      </c>
      <c r="B1654" t="s">
        <v>761</v>
      </c>
      <c r="D1654">
        <v>0</v>
      </c>
      <c r="E1654" s="76">
        <v>47938</v>
      </c>
      <c r="H1654">
        <f>'Year 2'!$P$731</f>
        <v>0</v>
      </c>
      <c r="J1654">
        <v>0</v>
      </c>
      <c r="K1654" t="s">
        <v>847</v>
      </c>
    </row>
    <row r="1655" spans="1:11" x14ac:dyDescent="0.2">
      <c r="A1655" t="s">
        <v>485</v>
      </c>
      <c r="B1655" t="s">
        <v>762</v>
      </c>
      <c r="D1655">
        <v>0</v>
      </c>
      <c r="E1655" s="76">
        <v>45747</v>
      </c>
      <c r="H1655">
        <f>'Year 2'!$J$732</f>
        <v>0</v>
      </c>
      <c r="J1655">
        <v>0</v>
      </c>
      <c r="K1655" t="s">
        <v>847</v>
      </c>
    </row>
    <row r="1656" spans="1:11" x14ac:dyDescent="0.2">
      <c r="A1656" t="s">
        <v>485</v>
      </c>
      <c r="B1656" t="s">
        <v>762</v>
      </c>
      <c r="D1656">
        <v>0</v>
      </c>
      <c r="E1656" s="76">
        <v>46112</v>
      </c>
      <c r="H1656">
        <f>'Year 2'!$K$732</f>
        <v>0</v>
      </c>
      <c r="J1656">
        <v>0</v>
      </c>
      <c r="K1656" t="s">
        <v>847</v>
      </c>
    </row>
    <row r="1657" spans="1:11" x14ac:dyDescent="0.2">
      <c r="A1657" t="s">
        <v>485</v>
      </c>
      <c r="B1657" t="s">
        <v>762</v>
      </c>
      <c r="D1657">
        <v>0</v>
      </c>
      <c r="E1657" s="76">
        <v>46477</v>
      </c>
      <c r="H1657">
        <f>'Year 2'!$L$732</f>
        <v>0</v>
      </c>
      <c r="J1657">
        <v>0</v>
      </c>
      <c r="K1657" t="s">
        <v>847</v>
      </c>
    </row>
    <row r="1658" spans="1:11" x14ac:dyDescent="0.2">
      <c r="A1658" t="s">
        <v>485</v>
      </c>
      <c r="B1658" t="s">
        <v>762</v>
      </c>
      <c r="D1658">
        <v>0</v>
      </c>
      <c r="E1658" s="76">
        <v>46843</v>
      </c>
      <c r="H1658">
        <f>'Year 2'!$M$732</f>
        <v>0</v>
      </c>
      <c r="J1658">
        <v>0</v>
      </c>
      <c r="K1658" t="s">
        <v>847</v>
      </c>
    </row>
    <row r="1659" spans="1:11" x14ac:dyDescent="0.2">
      <c r="A1659" t="s">
        <v>485</v>
      </c>
      <c r="B1659" t="s">
        <v>762</v>
      </c>
      <c r="D1659">
        <v>0</v>
      </c>
      <c r="E1659" s="76">
        <v>47208</v>
      </c>
      <c r="H1659">
        <f>'Year 2'!$N$732</f>
        <v>0</v>
      </c>
      <c r="J1659">
        <v>0</v>
      </c>
      <c r="K1659" t="s">
        <v>847</v>
      </c>
    </row>
    <row r="1660" spans="1:11" x14ac:dyDescent="0.2">
      <c r="A1660" t="s">
        <v>485</v>
      </c>
      <c r="B1660" t="s">
        <v>762</v>
      </c>
      <c r="D1660">
        <v>0</v>
      </c>
      <c r="E1660" s="76">
        <v>47573</v>
      </c>
      <c r="H1660">
        <f>'Year 2'!$O$732</f>
        <v>0</v>
      </c>
      <c r="J1660">
        <v>0</v>
      </c>
      <c r="K1660" t="s">
        <v>847</v>
      </c>
    </row>
    <row r="1661" spans="1:11" x14ac:dyDescent="0.2">
      <c r="A1661" t="s">
        <v>485</v>
      </c>
      <c r="B1661" t="s">
        <v>762</v>
      </c>
      <c r="D1661">
        <v>0</v>
      </c>
      <c r="E1661" s="76">
        <v>47938</v>
      </c>
      <c r="H1661">
        <f>'Year 2'!$P$732</f>
        <v>0</v>
      </c>
      <c r="J1661">
        <v>0</v>
      </c>
      <c r="K1661" t="s">
        <v>847</v>
      </c>
    </row>
    <row r="1662" spans="1:11" x14ac:dyDescent="0.2">
      <c r="A1662" t="s">
        <v>492</v>
      </c>
      <c r="B1662" t="s">
        <v>757</v>
      </c>
      <c r="D1662">
        <v>0</v>
      </c>
      <c r="E1662" s="76">
        <v>45747</v>
      </c>
      <c r="H1662">
        <f>'Year 2'!$F$742</f>
        <v>0</v>
      </c>
      <c r="J1662">
        <v>0</v>
      </c>
      <c r="K1662" t="s">
        <v>848</v>
      </c>
    </row>
    <row r="1663" spans="1:11" x14ac:dyDescent="0.2">
      <c r="A1663" t="s">
        <v>492</v>
      </c>
      <c r="B1663" t="s">
        <v>758</v>
      </c>
      <c r="D1663">
        <v>0</v>
      </c>
      <c r="E1663" s="76">
        <v>45747</v>
      </c>
      <c r="H1663">
        <f>'Year 2'!$F$743</f>
        <v>0</v>
      </c>
      <c r="J1663">
        <v>0</v>
      </c>
      <c r="K1663" t="s">
        <v>848</v>
      </c>
    </row>
    <row r="1664" spans="1:11" x14ac:dyDescent="0.2">
      <c r="A1664" t="s">
        <v>492</v>
      </c>
      <c r="B1664" t="s">
        <v>759</v>
      </c>
      <c r="D1664">
        <v>0</v>
      </c>
      <c r="E1664" s="76">
        <v>45747</v>
      </c>
      <c r="H1664">
        <f>'Year 2'!$F$744</f>
        <v>0</v>
      </c>
      <c r="J1664">
        <v>0</v>
      </c>
      <c r="K1664" t="s">
        <v>848</v>
      </c>
    </row>
    <row r="1665" spans="1:11" x14ac:dyDescent="0.2">
      <c r="A1665" t="s">
        <v>492</v>
      </c>
      <c r="B1665" t="s">
        <v>760</v>
      </c>
      <c r="D1665">
        <v>0</v>
      </c>
      <c r="E1665" s="76">
        <v>45747</v>
      </c>
      <c r="H1665">
        <f>'Year 2'!$F$745</f>
        <v>0</v>
      </c>
      <c r="J1665">
        <v>0</v>
      </c>
      <c r="K1665" t="s">
        <v>848</v>
      </c>
    </row>
    <row r="1666" spans="1:11" x14ac:dyDescent="0.2">
      <c r="A1666" t="s">
        <v>492</v>
      </c>
      <c r="B1666" t="s">
        <v>761</v>
      </c>
      <c r="D1666">
        <v>0</v>
      </c>
      <c r="E1666" s="76">
        <v>45747</v>
      </c>
      <c r="H1666">
        <f>'Year 2'!$F$746</f>
        <v>0</v>
      </c>
      <c r="J1666">
        <v>0</v>
      </c>
      <c r="K1666" t="s">
        <v>848</v>
      </c>
    </row>
    <row r="1667" spans="1:11" x14ac:dyDescent="0.2">
      <c r="A1667" t="s">
        <v>492</v>
      </c>
      <c r="B1667" t="s">
        <v>762</v>
      </c>
      <c r="D1667">
        <v>0</v>
      </c>
      <c r="E1667" s="76">
        <v>45747</v>
      </c>
      <c r="H1667">
        <f>'Year 2'!$F$747</f>
        <v>0</v>
      </c>
      <c r="J1667">
        <v>0</v>
      </c>
      <c r="K1667" t="s">
        <v>848</v>
      </c>
    </row>
    <row r="1668" spans="1:11" x14ac:dyDescent="0.2">
      <c r="A1668" t="s">
        <v>499</v>
      </c>
      <c r="B1668" t="s">
        <v>757</v>
      </c>
      <c r="D1668">
        <v>0</v>
      </c>
      <c r="E1668" s="76">
        <v>45747</v>
      </c>
      <c r="H1668">
        <f>'Year 2'!$J$764</f>
        <v>0</v>
      </c>
      <c r="J1668">
        <v>0</v>
      </c>
      <c r="K1668" t="s">
        <v>849</v>
      </c>
    </row>
    <row r="1669" spans="1:11" x14ac:dyDescent="0.2">
      <c r="A1669" t="s">
        <v>499</v>
      </c>
      <c r="B1669" t="s">
        <v>757</v>
      </c>
      <c r="D1669">
        <v>0</v>
      </c>
      <c r="E1669" s="76">
        <v>46112</v>
      </c>
      <c r="H1669">
        <f>'Year 2'!$K$764</f>
        <v>0</v>
      </c>
      <c r="J1669">
        <v>0</v>
      </c>
      <c r="K1669" t="s">
        <v>849</v>
      </c>
    </row>
    <row r="1670" spans="1:11" x14ac:dyDescent="0.2">
      <c r="A1670" t="s">
        <v>499</v>
      </c>
      <c r="B1670" t="s">
        <v>757</v>
      </c>
      <c r="D1670">
        <v>0</v>
      </c>
      <c r="E1670" s="76">
        <v>46477</v>
      </c>
      <c r="H1670">
        <f>'Year 2'!$L$764</f>
        <v>0</v>
      </c>
      <c r="J1670">
        <v>0</v>
      </c>
      <c r="K1670" t="s">
        <v>849</v>
      </c>
    </row>
    <row r="1671" spans="1:11" x14ac:dyDescent="0.2">
      <c r="A1671" t="s">
        <v>499</v>
      </c>
      <c r="B1671" t="s">
        <v>757</v>
      </c>
      <c r="D1671">
        <v>0</v>
      </c>
      <c r="E1671" s="76">
        <v>46843</v>
      </c>
      <c r="H1671">
        <f>'Year 2'!$M$764</f>
        <v>0</v>
      </c>
      <c r="J1671">
        <v>0</v>
      </c>
      <c r="K1671" t="s">
        <v>849</v>
      </c>
    </row>
    <row r="1672" spans="1:11" x14ac:dyDescent="0.2">
      <c r="A1672" t="s">
        <v>499</v>
      </c>
      <c r="B1672" t="s">
        <v>757</v>
      </c>
      <c r="D1672">
        <v>0</v>
      </c>
      <c r="E1672" s="76">
        <v>47208</v>
      </c>
      <c r="H1672">
        <f>'Year 2'!$N$764</f>
        <v>0</v>
      </c>
      <c r="J1672">
        <v>0</v>
      </c>
      <c r="K1672" t="s">
        <v>849</v>
      </c>
    </row>
    <row r="1673" spans="1:11" x14ac:dyDescent="0.2">
      <c r="A1673" t="s">
        <v>499</v>
      </c>
      <c r="B1673" t="s">
        <v>757</v>
      </c>
      <c r="D1673">
        <v>0</v>
      </c>
      <c r="E1673" s="76">
        <v>47573</v>
      </c>
      <c r="H1673">
        <f>'Year 2'!$O$764</f>
        <v>0</v>
      </c>
      <c r="J1673">
        <v>0</v>
      </c>
      <c r="K1673" t="s">
        <v>849</v>
      </c>
    </row>
    <row r="1674" spans="1:11" x14ac:dyDescent="0.2">
      <c r="A1674" t="s">
        <v>499</v>
      </c>
      <c r="B1674" t="s">
        <v>757</v>
      </c>
      <c r="D1674">
        <v>0</v>
      </c>
      <c r="E1674" s="76">
        <v>47938</v>
      </c>
      <c r="H1674">
        <f>'Year 2'!$P$764</f>
        <v>0</v>
      </c>
      <c r="J1674">
        <v>0</v>
      </c>
      <c r="K1674" t="s">
        <v>849</v>
      </c>
    </row>
    <row r="1675" spans="1:11" x14ac:dyDescent="0.2">
      <c r="A1675" t="s">
        <v>499</v>
      </c>
      <c r="B1675" t="s">
        <v>758</v>
      </c>
      <c r="D1675">
        <v>0</v>
      </c>
      <c r="E1675" s="76">
        <v>45747</v>
      </c>
      <c r="H1675">
        <f>'Year 2'!$J$765</f>
        <v>0</v>
      </c>
      <c r="J1675">
        <v>0</v>
      </c>
      <c r="K1675" t="s">
        <v>849</v>
      </c>
    </row>
    <row r="1676" spans="1:11" x14ac:dyDescent="0.2">
      <c r="A1676" t="s">
        <v>499</v>
      </c>
      <c r="B1676" t="s">
        <v>758</v>
      </c>
      <c r="D1676">
        <v>0</v>
      </c>
      <c r="E1676" s="76">
        <v>46112</v>
      </c>
      <c r="H1676">
        <f>'Year 2'!$K$765</f>
        <v>0</v>
      </c>
      <c r="J1676">
        <v>0</v>
      </c>
      <c r="K1676" t="s">
        <v>849</v>
      </c>
    </row>
    <row r="1677" spans="1:11" x14ac:dyDescent="0.2">
      <c r="A1677" t="s">
        <v>499</v>
      </c>
      <c r="B1677" t="s">
        <v>758</v>
      </c>
      <c r="D1677">
        <v>0</v>
      </c>
      <c r="E1677" s="76">
        <v>46477</v>
      </c>
      <c r="H1677">
        <f>'Year 2'!$L$765</f>
        <v>0</v>
      </c>
      <c r="J1677">
        <v>0</v>
      </c>
      <c r="K1677" t="s">
        <v>849</v>
      </c>
    </row>
    <row r="1678" spans="1:11" x14ac:dyDescent="0.2">
      <c r="A1678" t="s">
        <v>499</v>
      </c>
      <c r="B1678" t="s">
        <v>758</v>
      </c>
      <c r="D1678">
        <v>0</v>
      </c>
      <c r="E1678" s="76">
        <v>46843</v>
      </c>
      <c r="H1678">
        <f>'Year 2'!$M$765</f>
        <v>0</v>
      </c>
      <c r="J1678">
        <v>0</v>
      </c>
      <c r="K1678" t="s">
        <v>849</v>
      </c>
    </row>
    <row r="1679" spans="1:11" x14ac:dyDescent="0.2">
      <c r="A1679" t="s">
        <v>499</v>
      </c>
      <c r="B1679" t="s">
        <v>758</v>
      </c>
      <c r="D1679">
        <v>0</v>
      </c>
      <c r="E1679" s="76">
        <v>47208</v>
      </c>
      <c r="H1679">
        <f>'Year 2'!$N$765</f>
        <v>0</v>
      </c>
      <c r="J1679">
        <v>0</v>
      </c>
      <c r="K1679" t="s">
        <v>849</v>
      </c>
    </row>
    <row r="1680" spans="1:11" x14ac:dyDescent="0.2">
      <c r="A1680" t="s">
        <v>499</v>
      </c>
      <c r="B1680" t="s">
        <v>758</v>
      </c>
      <c r="D1680">
        <v>0</v>
      </c>
      <c r="E1680" s="76">
        <v>47573</v>
      </c>
      <c r="H1680">
        <f>'Year 2'!$O$765</f>
        <v>0</v>
      </c>
      <c r="J1680">
        <v>0</v>
      </c>
      <c r="K1680" t="s">
        <v>849</v>
      </c>
    </row>
    <row r="1681" spans="1:11" x14ac:dyDescent="0.2">
      <c r="A1681" t="s">
        <v>499</v>
      </c>
      <c r="B1681" t="s">
        <v>758</v>
      </c>
      <c r="D1681">
        <v>0</v>
      </c>
      <c r="E1681" s="76">
        <v>47938</v>
      </c>
      <c r="H1681">
        <f>'Year 2'!$P$765</f>
        <v>0</v>
      </c>
      <c r="J1681">
        <v>0</v>
      </c>
      <c r="K1681" t="s">
        <v>849</v>
      </c>
    </row>
    <row r="1682" spans="1:11" x14ac:dyDescent="0.2">
      <c r="A1682" t="s">
        <v>499</v>
      </c>
      <c r="B1682" t="s">
        <v>759</v>
      </c>
      <c r="D1682">
        <v>0</v>
      </c>
      <c r="E1682" s="76">
        <v>45747</v>
      </c>
      <c r="H1682">
        <f>'Year 2'!$J$766</f>
        <v>0</v>
      </c>
      <c r="J1682">
        <v>0</v>
      </c>
      <c r="K1682" t="s">
        <v>849</v>
      </c>
    </row>
    <row r="1683" spans="1:11" x14ac:dyDescent="0.2">
      <c r="A1683" t="s">
        <v>499</v>
      </c>
      <c r="B1683" t="s">
        <v>759</v>
      </c>
      <c r="D1683">
        <v>0</v>
      </c>
      <c r="E1683" s="76">
        <v>46112</v>
      </c>
      <c r="H1683">
        <f>'Year 2'!$K$766</f>
        <v>0</v>
      </c>
      <c r="J1683">
        <v>0</v>
      </c>
      <c r="K1683" t="s">
        <v>849</v>
      </c>
    </row>
    <row r="1684" spans="1:11" x14ac:dyDescent="0.2">
      <c r="A1684" t="s">
        <v>499</v>
      </c>
      <c r="B1684" t="s">
        <v>759</v>
      </c>
      <c r="D1684">
        <v>0</v>
      </c>
      <c r="E1684" s="76">
        <v>46477</v>
      </c>
      <c r="H1684">
        <f>'Year 2'!$L$766</f>
        <v>0</v>
      </c>
      <c r="J1684">
        <v>0</v>
      </c>
      <c r="K1684" t="s">
        <v>849</v>
      </c>
    </row>
    <row r="1685" spans="1:11" x14ac:dyDescent="0.2">
      <c r="A1685" t="s">
        <v>499</v>
      </c>
      <c r="B1685" t="s">
        <v>759</v>
      </c>
      <c r="D1685">
        <v>0</v>
      </c>
      <c r="E1685" s="76">
        <v>46843</v>
      </c>
      <c r="H1685">
        <f>'Year 2'!$M$766</f>
        <v>0</v>
      </c>
      <c r="J1685">
        <v>0</v>
      </c>
      <c r="K1685" t="s">
        <v>849</v>
      </c>
    </row>
    <row r="1686" spans="1:11" x14ac:dyDescent="0.2">
      <c r="A1686" t="s">
        <v>499</v>
      </c>
      <c r="B1686" t="s">
        <v>759</v>
      </c>
      <c r="D1686">
        <v>0</v>
      </c>
      <c r="E1686" s="76">
        <v>47208</v>
      </c>
      <c r="H1686">
        <f>'Year 2'!$N$766</f>
        <v>0</v>
      </c>
      <c r="J1686">
        <v>0</v>
      </c>
      <c r="K1686" t="s">
        <v>849</v>
      </c>
    </row>
    <row r="1687" spans="1:11" x14ac:dyDescent="0.2">
      <c r="A1687" t="s">
        <v>499</v>
      </c>
      <c r="B1687" t="s">
        <v>759</v>
      </c>
      <c r="D1687">
        <v>0</v>
      </c>
      <c r="E1687" s="76">
        <v>47573</v>
      </c>
      <c r="H1687">
        <f>'Year 2'!$O$766</f>
        <v>0</v>
      </c>
      <c r="J1687">
        <v>0</v>
      </c>
      <c r="K1687" t="s">
        <v>849</v>
      </c>
    </row>
    <row r="1688" spans="1:11" x14ac:dyDescent="0.2">
      <c r="A1688" t="s">
        <v>499</v>
      </c>
      <c r="B1688" t="s">
        <v>759</v>
      </c>
      <c r="D1688">
        <v>0</v>
      </c>
      <c r="E1688" s="76">
        <v>47938</v>
      </c>
      <c r="H1688">
        <f>'Year 2'!$P$766</f>
        <v>0</v>
      </c>
      <c r="J1688">
        <v>0</v>
      </c>
      <c r="K1688" t="s">
        <v>849</v>
      </c>
    </row>
    <row r="1689" spans="1:11" x14ac:dyDescent="0.2">
      <c r="A1689" t="s">
        <v>499</v>
      </c>
      <c r="B1689" t="s">
        <v>760</v>
      </c>
      <c r="D1689">
        <v>0</v>
      </c>
      <c r="E1689" s="76">
        <v>45747</v>
      </c>
      <c r="H1689">
        <f>'Year 2'!$J$767</f>
        <v>0</v>
      </c>
      <c r="J1689">
        <v>0</v>
      </c>
      <c r="K1689" t="s">
        <v>849</v>
      </c>
    </row>
    <row r="1690" spans="1:11" x14ac:dyDescent="0.2">
      <c r="A1690" t="s">
        <v>499</v>
      </c>
      <c r="B1690" t="s">
        <v>760</v>
      </c>
      <c r="D1690">
        <v>0</v>
      </c>
      <c r="E1690" s="76">
        <v>46112</v>
      </c>
      <c r="H1690">
        <f>'Year 2'!$K$767</f>
        <v>0</v>
      </c>
      <c r="J1690">
        <v>0</v>
      </c>
      <c r="K1690" t="s">
        <v>849</v>
      </c>
    </row>
    <row r="1691" spans="1:11" x14ac:dyDescent="0.2">
      <c r="A1691" t="s">
        <v>499</v>
      </c>
      <c r="B1691" t="s">
        <v>760</v>
      </c>
      <c r="D1691">
        <v>0</v>
      </c>
      <c r="E1691" s="76">
        <v>46477</v>
      </c>
      <c r="H1691">
        <f>'Year 2'!$L$767</f>
        <v>0</v>
      </c>
      <c r="J1691">
        <v>0</v>
      </c>
      <c r="K1691" t="s">
        <v>849</v>
      </c>
    </row>
    <row r="1692" spans="1:11" x14ac:dyDescent="0.2">
      <c r="A1692" t="s">
        <v>499</v>
      </c>
      <c r="B1692" t="s">
        <v>760</v>
      </c>
      <c r="D1692">
        <v>0</v>
      </c>
      <c r="E1692" s="76">
        <v>46843</v>
      </c>
      <c r="H1692">
        <f>'Year 2'!$M$767</f>
        <v>0</v>
      </c>
      <c r="J1692">
        <v>0</v>
      </c>
      <c r="K1692" t="s">
        <v>849</v>
      </c>
    </row>
    <row r="1693" spans="1:11" x14ac:dyDescent="0.2">
      <c r="A1693" t="s">
        <v>499</v>
      </c>
      <c r="B1693" t="s">
        <v>760</v>
      </c>
      <c r="D1693">
        <v>0</v>
      </c>
      <c r="E1693" s="76">
        <v>47208</v>
      </c>
      <c r="H1693">
        <f>'Year 2'!$N$767</f>
        <v>0</v>
      </c>
      <c r="J1693">
        <v>0</v>
      </c>
      <c r="K1693" t="s">
        <v>849</v>
      </c>
    </row>
    <row r="1694" spans="1:11" x14ac:dyDescent="0.2">
      <c r="A1694" t="s">
        <v>499</v>
      </c>
      <c r="B1694" t="s">
        <v>760</v>
      </c>
      <c r="D1694">
        <v>0</v>
      </c>
      <c r="E1694" s="76">
        <v>47573</v>
      </c>
      <c r="H1694">
        <f>'Year 2'!$O$767</f>
        <v>0</v>
      </c>
      <c r="J1694">
        <v>0</v>
      </c>
      <c r="K1694" t="s">
        <v>849</v>
      </c>
    </row>
    <row r="1695" spans="1:11" x14ac:dyDescent="0.2">
      <c r="A1695" t="s">
        <v>499</v>
      </c>
      <c r="B1695" t="s">
        <v>760</v>
      </c>
      <c r="D1695">
        <v>0</v>
      </c>
      <c r="E1695" s="76">
        <v>47938</v>
      </c>
      <c r="H1695">
        <f>'Year 2'!$P$767</f>
        <v>0</v>
      </c>
      <c r="J1695">
        <v>0</v>
      </c>
      <c r="K1695" t="s">
        <v>849</v>
      </c>
    </row>
    <row r="1696" spans="1:11" x14ac:dyDescent="0.2">
      <c r="A1696" t="s">
        <v>499</v>
      </c>
      <c r="B1696" t="s">
        <v>761</v>
      </c>
      <c r="D1696">
        <v>0</v>
      </c>
      <c r="E1696" s="76">
        <v>45747</v>
      </c>
      <c r="H1696">
        <f>'Year 2'!$J$768</f>
        <v>0</v>
      </c>
      <c r="J1696">
        <v>0</v>
      </c>
      <c r="K1696" t="s">
        <v>849</v>
      </c>
    </row>
    <row r="1697" spans="1:11" x14ac:dyDescent="0.2">
      <c r="A1697" t="s">
        <v>499</v>
      </c>
      <c r="B1697" t="s">
        <v>761</v>
      </c>
      <c r="D1697">
        <v>0</v>
      </c>
      <c r="E1697" s="76">
        <v>46112</v>
      </c>
      <c r="H1697">
        <f>'Year 2'!$K$768</f>
        <v>0</v>
      </c>
      <c r="J1697">
        <v>0</v>
      </c>
      <c r="K1697" t="s">
        <v>849</v>
      </c>
    </row>
    <row r="1698" spans="1:11" x14ac:dyDescent="0.2">
      <c r="A1698" t="s">
        <v>499</v>
      </c>
      <c r="B1698" t="s">
        <v>761</v>
      </c>
      <c r="D1698">
        <v>0</v>
      </c>
      <c r="E1698" s="76">
        <v>46477</v>
      </c>
      <c r="H1698">
        <f>'Year 2'!$L$768</f>
        <v>0</v>
      </c>
      <c r="J1698">
        <v>0</v>
      </c>
      <c r="K1698" t="s">
        <v>849</v>
      </c>
    </row>
    <row r="1699" spans="1:11" x14ac:dyDescent="0.2">
      <c r="A1699" t="s">
        <v>499</v>
      </c>
      <c r="B1699" t="s">
        <v>761</v>
      </c>
      <c r="D1699">
        <v>0</v>
      </c>
      <c r="E1699" s="76">
        <v>46843</v>
      </c>
      <c r="H1699">
        <f>'Year 2'!$M$768</f>
        <v>0</v>
      </c>
      <c r="J1699">
        <v>0</v>
      </c>
      <c r="K1699" t="s">
        <v>849</v>
      </c>
    </row>
    <row r="1700" spans="1:11" x14ac:dyDescent="0.2">
      <c r="A1700" t="s">
        <v>499</v>
      </c>
      <c r="B1700" t="s">
        <v>761</v>
      </c>
      <c r="D1700">
        <v>0</v>
      </c>
      <c r="E1700" s="76">
        <v>47208</v>
      </c>
      <c r="H1700">
        <f>'Year 2'!$N$768</f>
        <v>0</v>
      </c>
      <c r="J1700">
        <v>0</v>
      </c>
      <c r="K1700" t="s">
        <v>849</v>
      </c>
    </row>
    <row r="1701" spans="1:11" x14ac:dyDescent="0.2">
      <c r="A1701" t="s">
        <v>499</v>
      </c>
      <c r="B1701" t="s">
        <v>761</v>
      </c>
      <c r="D1701">
        <v>0</v>
      </c>
      <c r="E1701" s="76">
        <v>47573</v>
      </c>
      <c r="H1701">
        <f>'Year 2'!$O$768</f>
        <v>0</v>
      </c>
      <c r="J1701">
        <v>0</v>
      </c>
      <c r="K1701" t="s">
        <v>849</v>
      </c>
    </row>
    <row r="1702" spans="1:11" x14ac:dyDescent="0.2">
      <c r="A1702" t="s">
        <v>499</v>
      </c>
      <c r="B1702" t="s">
        <v>761</v>
      </c>
      <c r="D1702">
        <v>0</v>
      </c>
      <c r="E1702" s="76">
        <v>47938</v>
      </c>
      <c r="H1702">
        <f>'Year 2'!$P$768</f>
        <v>0</v>
      </c>
      <c r="J1702">
        <v>0</v>
      </c>
      <c r="K1702" t="s">
        <v>849</v>
      </c>
    </row>
    <row r="1703" spans="1:11" x14ac:dyDescent="0.2">
      <c r="A1703" t="s">
        <v>499</v>
      </c>
      <c r="B1703" t="s">
        <v>762</v>
      </c>
      <c r="D1703">
        <v>0</v>
      </c>
      <c r="E1703" s="76">
        <v>45747</v>
      </c>
      <c r="H1703">
        <f>'Year 2'!$J$769</f>
        <v>0</v>
      </c>
      <c r="J1703">
        <v>0</v>
      </c>
      <c r="K1703" t="s">
        <v>849</v>
      </c>
    </row>
    <row r="1704" spans="1:11" x14ac:dyDescent="0.2">
      <c r="A1704" t="s">
        <v>499</v>
      </c>
      <c r="B1704" t="s">
        <v>762</v>
      </c>
      <c r="D1704">
        <v>0</v>
      </c>
      <c r="E1704" s="76">
        <v>46112</v>
      </c>
      <c r="H1704">
        <f>'Year 2'!$K$769</f>
        <v>0</v>
      </c>
      <c r="J1704">
        <v>0</v>
      </c>
      <c r="K1704" t="s">
        <v>849</v>
      </c>
    </row>
    <row r="1705" spans="1:11" x14ac:dyDescent="0.2">
      <c r="A1705" t="s">
        <v>499</v>
      </c>
      <c r="B1705" t="s">
        <v>762</v>
      </c>
      <c r="D1705">
        <v>0</v>
      </c>
      <c r="E1705" s="76">
        <v>46477</v>
      </c>
      <c r="H1705">
        <f>'Year 2'!$L$769</f>
        <v>0</v>
      </c>
      <c r="J1705">
        <v>0</v>
      </c>
      <c r="K1705" t="s">
        <v>849</v>
      </c>
    </row>
    <row r="1706" spans="1:11" x14ac:dyDescent="0.2">
      <c r="A1706" t="s">
        <v>499</v>
      </c>
      <c r="B1706" t="s">
        <v>762</v>
      </c>
      <c r="D1706">
        <v>0</v>
      </c>
      <c r="E1706" s="76">
        <v>46843</v>
      </c>
      <c r="H1706">
        <f>'Year 2'!$M$769</f>
        <v>0</v>
      </c>
      <c r="J1706">
        <v>0</v>
      </c>
      <c r="K1706" t="s">
        <v>849</v>
      </c>
    </row>
    <row r="1707" spans="1:11" x14ac:dyDescent="0.2">
      <c r="A1707" t="s">
        <v>499</v>
      </c>
      <c r="B1707" t="s">
        <v>762</v>
      </c>
      <c r="D1707">
        <v>0</v>
      </c>
      <c r="E1707" s="76">
        <v>47208</v>
      </c>
      <c r="H1707">
        <f>'Year 2'!$N$769</f>
        <v>0</v>
      </c>
      <c r="J1707">
        <v>0</v>
      </c>
      <c r="K1707" t="s">
        <v>849</v>
      </c>
    </row>
    <row r="1708" spans="1:11" x14ac:dyDescent="0.2">
      <c r="A1708" t="s">
        <v>499</v>
      </c>
      <c r="B1708" t="s">
        <v>762</v>
      </c>
      <c r="D1708">
        <v>0</v>
      </c>
      <c r="E1708" s="76">
        <v>47573</v>
      </c>
      <c r="H1708">
        <f>'Year 2'!$O$769</f>
        <v>0</v>
      </c>
      <c r="J1708">
        <v>0</v>
      </c>
      <c r="K1708" t="s">
        <v>849</v>
      </c>
    </row>
    <row r="1709" spans="1:11" x14ac:dyDescent="0.2">
      <c r="A1709" t="s">
        <v>499</v>
      </c>
      <c r="B1709" t="s">
        <v>762</v>
      </c>
      <c r="D1709">
        <v>0</v>
      </c>
      <c r="E1709" s="76">
        <v>47938</v>
      </c>
      <c r="H1709">
        <f>'Year 2'!$P$769</f>
        <v>0</v>
      </c>
      <c r="J1709">
        <v>0</v>
      </c>
      <c r="K1709" t="s">
        <v>849</v>
      </c>
    </row>
    <row r="1710" spans="1:11" x14ac:dyDescent="0.2">
      <c r="A1710" t="s">
        <v>507</v>
      </c>
      <c r="B1710" t="s">
        <v>757</v>
      </c>
      <c r="D1710">
        <v>0</v>
      </c>
      <c r="E1710" s="76">
        <v>45747</v>
      </c>
      <c r="H1710">
        <f>'Year 2'!$J$794</f>
        <v>0</v>
      </c>
      <c r="J1710">
        <v>0</v>
      </c>
      <c r="K1710" t="s">
        <v>850</v>
      </c>
    </row>
    <row r="1711" spans="1:11" x14ac:dyDescent="0.2">
      <c r="A1711" t="s">
        <v>507</v>
      </c>
      <c r="B1711" t="s">
        <v>757</v>
      </c>
      <c r="D1711">
        <v>0</v>
      </c>
      <c r="E1711" s="76">
        <v>46112</v>
      </c>
      <c r="H1711">
        <f>'Year 2'!$K$794</f>
        <v>0</v>
      </c>
      <c r="J1711">
        <v>0</v>
      </c>
      <c r="K1711" t="s">
        <v>850</v>
      </c>
    </row>
    <row r="1712" spans="1:11" x14ac:dyDescent="0.2">
      <c r="A1712" t="s">
        <v>507</v>
      </c>
      <c r="B1712" t="s">
        <v>757</v>
      </c>
      <c r="D1712">
        <v>0</v>
      </c>
      <c r="E1712" s="76">
        <v>46477</v>
      </c>
      <c r="H1712">
        <f>'Year 2'!$L$794</f>
        <v>0</v>
      </c>
      <c r="J1712">
        <v>0</v>
      </c>
      <c r="K1712" t="s">
        <v>850</v>
      </c>
    </row>
    <row r="1713" spans="1:11" x14ac:dyDescent="0.2">
      <c r="A1713" t="s">
        <v>507</v>
      </c>
      <c r="B1713" t="s">
        <v>757</v>
      </c>
      <c r="D1713">
        <v>0</v>
      </c>
      <c r="E1713" s="76">
        <v>46843</v>
      </c>
      <c r="H1713">
        <f>'Year 2'!$M$794</f>
        <v>0</v>
      </c>
      <c r="J1713">
        <v>0</v>
      </c>
      <c r="K1713" t="s">
        <v>850</v>
      </c>
    </row>
    <row r="1714" spans="1:11" x14ac:dyDescent="0.2">
      <c r="A1714" t="s">
        <v>507</v>
      </c>
      <c r="B1714" t="s">
        <v>757</v>
      </c>
      <c r="D1714">
        <v>0</v>
      </c>
      <c r="E1714" s="76">
        <v>47208</v>
      </c>
      <c r="H1714">
        <f>'Year 2'!$N$794</f>
        <v>0</v>
      </c>
      <c r="J1714">
        <v>0</v>
      </c>
      <c r="K1714" t="s">
        <v>850</v>
      </c>
    </row>
    <row r="1715" spans="1:11" x14ac:dyDescent="0.2">
      <c r="A1715" t="s">
        <v>507</v>
      </c>
      <c r="B1715" t="s">
        <v>757</v>
      </c>
      <c r="D1715">
        <v>0</v>
      </c>
      <c r="E1715" s="76">
        <v>47573</v>
      </c>
      <c r="H1715">
        <f>'Year 2'!$O$794</f>
        <v>0</v>
      </c>
      <c r="J1715">
        <v>0</v>
      </c>
      <c r="K1715" t="s">
        <v>850</v>
      </c>
    </row>
    <row r="1716" spans="1:11" x14ac:dyDescent="0.2">
      <c r="A1716" t="s">
        <v>507</v>
      </c>
      <c r="B1716" t="s">
        <v>757</v>
      </c>
      <c r="D1716">
        <v>0</v>
      </c>
      <c r="E1716" s="76">
        <v>47938</v>
      </c>
      <c r="H1716">
        <f>'Year 2'!$P$794</f>
        <v>0</v>
      </c>
      <c r="J1716">
        <v>0</v>
      </c>
      <c r="K1716" t="s">
        <v>850</v>
      </c>
    </row>
    <row r="1717" spans="1:11" x14ac:dyDescent="0.2">
      <c r="A1717" t="s">
        <v>507</v>
      </c>
      <c r="B1717" t="s">
        <v>758</v>
      </c>
      <c r="D1717">
        <v>0</v>
      </c>
      <c r="E1717" s="76">
        <v>45747</v>
      </c>
      <c r="H1717">
        <f>'Year 2'!$J$795</f>
        <v>0</v>
      </c>
      <c r="J1717">
        <v>0</v>
      </c>
      <c r="K1717" t="s">
        <v>850</v>
      </c>
    </row>
    <row r="1718" spans="1:11" x14ac:dyDescent="0.2">
      <c r="A1718" t="s">
        <v>507</v>
      </c>
      <c r="B1718" t="s">
        <v>758</v>
      </c>
      <c r="D1718">
        <v>0</v>
      </c>
      <c r="E1718" s="76">
        <v>46112</v>
      </c>
      <c r="H1718">
        <f>'Year 2'!$K$795</f>
        <v>0</v>
      </c>
      <c r="J1718">
        <v>0</v>
      </c>
      <c r="K1718" t="s">
        <v>850</v>
      </c>
    </row>
    <row r="1719" spans="1:11" x14ac:dyDescent="0.2">
      <c r="A1719" t="s">
        <v>507</v>
      </c>
      <c r="B1719" t="s">
        <v>758</v>
      </c>
      <c r="D1719">
        <v>0</v>
      </c>
      <c r="E1719" s="76">
        <v>46477</v>
      </c>
      <c r="H1719">
        <f>'Year 2'!$L$795</f>
        <v>0</v>
      </c>
      <c r="J1719">
        <v>0</v>
      </c>
      <c r="K1719" t="s">
        <v>850</v>
      </c>
    </row>
    <row r="1720" spans="1:11" x14ac:dyDescent="0.2">
      <c r="A1720" t="s">
        <v>507</v>
      </c>
      <c r="B1720" t="s">
        <v>758</v>
      </c>
      <c r="D1720">
        <v>0</v>
      </c>
      <c r="E1720" s="76">
        <v>46843</v>
      </c>
      <c r="H1720">
        <f>'Year 2'!$M$795</f>
        <v>0</v>
      </c>
      <c r="J1720">
        <v>0</v>
      </c>
      <c r="K1720" t="s">
        <v>850</v>
      </c>
    </row>
    <row r="1721" spans="1:11" x14ac:dyDescent="0.2">
      <c r="A1721" t="s">
        <v>507</v>
      </c>
      <c r="B1721" t="s">
        <v>758</v>
      </c>
      <c r="D1721">
        <v>0</v>
      </c>
      <c r="E1721" s="76">
        <v>47208</v>
      </c>
      <c r="H1721">
        <f>'Year 2'!$N$795</f>
        <v>0</v>
      </c>
      <c r="J1721">
        <v>0</v>
      </c>
      <c r="K1721" t="s">
        <v>850</v>
      </c>
    </row>
    <row r="1722" spans="1:11" x14ac:dyDescent="0.2">
      <c r="A1722" t="s">
        <v>507</v>
      </c>
      <c r="B1722" t="s">
        <v>758</v>
      </c>
      <c r="D1722">
        <v>0</v>
      </c>
      <c r="E1722" s="76">
        <v>47573</v>
      </c>
      <c r="H1722">
        <f>'Year 2'!$O$795</f>
        <v>0</v>
      </c>
      <c r="J1722">
        <v>0</v>
      </c>
      <c r="K1722" t="s">
        <v>850</v>
      </c>
    </row>
    <row r="1723" spans="1:11" x14ac:dyDescent="0.2">
      <c r="A1723" t="s">
        <v>507</v>
      </c>
      <c r="B1723" t="s">
        <v>758</v>
      </c>
      <c r="D1723">
        <v>0</v>
      </c>
      <c r="E1723" s="76">
        <v>47938</v>
      </c>
      <c r="H1723">
        <f>'Year 2'!$P$795</f>
        <v>0</v>
      </c>
      <c r="J1723">
        <v>0</v>
      </c>
      <c r="K1723" t="s">
        <v>850</v>
      </c>
    </row>
    <row r="1724" spans="1:11" x14ac:dyDescent="0.2">
      <c r="A1724" t="s">
        <v>507</v>
      </c>
      <c r="B1724" t="s">
        <v>759</v>
      </c>
      <c r="D1724">
        <v>0</v>
      </c>
      <c r="E1724" s="76">
        <v>45747</v>
      </c>
      <c r="H1724">
        <f>'Year 2'!$J$796</f>
        <v>0</v>
      </c>
      <c r="J1724">
        <v>0</v>
      </c>
      <c r="K1724" t="s">
        <v>850</v>
      </c>
    </row>
    <row r="1725" spans="1:11" x14ac:dyDescent="0.2">
      <c r="A1725" t="s">
        <v>507</v>
      </c>
      <c r="B1725" t="s">
        <v>759</v>
      </c>
      <c r="D1725">
        <v>0</v>
      </c>
      <c r="E1725" s="76">
        <v>46112</v>
      </c>
      <c r="H1725">
        <f>'Year 2'!$K$796</f>
        <v>0</v>
      </c>
      <c r="J1725">
        <v>0</v>
      </c>
      <c r="K1725" t="s">
        <v>850</v>
      </c>
    </row>
    <row r="1726" spans="1:11" x14ac:dyDescent="0.2">
      <c r="A1726" t="s">
        <v>507</v>
      </c>
      <c r="B1726" t="s">
        <v>759</v>
      </c>
      <c r="D1726">
        <v>0</v>
      </c>
      <c r="E1726" s="76">
        <v>46477</v>
      </c>
      <c r="H1726">
        <f>'Year 2'!$L$796</f>
        <v>0</v>
      </c>
      <c r="J1726">
        <v>0</v>
      </c>
      <c r="K1726" t="s">
        <v>850</v>
      </c>
    </row>
    <row r="1727" spans="1:11" x14ac:dyDescent="0.2">
      <c r="A1727" t="s">
        <v>507</v>
      </c>
      <c r="B1727" t="s">
        <v>759</v>
      </c>
      <c r="D1727">
        <v>0</v>
      </c>
      <c r="E1727" s="76">
        <v>46843</v>
      </c>
      <c r="H1727">
        <f>'Year 2'!$M$796</f>
        <v>0</v>
      </c>
      <c r="J1727">
        <v>0</v>
      </c>
      <c r="K1727" t="s">
        <v>850</v>
      </c>
    </row>
    <row r="1728" spans="1:11" x14ac:dyDescent="0.2">
      <c r="A1728" t="s">
        <v>507</v>
      </c>
      <c r="B1728" t="s">
        <v>759</v>
      </c>
      <c r="D1728">
        <v>0</v>
      </c>
      <c r="E1728" s="76">
        <v>47208</v>
      </c>
      <c r="H1728">
        <f>'Year 2'!$N$796</f>
        <v>0</v>
      </c>
      <c r="J1728">
        <v>0</v>
      </c>
      <c r="K1728" t="s">
        <v>850</v>
      </c>
    </row>
    <row r="1729" spans="1:11" x14ac:dyDescent="0.2">
      <c r="A1729" t="s">
        <v>507</v>
      </c>
      <c r="B1729" t="s">
        <v>759</v>
      </c>
      <c r="D1729">
        <v>0</v>
      </c>
      <c r="E1729" s="76">
        <v>47573</v>
      </c>
      <c r="H1729">
        <f>'Year 2'!$O$796</f>
        <v>0</v>
      </c>
      <c r="J1729">
        <v>0</v>
      </c>
      <c r="K1729" t="s">
        <v>850</v>
      </c>
    </row>
    <row r="1730" spans="1:11" x14ac:dyDescent="0.2">
      <c r="A1730" t="s">
        <v>507</v>
      </c>
      <c r="B1730" t="s">
        <v>759</v>
      </c>
      <c r="D1730">
        <v>0</v>
      </c>
      <c r="E1730" s="76">
        <v>47938</v>
      </c>
      <c r="H1730">
        <f>'Year 2'!$P$796</f>
        <v>0</v>
      </c>
      <c r="J1730">
        <v>0</v>
      </c>
      <c r="K1730" t="s">
        <v>850</v>
      </c>
    </row>
    <row r="1731" spans="1:11" x14ac:dyDescent="0.2">
      <c r="A1731" t="s">
        <v>507</v>
      </c>
      <c r="B1731" t="s">
        <v>760</v>
      </c>
      <c r="D1731">
        <v>0</v>
      </c>
      <c r="E1731" s="76">
        <v>45747</v>
      </c>
      <c r="H1731">
        <f>'Year 2'!$J$797</f>
        <v>0</v>
      </c>
      <c r="J1731">
        <v>0</v>
      </c>
      <c r="K1731" t="s">
        <v>850</v>
      </c>
    </row>
    <row r="1732" spans="1:11" x14ac:dyDescent="0.2">
      <c r="A1732" t="s">
        <v>507</v>
      </c>
      <c r="B1732" t="s">
        <v>760</v>
      </c>
      <c r="D1732">
        <v>0</v>
      </c>
      <c r="E1732" s="76">
        <v>46112</v>
      </c>
      <c r="H1732">
        <f>'Year 2'!$K$797</f>
        <v>0</v>
      </c>
      <c r="J1732">
        <v>0</v>
      </c>
      <c r="K1732" t="s">
        <v>850</v>
      </c>
    </row>
    <row r="1733" spans="1:11" x14ac:dyDescent="0.2">
      <c r="A1733" t="s">
        <v>507</v>
      </c>
      <c r="B1733" t="s">
        <v>760</v>
      </c>
      <c r="D1733">
        <v>0</v>
      </c>
      <c r="E1733" s="76">
        <v>46477</v>
      </c>
      <c r="H1733">
        <f>'Year 2'!$L$797</f>
        <v>0</v>
      </c>
      <c r="J1733">
        <v>0</v>
      </c>
      <c r="K1733" t="s">
        <v>850</v>
      </c>
    </row>
    <row r="1734" spans="1:11" x14ac:dyDescent="0.2">
      <c r="A1734" t="s">
        <v>507</v>
      </c>
      <c r="B1734" t="s">
        <v>760</v>
      </c>
      <c r="D1734">
        <v>0</v>
      </c>
      <c r="E1734" s="76">
        <v>46843</v>
      </c>
      <c r="H1734">
        <f>'Year 2'!$M$797</f>
        <v>0</v>
      </c>
      <c r="J1734">
        <v>0</v>
      </c>
      <c r="K1734" t="s">
        <v>850</v>
      </c>
    </row>
    <row r="1735" spans="1:11" x14ac:dyDescent="0.2">
      <c r="A1735" t="s">
        <v>507</v>
      </c>
      <c r="B1735" t="s">
        <v>760</v>
      </c>
      <c r="D1735">
        <v>0</v>
      </c>
      <c r="E1735" s="76">
        <v>47208</v>
      </c>
      <c r="H1735">
        <f>'Year 2'!$N$797</f>
        <v>0</v>
      </c>
      <c r="J1735">
        <v>0</v>
      </c>
      <c r="K1735" t="s">
        <v>850</v>
      </c>
    </row>
    <row r="1736" spans="1:11" x14ac:dyDescent="0.2">
      <c r="A1736" t="s">
        <v>507</v>
      </c>
      <c r="B1736" t="s">
        <v>760</v>
      </c>
      <c r="D1736">
        <v>0</v>
      </c>
      <c r="E1736" s="76">
        <v>47573</v>
      </c>
      <c r="H1736">
        <f>'Year 2'!$O$797</f>
        <v>0</v>
      </c>
      <c r="J1736">
        <v>0</v>
      </c>
      <c r="K1736" t="s">
        <v>850</v>
      </c>
    </row>
    <row r="1737" spans="1:11" x14ac:dyDescent="0.2">
      <c r="A1737" t="s">
        <v>507</v>
      </c>
      <c r="B1737" t="s">
        <v>760</v>
      </c>
      <c r="D1737">
        <v>0</v>
      </c>
      <c r="E1737" s="76">
        <v>47938</v>
      </c>
      <c r="H1737">
        <f>'Year 2'!$P$797</f>
        <v>0</v>
      </c>
      <c r="J1737">
        <v>0</v>
      </c>
      <c r="K1737" t="s">
        <v>850</v>
      </c>
    </row>
    <row r="1738" spans="1:11" x14ac:dyDescent="0.2">
      <c r="A1738" t="s">
        <v>507</v>
      </c>
      <c r="B1738" t="s">
        <v>761</v>
      </c>
      <c r="D1738">
        <v>0</v>
      </c>
      <c r="E1738" s="76">
        <v>45747</v>
      </c>
      <c r="H1738">
        <f>'Year 2'!$J$798</f>
        <v>0</v>
      </c>
      <c r="J1738">
        <v>0</v>
      </c>
      <c r="K1738" t="s">
        <v>850</v>
      </c>
    </row>
    <row r="1739" spans="1:11" x14ac:dyDescent="0.2">
      <c r="A1739" t="s">
        <v>507</v>
      </c>
      <c r="B1739" t="s">
        <v>761</v>
      </c>
      <c r="D1739">
        <v>0</v>
      </c>
      <c r="E1739" s="76">
        <v>46112</v>
      </c>
      <c r="H1739">
        <f>'Year 2'!$K$798</f>
        <v>0</v>
      </c>
      <c r="J1739">
        <v>0</v>
      </c>
      <c r="K1739" t="s">
        <v>850</v>
      </c>
    </row>
    <row r="1740" spans="1:11" x14ac:dyDescent="0.2">
      <c r="A1740" t="s">
        <v>507</v>
      </c>
      <c r="B1740" t="s">
        <v>761</v>
      </c>
      <c r="D1740">
        <v>0</v>
      </c>
      <c r="E1740" s="76">
        <v>46477</v>
      </c>
      <c r="H1740">
        <f>'Year 2'!$L$798</f>
        <v>0</v>
      </c>
      <c r="J1740">
        <v>0</v>
      </c>
      <c r="K1740" t="s">
        <v>850</v>
      </c>
    </row>
    <row r="1741" spans="1:11" x14ac:dyDescent="0.2">
      <c r="A1741" t="s">
        <v>507</v>
      </c>
      <c r="B1741" t="s">
        <v>761</v>
      </c>
      <c r="D1741">
        <v>0</v>
      </c>
      <c r="E1741" s="76">
        <v>46843</v>
      </c>
      <c r="H1741">
        <f>'Year 2'!$M$798</f>
        <v>0</v>
      </c>
      <c r="J1741">
        <v>0</v>
      </c>
      <c r="K1741" t="s">
        <v>850</v>
      </c>
    </row>
    <row r="1742" spans="1:11" x14ac:dyDescent="0.2">
      <c r="A1742" t="s">
        <v>507</v>
      </c>
      <c r="B1742" t="s">
        <v>761</v>
      </c>
      <c r="D1742">
        <v>0</v>
      </c>
      <c r="E1742" s="76">
        <v>47208</v>
      </c>
      <c r="H1742">
        <f>'Year 2'!$N$798</f>
        <v>0</v>
      </c>
      <c r="J1742">
        <v>0</v>
      </c>
      <c r="K1742" t="s">
        <v>850</v>
      </c>
    </row>
    <row r="1743" spans="1:11" x14ac:dyDescent="0.2">
      <c r="A1743" t="s">
        <v>507</v>
      </c>
      <c r="B1743" t="s">
        <v>761</v>
      </c>
      <c r="D1743">
        <v>0</v>
      </c>
      <c r="E1743" s="76">
        <v>47573</v>
      </c>
      <c r="H1743">
        <f>'Year 2'!$O$798</f>
        <v>0</v>
      </c>
      <c r="J1743">
        <v>0</v>
      </c>
      <c r="K1743" t="s">
        <v>850</v>
      </c>
    </row>
    <row r="1744" spans="1:11" x14ac:dyDescent="0.2">
      <c r="A1744" t="s">
        <v>507</v>
      </c>
      <c r="B1744" t="s">
        <v>761</v>
      </c>
      <c r="D1744">
        <v>0</v>
      </c>
      <c r="E1744" s="76">
        <v>47938</v>
      </c>
      <c r="H1744">
        <f>'Year 2'!$P$798</f>
        <v>0</v>
      </c>
      <c r="J1744">
        <v>0</v>
      </c>
      <c r="K1744" t="s">
        <v>850</v>
      </c>
    </row>
    <row r="1745" spans="1:11" x14ac:dyDescent="0.2">
      <c r="A1745" t="s">
        <v>507</v>
      </c>
      <c r="B1745" t="s">
        <v>762</v>
      </c>
      <c r="D1745">
        <v>0</v>
      </c>
      <c r="E1745" s="76">
        <v>45747</v>
      </c>
      <c r="H1745">
        <f>'Year 2'!$J$799</f>
        <v>0</v>
      </c>
      <c r="J1745">
        <v>0</v>
      </c>
      <c r="K1745" t="s">
        <v>850</v>
      </c>
    </row>
    <row r="1746" spans="1:11" x14ac:dyDescent="0.2">
      <c r="A1746" t="s">
        <v>507</v>
      </c>
      <c r="B1746" t="s">
        <v>762</v>
      </c>
      <c r="D1746">
        <v>0</v>
      </c>
      <c r="E1746" s="76">
        <v>46112</v>
      </c>
      <c r="H1746">
        <f>'Year 2'!$K$799</f>
        <v>0</v>
      </c>
      <c r="J1746">
        <v>0</v>
      </c>
      <c r="K1746" t="s">
        <v>850</v>
      </c>
    </row>
    <row r="1747" spans="1:11" x14ac:dyDescent="0.2">
      <c r="A1747" t="s">
        <v>507</v>
      </c>
      <c r="B1747" t="s">
        <v>762</v>
      </c>
      <c r="D1747">
        <v>0</v>
      </c>
      <c r="E1747" s="76">
        <v>46477</v>
      </c>
      <c r="H1747">
        <f>'Year 2'!$L$799</f>
        <v>0</v>
      </c>
      <c r="J1747">
        <v>0</v>
      </c>
      <c r="K1747" t="s">
        <v>850</v>
      </c>
    </row>
    <row r="1748" spans="1:11" x14ac:dyDescent="0.2">
      <c r="A1748" t="s">
        <v>507</v>
      </c>
      <c r="B1748" t="s">
        <v>762</v>
      </c>
      <c r="D1748">
        <v>0</v>
      </c>
      <c r="E1748" s="76">
        <v>46843</v>
      </c>
      <c r="H1748">
        <f>'Year 2'!$M$799</f>
        <v>0</v>
      </c>
      <c r="J1748">
        <v>0</v>
      </c>
      <c r="K1748" t="s">
        <v>850</v>
      </c>
    </row>
    <row r="1749" spans="1:11" x14ac:dyDescent="0.2">
      <c r="A1749" t="s">
        <v>507</v>
      </c>
      <c r="B1749" t="s">
        <v>762</v>
      </c>
      <c r="D1749">
        <v>0</v>
      </c>
      <c r="E1749" s="76">
        <v>47208</v>
      </c>
      <c r="H1749">
        <f>'Year 2'!$N$799</f>
        <v>0</v>
      </c>
      <c r="J1749">
        <v>0</v>
      </c>
      <c r="K1749" t="s">
        <v>850</v>
      </c>
    </row>
    <row r="1750" spans="1:11" x14ac:dyDescent="0.2">
      <c r="A1750" t="s">
        <v>507</v>
      </c>
      <c r="B1750" t="s">
        <v>762</v>
      </c>
      <c r="D1750">
        <v>0</v>
      </c>
      <c r="E1750" s="76">
        <v>47573</v>
      </c>
      <c r="H1750">
        <f>'Year 2'!$O$799</f>
        <v>0</v>
      </c>
      <c r="J1750">
        <v>0</v>
      </c>
      <c r="K1750" t="s">
        <v>850</v>
      </c>
    </row>
    <row r="1751" spans="1:11" x14ac:dyDescent="0.2">
      <c r="A1751" t="s">
        <v>507</v>
      </c>
      <c r="B1751" t="s">
        <v>762</v>
      </c>
      <c r="D1751">
        <v>0</v>
      </c>
      <c r="E1751" s="76">
        <v>47938</v>
      </c>
      <c r="H1751">
        <f>'Year 2'!$P$799</f>
        <v>0</v>
      </c>
      <c r="J1751">
        <v>0</v>
      </c>
      <c r="K1751" t="s">
        <v>850</v>
      </c>
    </row>
    <row r="1752" spans="1:11" x14ac:dyDescent="0.2">
      <c r="A1752" t="s">
        <v>514</v>
      </c>
      <c r="D1752">
        <v>0</v>
      </c>
      <c r="E1752" s="76">
        <v>45747</v>
      </c>
      <c r="H1752">
        <f>'Year 2'!$J$815</f>
        <v>0</v>
      </c>
      <c r="J1752">
        <v>0</v>
      </c>
      <c r="K1752" t="s">
        <v>851</v>
      </c>
    </row>
    <row r="1753" spans="1:11" x14ac:dyDescent="0.2">
      <c r="A1753" t="s">
        <v>514</v>
      </c>
      <c r="D1753">
        <v>0</v>
      </c>
      <c r="E1753" s="76">
        <v>46112</v>
      </c>
      <c r="H1753">
        <f>'Year 2'!$K$815</f>
        <v>0</v>
      </c>
      <c r="J1753">
        <v>0</v>
      </c>
      <c r="K1753" t="s">
        <v>851</v>
      </c>
    </row>
    <row r="1754" spans="1:11" x14ac:dyDescent="0.2">
      <c r="A1754" t="s">
        <v>514</v>
      </c>
      <c r="D1754">
        <v>0</v>
      </c>
      <c r="E1754" s="76">
        <v>46477</v>
      </c>
      <c r="H1754">
        <f>'Year 2'!$L$815</f>
        <v>0</v>
      </c>
      <c r="J1754">
        <v>0</v>
      </c>
      <c r="K1754" t="s">
        <v>851</v>
      </c>
    </row>
    <row r="1755" spans="1:11" x14ac:dyDescent="0.2">
      <c r="A1755" t="s">
        <v>514</v>
      </c>
      <c r="D1755">
        <v>0</v>
      </c>
      <c r="E1755" s="76">
        <v>46843</v>
      </c>
      <c r="H1755">
        <f>'Year 2'!$M$815</f>
        <v>0</v>
      </c>
      <c r="J1755">
        <v>0</v>
      </c>
      <c r="K1755" t="s">
        <v>851</v>
      </c>
    </row>
    <row r="1756" spans="1:11" x14ac:dyDescent="0.2">
      <c r="A1756" t="s">
        <v>514</v>
      </c>
      <c r="D1756">
        <v>0</v>
      </c>
      <c r="E1756" s="76">
        <v>47208</v>
      </c>
      <c r="H1756">
        <f>'Year 2'!$N$815</f>
        <v>0</v>
      </c>
      <c r="J1756">
        <v>0</v>
      </c>
      <c r="K1756" t="s">
        <v>851</v>
      </c>
    </row>
    <row r="1757" spans="1:11" x14ac:dyDescent="0.2">
      <c r="A1757" t="s">
        <v>514</v>
      </c>
      <c r="D1757">
        <v>0</v>
      </c>
      <c r="E1757" s="76">
        <v>47573</v>
      </c>
      <c r="H1757">
        <f>'Year 2'!$O$815</f>
        <v>0</v>
      </c>
      <c r="J1757">
        <v>0</v>
      </c>
      <c r="K1757" t="s">
        <v>851</v>
      </c>
    </row>
    <row r="1758" spans="1:11" x14ac:dyDescent="0.2">
      <c r="A1758" t="s">
        <v>514</v>
      </c>
      <c r="D1758">
        <v>0</v>
      </c>
      <c r="E1758" s="76">
        <v>47938</v>
      </c>
      <c r="H1758">
        <f>'Year 2'!$P$815</f>
        <v>0</v>
      </c>
      <c r="J1758">
        <v>0</v>
      </c>
      <c r="K1758" t="s">
        <v>851</v>
      </c>
    </row>
    <row r="1759" spans="1:11" x14ac:dyDescent="0.2">
      <c r="A1759" t="s">
        <v>516</v>
      </c>
      <c r="D1759">
        <v>0</v>
      </c>
      <c r="E1759" s="76">
        <v>45747</v>
      </c>
      <c r="H1759">
        <f>'Year 2'!$J$826</f>
        <v>0</v>
      </c>
      <c r="J1759">
        <v>0</v>
      </c>
      <c r="K1759" t="s">
        <v>852</v>
      </c>
    </row>
    <row r="1760" spans="1:11" x14ac:dyDescent="0.2">
      <c r="A1760" t="s">
        <v>516</v>
      </c>
      <c r="D1760">
        <v>0</v>
      </c>
      <c r="E1760" s="76">
        <v>46112</v>
      </c>
      <c r="H1760">
        <f>'Year 2'!$K$826</f>
        <v>0</v>
      </c>
      <c r="J1760">
        <v>0</v>
      </c>
      <c r="K1760" t="s">
        <v>852</v>
      </c>
    </row>
    <row r="1761" spans="1:11" x14ac:dyDescent="0.2">
      <c r="A1761" t="s">
        <v>516</v>
      </c>
      <c r="D1761">
        <v>0</v>
      </c>
      <c r="E1761" s="76">
        <v>46477</v>
      </c>
      <c r="H1761">
        <f>'Year 2'!$L$826</f>
        <v>0</v>
      </c>
      <c r="J1761">
        <v>0</v>
      </c>
      <c r="K1761" t="s">
        <v>852</v>
      </c>
    </row>
    <row r="1762" spans="1:11" x14ac:dyDescent="0.2">
      <c r="A1762" t="s">
        <v>516</v>
      </c>
      <c r="D1762">
        <v>0</v>
      </c>
      <c r="E1762" s="76">
        <v>46843</v>
      </c>
      <c r="H1762">
        <f>'Year 2'!$M$826</f>
        <v>0</v>
      </c>
      <c r="J1762">
        <v>0</v>
      </c>
      <c r="K1762" t="s">
        <v>852</v>
      </c>
    </row>
    <row r="1763" spans="1:11" x14ac:dyDescent="0.2">
      <c r="A1763" t="s">
        <v>516</v>
      </c>
      <c r="D1763">
        <v>0</v>
      </c>
      <c r="E1763" s="76">
        <v>47208</v>
      </c>
      <c r="H1763">
        <f>'Year 2'!$N$826</f>
        <v>0</v>
      </c>
      <c r="J1763">
        <v>0</v>
      </c>
      <c r="K1763" t="s">
        <v>852</v>
      </c>
    </row>
    <row r="1764" spans="1:11" x14ac:dyDescent="0.2">
      <c r="A1764" t="s">
        <v>516</v>
      </c>
      <c r="D1764">
        <v>0</v>
      </c>
      <c r="E1764" s="76">
        <v>47573</v>
      </c>
      <c r="H1764">
        <f>'Year 2'!$O$826</f>
        <v>0</v>
      </c>
      <c r="J1764">
        <v>0</v>
      </c>
      <c r="K1764" t="s">
        <v>852</v>
      </c>
    </row>
    <row r="1765" spans="1:11" x14ac:dyDescent="0.2">
      <c r="A1765" t="s">
        <v>516</v>
      </c>
      <c r="D1765">
        <v>0</v>
      </c>
      <c r="E1765" s="76">
        <v>47938</v>
      </c>
      <c r="H1765">
        <f>'Year 2'!$P$826</f>
        <v>0</v>
      </c>
      <c r="J1765">
        <v>0</v>
      </c>
      <c r="K1765" t="s">
        <v>852</v>
      </c>
    </row>
    <row r="1766" spans="1:11" x14ac:dyDescent="0.2">
      <c r="A1766" t="s">
        <v>518</v>
      </c>
      <c r="D1766">
        <v>0</v>
      </c>
      <c r="E1766" s="76">
        <v>45747</v>
      </c>
      <c r="H1766">
        <f>'Year 2'!$J$837</f>
        <v>0</v>
      </c>
      <c r="J1766">
        <v>0</v>
      </c>
      <c r="K1766" t="s">
        <v>853</v>
      </c>
    </row>
    <row r="1767" spans="1:11" x14ac:dyDescent="0.2">
      <c r="A1767" t="s">
        <v>518</v>
      </c>
      <c r="D1767">
        <v>0</v>
      </c>
      <c r="E1767" s="76">
        <v>46112</v>
      </c>
      <c r="H1767">
        <f>'Year 2'!$K$837</f>
        <v>0</v>
      </c>
      <c r="J1767">
        <v>0</v>
      </c>
      <c r="K1767" t="s">
        <v>853</v>
      </c>
    </row>
    <row r="1768" spans="1:11" x14ac:dyDescent="0.2">
      <c r="A1768" t="s">
        <v>518</v>
      </c>
      <c r="D1768">
        <v>0</v>
      </c>
      <c r="E1768" s="76">
        <v>46477</v>
      </c>
      <c r="H1768">
        <f>'Year 2'!$L$837</f>
        <v>0</v>
      </c>
      <c r="J1768">
        <v>0</v>
      </c>
      <c r="K1768" t="s">
        <v>853</v>
      </c>
    </row>
    <row r="1769" spans="1:11" x14ac:dyDescent="0.2">
      <c r="A1769" t="s">
        <v>518</v>
      </c>
      <c r="D1769">
        <v>0</v>
      </c>
      <c r="E1769" s="76">
        <v>46843</v>
      </c>
      <c r="H1769">
        <f>'Year 2'!$M$837</f>
        <v>0</v>
      </c>
      <c r="J1769">
        <v>0</v>
      </c>
      <c r="K1769" t="s">
        <v>853</v>
      </c>
    </row>
    <row r="1770" spans="1:11" x14ac:dyDescent="0.2">
      <c r="A1770" t="s">
        <v>518</v>
      </c>
      <c r="D1770">
        <v>0</v>
      </c>
      <c r="E1770" s="76">
        <v>47208</v>
      </c>
      <c r="H1770">
        <f>'Year 2'!$N$837</f>
        <v>0</v>
      </c>
      <c r="J1770">
        <v>0</v>
      </c>
      <c r="K1770" t="s">
        <v>853</v>
      </c>
    </row>
    <row r="1771" spans="1:11" x14ac:dyDescent="0.2">
      <c r="A1771" t="s">
        <v>518</v>
      </c>
      <c r="D1771">
        <v>0</v>
      </c>
      <c r="E1771" s="76">
        <v>47573</v>
      </c>
      <c r="H1771">
        <f>'Year 2'!$O$837</f>
        <v>0</v>
      </c>
      <c r="J1771">
        <v>0</v>
      </c>
      <c r="K1771" t="s">
        <v>853</v>
      </c>
    </row>
    <row r="1772" spans="1:11" x14ac:dyDescent="0.2">
      <c r="A1772" t="s">
        <v>518</v>
      </c>
      <c r="D1772">
        <v>0</v>
      </c>
      <c r="E1772" s="76">
        <v>47938</v>
      </c>
      <c r="H1772">
        <f>'Year 2'!$P$837</f>
        <v>0</v>
      </c>
      <c r="J1772">
        <v>0</v>
      </c>
      <c r="K1772" t="s">
        <v>853</v>
      </c>
    </row>
    <row r="1773" spans="1:11" x14ac:dyDescent="0.2">
      <c r="A1773" t="s">
        <v>520</v>
      </c>
      <c r="B1773" t="s">
        <v>757</v>
      </c>
      <c r="D1773">
        <v>0</v>
      </c>
      <c r="E1773" s="76">
        <v>45747</v>
      </c>
      <c r="H1773">
        <f>'Year 2'!$J$860</f>
        <v>0</v>
      </c>
      <c r="J1773">
        <v>0</v>
      </c>
      <c r="K1773" t="s">
        <v>854</v>
      </c>
    </row>
    <row r="1774" spans="1:11" x14ac:dyDescent="0.2">
      <c r="A1774" t="s">
        <v>520</v>
      </c>
      <c r="B1774" t="s">
        <v>757</v>
      </c>
      <c r="D1774">
        <v>0</v>
      </c>
      <c r="E1774" s="76">
        <v>46112</v>
      </c>
      <c r="H1774">
        <f>'Year 2'!$K$860</f>
        <v>0</v>
      </c>
      <c r="J1774">
        <v>0</v>
      </c>
      <c r="K1774" t="s">
        <v>854</v>
      </c>
    </row>
    <row r="1775" spans="1:11" x14ac:dyDescent="0.2">
      <c r="A1775" t="s">
        <v>520</v>
      </c>
      <c r="B1775" t="s">
        <v>757</v>
      </c>
      <c r="D1775">
        <v>0</v>
      </c>
      <c r="E1775" s="76">
        <v>46477</v>
      </c>
      <c r="H1775">
        <f>'Year 2'!$L$860</f>
        <v>0</v>
      </c>
      <c r="J1775">
        <v>0</v>
      </c>
      <c r="K1775" t="s">
        <v>854</v>
      </c>
    </row>
    <row r="1776" spans="1:11" x14ac:dyDescent="0.2">
      <c r="A1776" t="s">
        <v>520</v>
      </c>
      <c r="B1776" t="s">
        <v>757</v>
      </c>
      <c r="D1776">
        <v>0</v>
      </c>
      <c r="E1776" s="76">
        <v>46843</v>
      </c>
      <c r="H1776">
        <f>'Year 2'!$M$860</f>
        <v>0</v>
      </c>
      <c r="J1776">
        <v>0</v>
      </c>
      <c r="K1776" t="s">
        <v>854</v>
      </c>
    </row>
    <row r="1777" spans="1:11" x14ac:dyDescent="0.2">
      <c r="A1777" t="s">
        <v>520</v>
      </c>
      <c r="B1777" t="s">
        <v>757</v>
      </c>
      <c r="D1777">
        <v>0</v>
      </c>
      <c r="E1777" s="76">
        <v>47208</v>
      </c>
      <c r="H1777">
        <f>'Year 2'!$N$860</f>
        <v>0</v>
      </c>
      <c r="J1777">
        <v>0</v>
      </c>
      <c r="K1777" t="s">
        <v>854</v>
      </c>
    </row>
    <row r="1778" spans="1:11" x14ac:dyDescent="0.2">
      <c r="A1778" t="s">
        <v>520</v>
      </c>
      <c r="B1778" t="s">
        <v>757</v>
      </c>
      <c r="D1778">
        <v>0</v>
      </c>
      <c r="E1778" s="76">
        <v>47573</v>
      </c>
      <c r="H1778">
        <f>'Year 2'!$O$860</f>
        <v>0</v>
      </c>
      <c r="J1778">
        <v>0</v>
      </c>
      <c r="K1778" t="s">
        <v>854</v>
      </c>
    </row>
    <row r="1779" spans="1:11" x14ac:dyDescent="0.2">
      <c r="A1779" t="s">
        <v>520</v>
      </c>
      <c r="B1779" t="s">
        <v>757</v>
      </c>
      <c r="D1779">
        <v>0</v>
      </c>
      <c r="E1779" s="76">
        <v>47938</v>
      </c>
      <c r="H1779">
        <f>'Year 2'!$P$860</f>
        <v>0</v>
      </c>
      <c r="J1779">
        <v>0</v>
      </c>
      <c r="K1779" t="s">
        <v>854</v>
      </c>
    </row>
    <row r="1780" spans="1:11" x14ac:dyDescent="0.2">
      <c r="A1780" t="s">
        <v>520</v>
      </c>
      <c r="B1780" t="s">
        <v>758</v>
      </c>
      <c r="D1780">
        <v>0</v>
      </c>
      <c r="E1780" s="76">
        <v>45747</v>
      </c>
      <c r="H1780">
        <f>'Year 2'!$J$861</f>
        <v>0</v>
      </c>
      <c r="J1780">
        <v>0</v>
      </c>
      <c r="K1780" t="s">
        <v>854</v>
      </c>
    </row>
    <row r="1781" spans="1:11" x14ac:dyDescent="0.2">
      <c r="A1781" t="s">
        <v>520</v>
      </c>
      <c r="B1781" t="s">
        <v>758</v>
      </c>
      <c r="D1781">
        <v>0</v>
      </c>
      <c r="E1781" s="76">
        <v>46112</v>
      </c>
      <c r="H1781">
        <f>'Year 2'!$K$861</f>
        <v>0</v>
      </c>
      <c r="J1781">
        <v>0</v>
      </c>
      <c r="K1781" t="s">
        <v>854</v>
      </c>
    </row>
    <row r="1782" spans="1:11" x14ac:dyDescent="0.2">
      <c r="A1782" t="s">
        <v>520</v>
      </c>
      <c r="B1782" t="s">
        <v>758</v>
      </c>
      <c r="D1782">
        <v>0</v>
      </c>
      <c r="E1782" s="76">
        <v>46477</v>
      </c>
      <c r="H1782">
        <f>'Year 2'!$L$861</f>
        <v>0</v>
      </c>
      <c r="J1782">
        <v>0</v>
      </c>
      <c r="K1782" t="s">
        <v>854</v>
      </c>
    </row>
    <row r="1783" spans="1:11" x14ac:dyDescent="0.2">
      <c r="A1783" t="s">
        <v>520</v>
      </c>
      <c r="B1783" t="s">
        <v>758</v>
      </c>
      <c r="D1783">
        <v>0</v>
      </c>
      <c r="E1783" s="76">
        <v>46843</v>
      </c>
      <c r="H1783">
        <f>'Year 2'!$M$861</f>
        <v>0</v>
      </c>
      <c r="J1783">
        <v>0</v>
      </c>
      <c r="K1783" t="s">
        <v>854</v>
      </c>
    </row>
    <row r="1784" spans="1:11" x14ac:dyDescent="0.2">
      <c r="A1784" t="s">
        <v>520</v>
      </c>
      <c r="B1784" t="s">
        <v>758</v>
      </c>
      <c r="D1784">
        <v>0</v>
      </c>
      <c r="E1784" s="76">
        <v>47208</v>
      </c>
      <c r="H1784">
        <f>'Year 2'!$N$861</f>
        <v>0</v>
      </c>
      <c r="J1784">
        <v>0</v>
      </c>
      <c r="K1784" t="s">
        <v>854</v>
      </c>
    </row>
    <row r="1785" spans="1:11" x14ac:dyDescent="0.2">
      <c r="A1785" t="s">
        <v>520</v>
      </c>
      <c r="B1785" t="s">
        <v>758</v>
      </c>
      <c r="D1785">
        <v>0</v>
      </c>
      <c r="E1785" s="76">
        <v>47573</v>
      </c>
      <c r="H1785">
        <f>'Year 2'!$O$861</f>
        <v>0</v>
      </c>
      <c r="J1785">
        <v>0</v>
      </c>
      <c r="K1785" t="s">
        <v>854</v>
      </c>
    </row>
    <row r="1786" spans="1:11" x14ac:dyDescent="0.2">
      <c r="A1786" t="s">
        <v>520</v>
      </c>
      <c r="B1786" t="s">
        <v>758</v>
      </c>
      <c r="D1786">
        <v>0</v>
      </c>
      <c r="E1786" s="76">
        <v>47938</v>
      </c>
      <c r="H1786">
        <f>'Year 2'!$P$861</f>
        <v>0</v>
      </c>
      <c r="J1786">
        <v>0</v>
      </c>
      <c r="K1786" t="s">
        <v>854</v>
      </c>
    </row>
    <row r="1787" spans="1:11" x14ac:dyDescent="0.2">
      <c r="A1787" t="s">
        <v>520</v>
      </c>
      <c r="B1787" t="s">
        <v>759</v>
      </c>
      <c r="D1787">
        <v>0</v>
      </c>
      <c r="E1787" s="76">
        <v>45747</v>
      </c>
      <c r="H1787">
        <f>'Year 2'!$J$862</f>
        <v>0</v>
      </c>
      <c r="J1787">
        <v>0</v>
      </c>
      <c r="K1787" t="s">
        <v>854</v>
      </c>
    </row>
    <row r="1788" spans="1:11" x14ac:dyDescent="0.2">
      <c r="A1788" t="s">
        <v>520</v>
      </c>
      <c r="B1788" t="s">
        <v>759</v>
      </c>
      <c r="D1788">
        <v>0</v>
      </c>
      <c r="E1788" s="76">
        <v>46112</v>
      </c>
      <c r="H1788">
        <f>'Year 2'!$K$862</f>
        <v>0</v>
      </c>
      <c r="J1788">
        <v>0</v>
      </c>
      <c r="K1788" t="s">
        <v>854</v>
      </c>
    </row>
    <row r="1789" spans="1:11" x14ac:dyDescent="0.2">
      <c r="A1789" t="s">
        <v>520</v>
      </c>
      <c r="B1789" t="s">
        <v>759</v>
      </c>
      <c r="D1789">
        <v>0</v>
      </c>
      <c r="E1789" s="76">
        <v>46477</v>
      </c>
      <c r="H1789">
        <f>'Year 2'!$L$862</f>
        <v>0</v>
      </c>
      <c r="J1789">
        <v>0</v>
      </c>
      <c r="K1789" t="s">
        <v>854</v>
      </c>
    </row>
    <row r="1790" spans="1:11" x14ac:dyDescent="0.2">
      <c r="A1790" t="s">
        <v>520</v>
      </c>
      <c r="B1790" t="s">
        <v>759</v>
      </c>
      <c r="D1790">
        <v>0</v>
      </c>
      <c r="E1790" s="76">
        <v>46843</v>
      </c>
      <c r="H1790">
        <f>'Year 2'!$M$862</f>
        <v>0</v>
      </c>
      <c r="J1790">
        <v>0</v>
      </c>
      <c r="K1790" t="s">
        <v>854</v>
      </c>
    </row>
    <row r="1791" spans="1:11" x14ac:dyDescent="0.2">
      <c r="A1791" t="s">
        <v>520</v>
      </c>
      <c r="B1791" t="s">
        <v>759</v>
      </c>
      <c r="D1791">
        <v>0</v>
      </c>
      <c r="E1791" s="76">
        <v>47208</v>
      </c>
      <c r="H1791">
        <f>'Year 2'!$N$862</f>
        <v>0</v>
      </c>
      <c r="J1791">
        <v>0</v>
      </c>
      <c r="K1791" t="s">
        <v>854</v>
      </c>
    </row>
    <row r="1792" spans="1:11" x14ac:dyDescent="0.2">
      <c r="A1792" t="s">
        <v>520</v>
      </c>
      <c r="B1792" t="s">
        <v>759</v>
      </c>
      <c r="D1792">
        <v>0</v>
      </c>
      <c r="E1792" s="76">
        <v>47573</v>
      </c>
      <c r="H1792">
        <f>'Year 2'!$O$862</f>
        <v>0</v>
      </c>
      <c r="J1792">
        <v>0</v>
      </c>
      <c r="K1792" t="s">
        <v>854</v>
      </c>
    </row>
    <row r="1793" spans="1:11" x14ac:dyDescent="0.2">
      <c r="A1793" t="s">
        <v>520</v>
      </c>
      <c r="B1793" t="s">
        <v>759</v>
      </c>
      <c r="D1793">
        <v>0</v>
      </c>
      <c r="E1793" s="76">
        <v>47938</v>
      </c>
      <c r="H1793">
        <f>'Year 2'!$P$862</f>
        <v>0</v>
      </c>
      <c r="J1793">
        <v>0</v>
      </c>
      <c r="K1793" t="s">
        <v>854</v>
      </c>
    </row>
    <row r="1794" spans="1:11" x14ac:dyDescent="0.2">
      <c r="A1794" t="s">
        <v>520</v>
      </c>
      <c r="B1794" t="s">
        <v>760</v>
      </c>
      <c r="D1794">
        <v>0</v>
      </c>
      <c r="E1794" s="76">
        <v>45747</v>
      </c>
      <c r="H1794">
        <f>'Year 2'!$J$863</f>
        <v>0</v>
      </c>
      <c r="J1794">
        <v>0</v>
      </c>
      <c r="K1794" t="s">
        <v>854</v>
      </c>
    </row>
    <row r="1795" spans="1:11" x14ac:dyDescent="0.2">
      <c r="A1795" t="s">
        <v>520</v>
      </c>
      <c r="B1795" t="s">
        <v>760</v>
      </c>
      <c r="D1795">
        <v>0</v>
      </c>
      <c r="E1795" s="76">
        <v>46112</v>
      </c>
      <c r="H1795">
        <f>'Year 2'!$K$863</f>
        <v>0</v>
      </c>
      <c r="J1795">
        <v>0</v>
      </c>
      <c r="K1795" t="s">
        <v>854</v>
      </c>
    </row>
    <row r="1796" spans="1:11" x14ac:dyDescent="0.2">
      <c r="A1796" t="s">
        <v>520</v>
      </c>
      <c r="B1796" t="s">
        <v>760</v>
      </c>
      <c r="D1796">
        <v>0</v>
      </c>
      <c r="E1796" s="76">
        <v>46477</v>
      </c>
      <c r="H1796">
        <f>'Year 2'!$L$863</f>
        <v>0</v>
      </c>
      <c r="J1796">
        <v>0</v>
      </c>
      <c r="K1796" t="s">
        <v>854</v>
      </c>
    </row>
    <row r="1797" spans="1:11" x14ac:dyDescent="0.2">
      <c r="A1797" t="s">
        <v>520</v>
      </c>
      <c r="B1797" t="s">
        <v>760</v>
      </c>
      <c r="D1797">
        <v>0</v>
      </c>
      <c r="E1797" s="76">
        <v>46843</v>
      </c>
      <c r="H1797">
        <f>'Year 2'!$M$863</f>
        <v>0</v>
      </c>
      <c r="J1797">
        <v>0</v>
      </c>
      <c r="K1797" t="s">
        <v>854</v>
      </c>
    </row>
    <row r="1798" spans="1:11" x14ac:dyDescent="0.2">
      <c r="A1798" t="s">
        <v>520</v>
      </c>
      <c r="B1798" t="s">
        <v>760</v>
      </c>
      <c r="D1798">
        <v>0</v>
      </c>
      <c r="E1798" s="76">
        <v>47208</v>
      </c>
      <c r="H1798">
        <f>'Year 2'!$N$863</f>
        <v>0</v>
      </c>
      <c r="J1798">
        <v>0</v>
      </c>
      <c r="K1798" t="s">
        <v>854</v>
      </c>
    </row>
    <row r="1799" spans="1:11" x14ac:dyDescent="0.2">
      <c r="A1799" t="s">
        <v>520</v>
      </c>
      <c r="B1799" t="s">
        <v>760</v>
      </c>
      <c r="D1799">
        <v>0</v>
      </c>
      <c r="E1799" s="76">
        <v>47573</v>
      </c>
      <c r="H1799">
        <f>'Year 2'!$O$863</f>
        <v>0</v>
      </c>
      <c r="J1799">
        <v>0</v>
      </c>
      <c r="K1799" t="s">
        <v>854</v>
      </c>
    </row>
    <row r="1800" spans="1:11" x14ac:dyDescent="0.2">
      <c r="A1800" t="s">
        <v>520</v>
      </c>
      <c r="B1800" t="s">
        <v>760</v>
      </c>
      <c r="D1800">
        <v>0</v>
      </c>
      <c r="E1800" s="76">
        <v>47938</v>
      </c>
      <c r="H1800">
        <f>'Year 2'!$P$863</f>
        <v>0</v>
      </c>
      <c r="J1800">
        <v>0</v>
      </c>
      <c r="K1800" t="s">
        <v>854</v>
      </c>
    </row>
    <row r="1801" spans="1:11" x14ac:dyDescent="0.2">
      <c r="A1801" t="s">
        <v>520</v>
      </c>
      <c r="B1801" t="s">
        <v>761</v>
      </c>
      <c r="D1801">
        <v>0</v>
      </c>
      <c r="E1801" s="76">
        <v>45747</v>
      </c>
      <c r="H1801">
        <f>'Year 2'!$J$864</f>
        <v>0</v>
      </c>
      <c r="J1801">
        <v>0</v>
      </c>
      <c r="K1801" t="s">
        <v>854</v>
      </c>
    </row>
    <row r="1802" spans="1:11" x14ac:dyDescent="0.2">
      <c r="A1802" t="s">
        <v>520</v>
      </c>
      <c r="B1802" t="s">
        <v>761</v>
      </c>
      <c r="D1802">
        <v>0</v>
      </c>
      <c r="E1802" s="76">
        <v>46112</v>
      </c>
      <c r="H1802">
        <f>'Year 2'!$K$864</f>
        <v>0</v>
      </c>
      <c r="J1802">
        <v>0</v>
      </c>
      <c r="K1802" t="s">
        <v>854</v>
      </c>
    </row>
    <row r="1803" spans="1:11" x14ac:dyDescent="0.2">
      <c r="A1803" t="s">
        <v>520</v>
      </c>
      <c r="B1803" t="s">
        <v>761</v>
      </c>
      <c r="D1803">
        <v>0</v>
      </c>
      <c r="E1803" s="76">
        <v>46477</v>
      </c>
      <c r="H1803">
        <f>'Year 2'!$L$864</f>
        <v>0</v>
      </c>
      <c r="J1803">
        <v>0</v>
      </c>
      <c r="K1803" t="s">
        <v>854</v>
      </c>
    </row>
    <row r="1804" spans="1:11" x14ac:dyDescent="0.2">
      <c r="A1804" t="s">
        <v>520</v>
      </c>
      <c r="B1804" t="s">
        <v>761</v>
      </c>
      <c r="D1804">
        <v>0</v>
      </c>
      <c r="E1804" s="76">
        <v>46843</v>
      </c>
      <c r="H1804">
        <f>'Year 2'!$M$864</f>
        <v>0</v>
      </c>
      <c r="J1804">
        <v>0</v>
      </c>
      <c r="K1804" t="s">
        <v>854</v>
      </c>
    </row>
    <row r="1805" spans="1:11" x14ac:dyDescent="0.2">
      <c r="A1805" t="s">
        <v>520</v>
      </c>
      <c r="B1805" t="s">
        <v>761</v>
      </c>
      <c r="D1805">
        <v>0</v>
      </c>
      <c r="E1805" s="76">
        <v>47208</v>
      </c>
      <c r="H1805">
        <f>'Year 2'!$N$864</f>
        <v>0</v>
      </c>
      <c r="J1805">
        <v>0</v>
      </c>
      <c r="K1805" t="s">
        <v>854</v>
      </c>
    </row>
    <row r="1806" spans="1:11" x14ac:dyDescent="0.2">
      <c r="A1806" t="s">
        <v>520</v>
      </c>
      <c r="B1806" t="s">
        <v>761</v>
      </c>
      <c r="D1806">
        <v>0</v>
      </c>
      <c r="E1806" s="76">
        <v>47573</v>
      </c>
      <c r="H1806">
        <f>'Year 2'!$O$864</f>
        <v>0</v>
      </c>
      <c r="J1806">
        <v>0</v>
      </c>
      <c r="K1806" t="s">
        <v>854</v>
      </c>
    </row>
    <row r="1807" spans="1:11" x14ac:dyDescent="0.2">
      <c r="A1807" t="s">
        <v>520</v>
      </c>
      <c r="B1807" t="s">
        <v>761</v>
      </c>
      <c r="D1807">
        <v>0</v>
      </c>
      <c r="E1807" s="76">
        <v>47938</v>
      </c>
      <c r="H1807">
        <f>'Year 2'!$P$864</f>
        <v>0</v>
      </c>
      <c r="J1807">
        <v>0</v>
      </c>
      <c r="K1807" t="s">
        <v>854</v>
      </c>
    </row>
    <row r="1808" spans="1:11" x14ac:dyDescent="0.2">
      <c r="A1808" t="s">
        <v>520</v>
      </c>
      <c r="B1808" t="s">
        <v>762</v>
      </c>
      <c r="D1808">
        <v>0</v>
      </c>
      <c r="E1808" s="76">
        <v>45747</v>
      </c>
      <c r="H1808">
        <f>'Year 2'!$J$865</f>
        <v>0</v>
      </c>
      <c r="J1808">
        <v>0</v>
      </c>
      <c r="K1808" t="s">
        <v>854</v>
      </c>
    </row>
    <row r="1809" spans="1:11" x14ac:dyDescent="0.2">
      <c r="A1809" t="s">
        <v>520</v>
      </c>
      <c r="B1809" t="s">
        <v>762</v>
      </c>
      <c r="D1809">
        <v>0</v>
      </c>
      <c r="E1809" s="76">
        <v>46112</v>
      </c>
      <c r="H1809">
        <f>'Year 2'!$K$865</f>
        <v>0</v>
      </c>
      <c r="J1809">
        <v>0</v>
      </c>
      <c r="K1809" t="s">
        <v>854</v>
      </c>
    </row>
    <row r="1810" spans="1:11" x14ac:dyDescent="0.2">
      <c r="A1810" t="s">
        <v>520</v>
      </c>
      <c r="B1810" t="s">
        <v>762</v>
      </c>
      <c r="D1810">
        <v>0</v>
      </c>
      <c r="E1810" s="76">
        <v>46477</v>
      </c>
      <c r="H1810">
        <f>'Year 2'!$L$865</f>
        <v>0</v>
      </c>
      <c r="J1810">
        <v>0</v>
      </c>
      <c r="K1810" t="s">
        <v>854</v>
      </c>
    </row>
    <row r="1811" spans="1:11" x14ac:dyDescent="0.2">
      <c r="A1811" t="s">
        <v>520</v>
      </c>
      <c r="B1811" t="s">
        <v>762</v>
      </c>
      <c r="D1811">
        <v>0</v>
      </c>
      <c r="E1811" s="76">
        <v>46843</v>
      </c>
      <c r="H1811">
        <f>'Year 2'!$M$865</f>
        <v>0</v>
      </c>
      <c r="J1811">
        <v>0</v>
      </c>
      <c r="K1811" t="s">
        <v>854</v>
      </c>
    </row>
    <row r="1812" spans="1:11" x14ac:dyDescent="0.2">
      <c r="A1812" t="s">
        <v>520</v>
      </c>
      <c r="B1812" t="s">
        <v>762</v>
      </c>
      <c r="D1812">
        <v>0</v>
      </c>
      <c r="E1812" s="76">
        <v>47208</v>
      </c>
      <c r="H1812">
        <f>'Year 2'!$N$865</f>
        <v>0</v>
      </c>
      <c r="J1812">
        <v>0</v>
      </c>
      <c r="K1812" t="s">
        <v>854</v>
      </c>
    </row>
    <row r="1813" spans="1:11" x14ac:dyDescent="0.2">
      <c r="A1813" t="s">
        <v>520</v>
      </c>
      <c r="B1813" t="s">
        <v>762</v>
      </c>
      <c r="D1813">
        <v>0</v>
      </c>
      <c r="E1813" s="76">
        <v>47573</v>
      </c>
      <c r="H1813">
        <f>'Year 2'!$O$865</f>
        <v>0</v>
      </c>
      <c r="J1813">
        <v>0</v>
      </c>
      <c r="K1813" t="s">
        <v>854</v>
      </c>
    </row>
    <row r="1814" spans="1:11" x14ac:dyDescent="0.2">
      <c r="A1814" t="s">
        <v>520</v>
      </c>
      <c r="B1814" t="s">
        <v>762</v>
      </c>
      <c r="D1814">
        <v>0</v>
      </c>
      <c r="E1814" s="76">
        <v>47938</v>
      </c>
      <c r="H1814">
        <f>'Year 2'!$P$865</f>
        <v>0</v>
      </c>
      <c r="J1814">
        <v>0</v>
      </c>
      <c r="K1814" t="s">
        <v>854</v>
      </c>
    </row>
    <row r="1815" spans="1:11" x14ac:dyDescent="0.2">
      <c r="A1815" t="s">
        <v>527</v>
      </c>
      <c r="B1815" t="s">
        <v>757</v>
      </c>
      <c r="D1815">
        <v>0</v>
      </c>
      <c r="E1815" s="76">
        <v>45747</v>
      </c>
      <c r="H1815">
        <f>'Year 3'!$J$31</f>
        <v>0</v>
      </c>
      <c r="J1815">
        <v>0</v>
      </c>
      <c r="K1815" t="s">
        <v>855</v>
      </c>
    </row>
    <row r="1816" spans="1:11" x14ac:dyDescent="0.2">
      <c r="A1816" t="s">
        <v>527</v>
      </c>
      <c r="B1816" t="s">
        <v>757</v>
      </c>
      <c r="D1816">
        <v>0</v>
      </c>
      <c r="E1816" s="76">
        <v>46112</v>
      </c>
      <c r="H1816">
        <f>'Year 3'!$K$31</f>
        <v>0</v>
      </c>
      <c r="J1816">
        <v>0</v>
      </c>
      <c r="K1816" t="s">
        <v>855</v>
      </c>
    </row>
    <row r="1817" spans="1:11" x14ac:dyDescent="0.2">
      <c r="A1817" t="s">
        <v>527</v>
      </c>
      <c r="B1817" t="s">
        <v>757</v>
      </c>
      <c r="D1817">
        <v>0</v>
      </c>
      <c r="E1817" s="76">
        <v>46477</v>
      </c>
      <c r="H1817">
        <f>'Year 3'!$L$31</f>
        <v>0</v>
      </c>
      <c r="J1817">
        <v>0</v>
      </c>
      <c r="K1817" t="s">
        <v>855</v>
      </c>
    </row>
    <row r="1818" spans="1:11" x14ac:dyDescent="0.2">
      <c r="A1818" t="s">
        <v>527</v>
      </c>
      <c r="B1818" t="s">
        <v>757</v>
      </c>
      <c r="D1818">
        <v>0</v>
      </c>
      <c r="E1818" s="76">
        <v>46843</v>
      </c>
      <c r="H1818">
        <f>'Year 3'!$M$31</f>
        <v>0</v>
      </c>
      <c r="J1818">
        <v>0</v>
      </c>
      <c r="K1818" t="s">
        <v>855</v>
      </c>
    </row>
    <row r="1819" spans="1:11" x14ac:dyDescent="0.2">
      <c r="A1819" t="s">
        <v>527</v>
      </c>
      <c r="B1819" t="s">
        <v>757</v>
      </c>
      <c r="D1819">
        <v>0</v>
      </c>
      <c r="E1819" s="76">
        <v>47208</v>
      </c>
      <c r="H1819">
        <f>'Year 3'!$N$31</f>
        <v>0</v>
      </c>
      <c r="J1819">
        <v>0</v>
      </c>
      <c r="K1819" t="s">
        <v>855</v>
      </c>
    </row>
    <row r="1820" spans="1:11" x14ac:dyDescent="0.2">
      <c r="A1820" t="s">
        <v>527</v>
      </c>
      <c r="B1820" t="s">
        <v>757</v>
      </c>
      <c r="D1820">
        <v>0</v>
      </c>
      <c r="E1820" s="76">
        <v>47573</v>
      </c>
      <c r="H1820">
        <f>'Year 3'!$O$31</f>
        <v>0</v>
      </c>
      <c r="J1820">
        <v>0</v>
      </c>
      <c r="K1820" t="s">
        <v>855</v>
      </c>
    </row>
    <row r="1821" spans="1:11" x14ac:dyDescent="0.2">
      <c r="A1821" t="s">
        <v>527</v>
      </c>
      <c r="B1821" t="s">
        <v>757</v>
      </c>
      <c r="D1821">
        <v>0</v>
      </c>
      <c r="E1821" s="76">
        <v>47938</v>
      </c>
      <c r="H1821">
        <f>'Year 3'!$P$31</f>
        <v>0</v>
      </c>
      <c r="J1821">
        <v>0</v>
      </c>
      <c r="K1821" t="s">
        <v>855</v>
      </c>
    </row>
    <row r="1822" spans="1:11" x14ac:dyDescent="0.2">
      <c r="A1822" t="s">
        <v>527</v>
      </c>
      <c r="B1822" t="s">
        <v>758</v>
      </c>
      <c r="D1822">
        <v>0</v>
      </c>
      <c r="E1822" s="76">
        <v>45747</v>
      </c>
      <c r="H1822">
        <f>'Year 3'!$J$32</f>
        <v>0</v>
      </c>
      <c r="J1822">
        <v>0</v>
      </c>
      <c r="K1822" t="s">
        <v>855</v>
      </c>
    </row>
    <row r="1823" spans="1:11" x14ac:dyDescent="0.2">
      <c r="A1823" t="s">
        <v>527</v>
      </c>
      <c r="B1823" t="s">
        <v>758</v>
      </c>
      <c r="D1823">
        <v>0</v>
      </c>
      <c r="E1823" s="76">
        <v>46112</v>
      </c>
      <c r="H1823">
        <f>'Year 3'!$K$32</f>
        <v>0</v>
      </c>
      <c r="J1823">
        <v>0</v>
      </c>
      <c r="K1823" t="s">
        <v>855</v>
      </c>
    </row>
    <row r="1824" spans="1:11" x14ac:dyDescent="0.2">
      <c r="A1824" t="s">
        <v>527</v>
      </c>
      <c r="B1824" t="s">
        <v>758</v>
      </c>
      <c r="D1824">
        <v>0</v>
      </c>
      <c r="E1824" s="76">
        <v>46477</v>
      </c>
      <c r="H1824">
        <f>'Year 3'!$L$32</f>
        <v>0</v>
      </c>
      <c r="J1824">
        <v>0</v>
      </c>
      <c r="K1824" t="s">
        <v>855</v>
      </c>
    </row>
    <row r="1825" spans="1:11" x14ac:dyDescent="0.2">
      <c r="A1825" t="s">
        <v>527</v>
      </c>
      <c r="B1825" t="s">
        <v>758</v>
      </c>
      <c r="D1825">
        <v>0</v>
      </c>
      <c r="E1825" s="76">
        <v>46843</v>
      </c>
      <c r="H1825">
        <f>'Year 3'!$M$32</f>
        <v>0</v>
      </c>
      <c r="J1825">
        <v>0</v>
      </c>
      <c r="K1825" t="s">
        <v>855</v>
      </c>
    </row>
    <row r="1826" spans="1:11" x14ac:dyDescent="0.2">
      <c r="A1826" t="s">
        <v>527</v>
      </c>
      <c r="B1826" t="s">
        <v>758</v>
      </c>
      <c r="D1826">
        <v>0</v>
      </c>
      <c r="E1826" s="76">
        <v>47208</v>
      </c>
      <c r="H1826">
        <f>'Year 3'!$N$32</f>
        <v>0</v>
      </c>
      <c r="J1826">
        <v>0</v>
      </c>
      <c r="K1826" t="s">
        <v>855</v>
      </c>
    </row>
    <row r="1827" spans="1:11" x14ac:dyDescent="0.2">
      <c r="A1827" t="s">
        <v>527</v>
      </c>
      <c r="B1827" t="s">
        <v>758</v>
      </c>
      <c r="D1827">
        <v>0</v>
      </c>
      <c r="E1827" s="76">
        <v>47573</v>
      </c>
      <c r="H1827">
        <f>'Year 3'!$O$32</f>
        <v>0</v>
      </c>
      <c r="J1827">
        <v>0</v>
      </c>
      <c r="K1827" t="s">
        <v>855</v>
      </c>
    </row>
    <row r="1828" spans="1:11" x14ac:dyDescent="0.2">
      <c r="A1828" t="s">
        <v>527</v>
      </c>
      <c r="B1828" t="s">
        <v>758</v>
      </c>
      <c r="D1828">
        <v>0</v>
      </c>
      <c r="E1828" s="76">
        <v>47938</v>
      </c>
      <c r="H1828">
        <f>'Year 3'!$P$32</f>
        <v>0</v>
      </c>
      <c r="J1828">
        <v>0</v>
      </c>
      <c r="K1828" t="s">
        <v>855</v>
      </c>
    </row>
    <row r="1829" spans="1:11" x14ac:dyDescent="0.2">
      <c r="A1829" t="s">
        <v>527</v>
      </c>
      <c r="B1829" t="s">
        <v>759</v>
      </c>
      <c r="D1829">
        <v>0</v>
      </c>
      <c r="E1829" s="76">
        <v>45747</v>
      </c>
      <c r="H1829">
        <f>'Year 3'!$J$33</f>
        <v>0</v>
      </c>
      <c r="J1829">
        <v>0</v>
      </c>
      <c r="K1829" t="s">
        <v>855</v>
      </c>
    </row>
    <row r="1830" spans="1:11" x14ac:dyDescent="0.2">
      <c r="A1830" t="s">
        <v>527</v>
      </c>
      <c r="B1830" t="s">
        <v>759</v>
      </c>
      <c r="D1830">
        <v>0</v>
      </c>
      <c r="E1830" s="76">
        <v>46112</v>
      </c>
      <c r="H1830">
        <f>'Year 3'!$K$33</f>
        <v>0</v>
      </c>
      <c r="J1830">
        <v>0</v>
      </c>
      <c r="K1830" t="s">
        <v>855</v>
      </c>
    </row>
    <row r="1831" spans="1:11" x14ac:dyDescent="0.2">
      <c r="A1831" t="s">
        <v>527</v>
      </c>
      <c r="B1831" t="s">
        <v>759</v>
      </c>
      <c r="D1831">
        <v>0</v>
      </c>
      <c r="E1831" s="76">
        <v>46477</v>
      </c>
      <c r="H1831">
        <f>'Year 3'!$L$33</f>
        <v>0</v>
      </c>
      <c r="J1831">
        <v>0</v>
      </c>
      <c r="K1831" t="s">
        <v>855</v>
      </c>
    </row>
    <row r="1832" spans="1:11" x14ac:dyDescent="0.2">
      <c r="A1832" t="s">
        <v>527</v>
      </c>
      <c r="B1832" t="s">
        <v>759</v>
      </c>
      <c r="D1832">
        <v>0</v>
      </c>
      <c r="E1832" s="76">
        <v>46843</v>
      </c>
      <c r="H1832">
        <f>'Year 3'!$M$33</f>
        <v>0</v>
      </c>
      <c r="J1832">
        <v>0</v>
      </c>
      <c r="K1832" t="s">
        <v>855</v>
      </c>
    </row>
    <row r="1833" spans="1:11" x14ac:dyDescent="0.2">
      <c r="A1833" t="s">
        <v>527</v>
      </c>
      <c r="B1833" t="s">
        <v>759</v>
      </c>
      <c r="D1833">
        <v>0</v>
      </c>
      <c r="E1833" s="76">
        <v>47208</v>
      </c>
      <c r="H1833">
        <f>'Year 3'!$N$33</f>
        <v>0</v>
      </c>
      <c r="J1833">
        <v>0</v>
      </c>
      <c r="K1833" t="s">
        <v>855</v>
      </c>
    </row>
    <row r="1834" spans="1:11" x14ac:dyDescent="0.2">
      <c r="A1834" t="s">
        <v>527</v>
      </c>
      <c r="B1834" t="s">
        <v>759</v>
      </c>
      <c r="D1834">
        <v>0</v>
      </c>
      <c r="E1834" s="76">
        <v>47573</v>
      </c>
      <c r="H1834">
        <f>'Year 3'!$O$33</f>
        <v>0</v>
      </c>
      <c r="J1834">
        <v>0</v>
      </c>
      <c r="K1834" t="s">
        <v>855</v>
      </c>
    </row>
    <row r="1835" spans="1:11" x14ac:dyDescent="0.2">
      <c r="A1835" t="s">
        <v>527</v>
      </c>
      <c r="B1835" t="s">
        <v>759</v>
      </c>
      <c r="D1835">
        <v>0</v>
      </c>
      <c r="E1835" s="76">
        <v>47938</v>
      </c>
      <c r="H1835">
        <f>'Year 3'!$P$33</f>
        <v>0</v>
      </c>
      <c r="J1835">
        <v>0</v>
      </c>
      <c r="K1835" t="s">
        <v>855</v>
      </c>
    </row>
    <row r="1836" spans="1:11" x14ac:dyDescent="0.2">
      <c r="A1836" t="s">
        <v>527</v>
      </c>
      <c r="B1836" t="s">
        <v>760</v>
      </c>
      <c r="D1836">
        <v>0</v>
      </c>
      <c r="E1836" s="76">
        <v>45747</v>
      </c>
      <c r="H1836">
        <f>'Year 3'!$J$34</f>
        <v>0</v>
      </c>
      <c r="J1836">
        <v>0</v>
      </c>
      <c r="K1836" t="s">
        <v>855</v>
      </c>
    </row>
    <row r="1837" spans="1:11" x14ac:dyDescent="0.2">
      <c r="A1837" t="s">
        <v>527</v>
      </c>
      <c r="B1837" t="s">
        <v>760</v>
      </c>
      <c r="D1837">
        <v>0</v>
      </c>
      <c r="E1837" s="76">
        <v>46112</v>
      </c>
      <c r="H1837">
        <f>'Year 3'!$K$34</f>
        <v>0</v>
      </c>
      <c r="J1837">
        <v>0</v>
      </c>
      <c r="K1837" t="s">
        <v>855</v>
      </c>
    </row>
    <row r="1838" spans="1:11" x14ac:dyDescent="0.2">
      <c r="A1838" t="s">
        <v>527</v>
      </c>
      <c r="B1838" t="s">
        <v>760</v>
      </c>
      <c r="D1838">
        <v>0</v>
      </c>
      <c r="E1838" s="76">
        <v>46477</v>
      </c>
      <c r="H1838">
        <f>'Year 3'!$L$34</f>
        <v>0</v>
      </c>
      <c r="J1838">
        <v>0</v>
      </c>
      <c r="K1838" t="s">
        <v>855</v>
      </c>
    </row>
    <row r="1839" spans="1:11" x14ac:dyDescent="0.2">
      <c r="A1839" t="s">
        <v>527</v>
      </c>
      <c r="B1839" t="s">
        <v>760</v>
      </c>
      <c r="D1839">
        <v>0</v>
      </c>
      <c r="E1839" s="76">
        <v>46843</v>
      </c>
      <c r="H1839">
        <f>'Year 3'!$M$34</f>
        <v>0</v>
      </c>
      <c r="J1839">
        <v>0</v>
      </c>
      <c r="K1839" t="s">
        <v>855</v>
      </c>
    </row>
    <row r="1840" spans="1:11" x14ac:dyDescent="0.2">
      <c r="A1840" t="s">
        <v>527</v>
      </c>
      <c r="B1840" t="s">
        <v>760</v>
      </c>
      <c r="D1840">
        <v>0</v>
      </c>
      <c r="E1840" s="76">
        <v>47208</v>
      </c>
      <c r="H1840">
        <f>'Year 3'!$N$34</f>
        <v>0</v>
      </c>
      <c r="J1840">
        <v>0</v>
      </c>
      <c r="K1840" t="s">
        <v>855</v>
      </c>
    </row>
    <row r="1841" spans="1:11" x14ac:dyDescent="0.2">
      <c r="A1841" t="s">
        <v>527</v>
      </c>
      <c r="B1841" t="s">
        <v>760</v>
      </c>
      <c r="D1841">
        <v>0</v>
      </c>
      <c r="E1841" s="76">
        <v>47573</v>
      </c>
      <c r="H1841">
        <f>'Year 3'!$O$34</f>
        <v>0</v>
      </c>
      <c r="J1841">
        <v>0</v>
      </c>
      <c r="K1841" t="s">
        <v>855</v>
      </c>
    </row>
    <row r="1842" spans="1:11" x14ac:dyDescent="0.2">
      <c r="A1842" t="s">
        <v>527</v>
      </c>
      <c r="B1842" t="s">
        <v>760</v>
      </c>
      <c r="D1842">
        <v>0</v>
      </c>
      <c r="E1842" s="76">
        <v>47938</v>
      </c>
      <c r="H1842">
        <f>'Year 3'!$P$34</f>
        <v>0</v>
      </c>
      <c r="J1842">
        <v>0</v>
      </c>
      <c r="K1842" t="s">
        <v>855</v>
      </c>
    </row>
    <row r="1843" spans="1:11" x14ac:dyDescent="0.2">
      <c r="A1843" t="s">
        <v>527</v>
      </c>
      <c r="B1843" t="s">
        <v>761</v>
      </c>
      <c r="D1843">
        <v>0</v>
      </c>
      <c r="E1843" s="76">
        <v>45747</v>
      </c>
      <c r="H1843">
        <f>'Year 3'!$J$35</f>
        <v>0</v>
      </c>
      <c r="J1843">
        <v>0</v>
      </c>
      <c r="K1843" t="s">
        <v>855</v>
      </c>
    </row>
    <row r="1844" spans="1:11" x14ac:dyDescent="0.2">
      <c r="A1844" t="s">
        <v>527</v>
      </c>
      <c r="B1844" t="s">
        <v>761</v>
      </c>
      <c r="D1844">
        <v>0</v>
      </c>
      <c r="E1844" s="76">
        <v>46112</v>
      </c>
      <c r="H1844">
        <f>'Year 3'!$K$35</f>
        <v>0</v>
      </c>
      <c r="J1844">
        <v>0</v>
      </c>
      <c r="K1844" t="s">
        <v>855</v>
      </c>
    </row>
    <row r="1845" spans="1:11" x14ac:dyDescent="0.2">
      <c r="A1845" t="s">
        <v>527</v>
      </c>
      <c r="B1845" t="s">
        <v>761</v>
      </c>
      <c r="D1845">
        <v>0</v>
      </c>
      <c r="E1845" s="76">
        <v>46477</v>
      </c>
      <c r="H1845">
        <f>'Year 3'!$L$35</f>
        <v>0</v>
      </c>
      <c r="J1845">
        <v>0</v>
      </c>
      <c r="K1845" t="s">
        <v>855</v>
      </c>
    </row>
    <row r="1846" spans="1:11" x14ac:dyDescent="0.2">
      <c r="A1846" t="s">
        <v>527</v>
      </c>
      <c r="B1846" t="s">
        <v>761</v>
      </c>
      <c r="D1846">
        <v>0</v>
      </c>
      <c r="E1846" s="76">
        <v>46843</v>
      </c>
      <c r="H1846">
        <f>'Year 3'!$M$35</f>
        <v>0</v>
      </c>
      <c r="J1846">
        <v>0</v>
      </c>
      <c r="K1846" t="s">
        <v>855</v>
      </c>
    </row>
    <row r="1847" spans="1:11" x14ac:dyDescent="0.2">
      <c r="A1847" t="s">
        <v>527</v>
      </c>
      <c r="B1847" t="s">
        <v>761</v>
      </c>
      <c r="D1847">
        <v>0</v>
      </c>
      <c r="E1847" s="76">
        <v>47208</v>
      </c>
      <c r="H1847">
        <f>'Year 3'!$N$35</f>
        <v>0</v>
      </c>
      <c r="J1847">
        <v>0</v>
      </c>
      <c r="K1847" t="s">
        <v>855</v>
      </c>
    </row>
    <row r="1848" spans="1:11" x14ac:dyDescent="0.2">
      <c r="A1848" t="s">
        <v>527</v>
      </c>
      <c r="B1848" t="s">
        <v>761</v>
      </c>
      <c r="D1848">
        <v>0</v>
      </c>
      <c r="E1848" s="76">
        <v>47573</v>
      </c>
      <c r="H1848">
        <f>'Year 3'!$O$35</f>
        <v>0</v>
      </c>
      <c r="J1848">
        <v>0</v>
      </c>
      <c r="K1848" t="s">
        <v>855</v>
      </c>
    </row>
    <row r="1849" spans="1:11" x14ac:dyDescent="0.2">
      <c r="A1849" t="s">
        <v>527</v>
      </c>
      <c r="B1849" t="s">
        <v>761</v>
      </c>
      <c r="D1849">
        <v>0</v>
      </c>
      <c r="E1849" s="76">
        <v>47938</v>
      </c>
      <c r="H1849">
        <f>'Year 3'!$P$35</f>
        <v>0</v>
      </c>
      <c r="J1849">
        <v>0</v>
      </c>
      <c r="K1849" t="s">
        <v>855</v>
      </c>
    </row>
    <row r="1850" spans="1:11" x14ac:dyDescent="0.2">
      <c r="A1850" t="s">
        <v>527</v>
      </c>
      <c r="B1850" t="s">
        <v>762</v>
      </c>
      <c r="D1850">
        <v>0</v>
      </c>
      <c r="E1850" s="76">
        <v>45747</v>
      </c>
      <c r="H1850">
        <f>'Year 3'!$J$36</f>
        <v>0</v>
      </c>
      <c r="J1850">
        <v>0</v>
      </c>
      <c r="K1850" t="s">
        <v>855</v>
      </c>
    </row>
    <row r="1851" spans="1:11" x14ac:dyDescent="0.2">
      <c r="A1851" t="s">
        <v>527</v>
      </c>
      <c r="B1851" t="s">
        <v>762</v>
      </c>
      <c r="D1851">
        <v>0</v>
      </c>
      <c r="E1851" s="76">
        <v>46112</v>
      </c>
      <c r="H1851">
        <f>'Year 3'!$K$36</f>
        <v>0</v>
      </c>
      <c r="J1851">
        <v>0</v>
      </c>
      <c r="K1851" t="s">
        <v>855</v>
      </c>
    </row>
    <row r="1852" spans="1:11" x14ac:dyDescent="0.2">
      <c r="A1852" t="s">
        <v>527</v>
      </c>
      <c r="B1852" t="s">
        <v>762</v>
      </c>
      <c r="D1852">
        <v>0</v>
      </c>
      <c r="E1852" s="76">
        <v>46477</v>
      </c>
      <c r="H1852">
        <f>'Year 3'!$L$36</f>
        <v>0</v>
      </c>
      <c r="J1852">
        <v>0</v>
      </c>
      <c r="K1852" t="s">
        <v>855</v>
      </c>
    </row>
    <row r="1853" spans="1:11" x14ac:dyDescent="0.2">
      <c r="A1853" t="s">
        <v>527</v>
      </c>
      <c r="B1853" t="s">
        <v>762</v>
      </c>
      <c r="D1853">
        <v>0</v>
      </c>
      <c r="E1853" s="76">
        <v>46843</v>
      </c>
      <c r="H1853">
        <f>'Year 3'!$M$36</f>
        <v>0</v>
      </c>
      <c r="J1853">
        <v>0</v>
      </c>
      <c r="K1853" t="s">
        <v>855</v>
      </c>
    </row>
    <row r="1854" spans="1:11" x14ac:dyDescent="0.2">
      <c r="A1854" t="s">
        <v>527</v>
      </c>
      <c r="B1854" t="s">
        <v>762</v>
      </c>
      <c r="D1854">
        <v>0</v>
      </c>
      <c r="E1854" s="76">
        <v>47208</v>
      </c>
      <c r="H1854">
        <f>'Year 3'!$N$36</f>
        <v>0</v>
      </c>
      <c r="J1854">
        <v>0</v>
      </c>
      <c r="K1854" t="s">
        <v>855</v>
      </c>
    </row>
    <row r="1855" spans="1:11" x14ac:dyDescent="0.2">
      <c r="A1855" t="s">
        <v>527</v>
      </c>
      <c r="B1855" t="s">
        <v>762</v>
      </c>
      <c r="D1855">
        <v>0</v>
      </c>
      <c r="E1855" s="76">
        <v>47573</v>
      </c>
      <c r="H1855">
        <f>'Year 3'!$O$36</f>
        <v>0</v>
      </c>
      <c r="J1855">
        <v>0</v>
      </c>
      <c r="K1855" t="s">
        <v>855</v>
      </c>
    </row>
    <row r="1856" spans="1:11" x14ac:dyDescent="0.2">
      <c r="A1856" t="s">
        <v>527</v>
      </c>
      <c r="B1856" t="s">
        <v>762</v>
      </c>
      <c r="D1856">
        <v>0</v>
      </c>
      <c r="E1856" s="76">
        <v>47938</v>
      </c>
      <c r="H1856">
        <f>'Year 3'!$P$36</f>
        <v>0</v>
      </c>
      <c r="J1856">
        <v>0</v>
      </c>
      <c r="K1856" t="s">
        <v>855</v>
      </c>
    </row>
    <row r="1857" spans="1:11" x14ac:dyDescent="0.2">
      <c r="A1857" t="s">
        <v>534</v>
      </c>
      <c r="B1857" t="s">
        <v>757</v>
      </c>
      <c r="D1857">
        <v>0</v>
      </c>
      <c r="E1857" s="76">
        <v>45747</v>
      </c>
      <c r="H1857">
        <f>'Year 3'!$J$46</f>
        <v>0</v>
      </c>
      <c r="J1857">
        <v>0</v>
      </c>
      <c r="K1857" t="s">
        <v>856</v>
      </c>
    </row>
    <row r="1858" spans="1:11" x14ac:dyDescent="0.2">
      <c r="A1858" t="s">
        <v>534</v>
      </c>
      <c r="B1858" t="s">
        <v>757</v>
      </c>
      <c r="D1858">
        <v>0</v>
      </c>
      <c r="E1858" s="76">
        <v>46112</v>
      </c>
      <c r="H1858">
        <f>'Year 3'!$K$46</f>
        <v>0</v>
      </c>
      <c r="J1858">
        <v>0</v>
      </c>
      <c r="K1858" t="s">
        <v>856</v>
      </c>
    </row>
    <row r="1859" spans="1:11" x14ac:dyDescent="0.2">
      <c r="A1859" t="s">
        <v>534</v>
      </c>
      <c r="B1859" t="s">
        <v>757</v>
      </c>
      <c r="D1859">
        <v>0</v>
      </c>
      <c r="E1859" s="76">
        <v>46477</v>
      </c>
      <c r="H1859">
        <f>'Year 3'!$L$46</f>
        <v>0</v>
      </c>
      <c r="J1859">
        <v>0</v>
      </c>
      <c r="K1859" t="s">
        <v>856</v>
      </c>
    </row>
    <row r="1860" spans="1:11" x14ac:dyDescent="0.2">
      <c r="A1860" t="s">
        <v>534</v>
      </c>
      <c r="B1860" t="s">
        <v>757</v>
      </c>
      <c r="D1860">
        <v>0</v>
      </c>
      <c r="E1860" s="76">
        <v>46843</v>
      </c>
      <c r="H1860">
        <f>'Year 3'!$M$46</f>
        <v>0</v>
      </c>
      <c r="J1860">
        <v>0</v>
      </c>
      <c r="K1860" t="s">
        <v>856</v>
      </c>
    </row>
    <row r="1861" spans="1:11" x14ac:dyDescent="0.2">
      <c r="A1861" t="s">
        <v>534</v>
      </c>
      <c r="B1861" t="s">
        <v>757</v>
      </c>
      <c r="D1861">
        <v>0</v>
      </c>
      <c r="E1861" s="76">
        <v>47208</v>
      </c>
      <c r="H1861">
        <f>'Year 3'!$N$46</f>
        <v>0</v>
      </c>
      <c r="J1861">
        <v>0</v>
      </c>
      <c r="K1861" t="s">
        <v>856</v>
      </c>
    </row>
    <row r="1862" spans="1:11" x14ac:dyDescent="0.2">
      <c r="A1862" t="s">
        <v>534</v>
      </c>
      <c r="B1862" t="s">
        <v>757</v>
      </c>
      <c r="D1862">
        <v>0</v>
      </c>
      <c r="E1862" s="76">
        <v>47573</v>
      </c>
      <c r="H1862">
        <f>'Year 3'!$O$46</f>
        <v>0</v>
      </c>
      <c r="J1862">
        <v>0</v>
      </c>
      <c r="K1862" t="s">
        <v>856</v>
      </c>
    </row>
    <row r="1863" spans="1:11" x14ac:dyDescent="0.2">
      <c r="A1863" t="s">
        <v>534</v>
      </c>
      <c r="B1863" t="s">
        <v>757</v>
      </c>
      <c r="D1863">
        <v>0</v>
      </c>
      <c r="E1863" s="76">
        <v>47938</v>
      </c>
      <c r="H1863">
        <f>'Year 3'!$P$46</f>
        <v>0</v>
      </c>
      <c r="J1863">
        <v>0</v>
      </c>
      <c r="K1863" t="s">
        <v>856</v>
      </c>
    </row>
    <row r="1864" spans="1:11" x14ac:dyDescent="0.2">
      <c r="A1864" t="s">
        <v>534</v>
      </c>
      <c r="B1864" t="s">
        <v>758</v>
      </c>
      <c r="D1864">
        <v>0</v>
      </c>
      <c r="E1864" s="76">
        <v>45747</v>
      </c>
      <c r="H1864">
        <f>'Year 3'!$J$47</f>
        <v>0</v>
      </c>
      <c r="J1864">
        <v>0</v>
      </c>
      <c r="K1864" t="s">
        <v>856</v>
      </c>
    </row>
    <row r="1865" spans="1:11" x14ac:dyDescent="0.2">
      <c r="A1865" t="s">
        <v>534</v>
      </c>
      <c r="B1865" t="s">
        <v>758</v>
      </c>
      <c r="D1865">
        <v>0</v>
      </c>
      <c r="E1865" s="76">
        <v>46112</v>
      </c>
      <c r="H1865">
        <f>'Year 3'!$K$47</f>
        <v>0</v>
      </c>
      <c r="J1865">
        <v>0</v>
      </c>
      <c r="K1865" t="s">
        <v>856</v>
      </c>
    </row>
    <row r="1866" spans="1:11" x14ac:dyDescent="0.2">
      <c r="A1866" t="s">
        <v>534</v>
      </c>
      <c r="B1866" t="s">
        <v>758</v>
      </c>
      <c r="D1866">
        <v>0</v>
      </c>
      <c r="E1866" s="76">
        <v>46477</v>
      </c>
      <c r="H1866">
        <f>'Year 3'!$L$47</f>
        <v>0</v>
      </c>
      <c r="J1866">
        <v>0</v>
      </c>
      <c r="K1866" t="s">
        <v>856</v>
      </c>
    </row>
    <row r="1867" spans="1:11" x14ac:dyDescent="0.2">
      <c r="A1867" t="s">
        <v>534</v>
      </c>
      <c r="B1867" t="s">
        <v>758</v>
      </c>
      <c r="D1867">
        <v>0</v>
      </c>
      <c r="E1867" s="76">
        <v>46843</v>
      </c>
      <c r="H1867">
        <f>'Year 3'!$M$47</f>
        <v>0</v>
      </c>
      <c r="J1867">
        <v>0</v>
      </c>
      <c r="K1867" t="s">
        <v>856</v>
      </c>
    </row>
    <row r="1868" spans="1:11" x14ac:dyDescent="0.2">
      <c r="A1868" t="s">
        <v>534</v>
      </c>
      <c r="B1868" t="s">
        <v>758</v>
      </c>
      <c r="D1868">
        <v>0</v>
      </c>
      <c r="E1868" s="76">
        <v>47208</v>
      </c>
      <c r="H1868">
        <f>'Year 3'!$N$47</f>
        <v>0</v>
      </c>
      <c r="J1868">
        <v>0</v>
      </c>
      <c r="K1868" t="s">
        <v>856</v>
      </c>
    </row>
    <row r="1869" spans="1:11" x14ac:dyDescent="0.2">
      <c r="A1869" t="s">
        <v>534</v>
      </c>
      <c r="B1869" t="s">
        <v>758</v>
      </c>
      <c r="D1869">
        <v>0</v>
      </c>
      <c r="E1869" s="76">
        <v>47573</v>
      </c>
      <c r="H1869">
        <f>'Year 3'!$O$47</f>
        <v>0</v>
      </c>
      <c r="J1869">
        <v>0</v>
      </c>
      <c r="K1869" t="s">
        <v>856</v>
      </c>
    </row>
    <row r="1870" spans="1:11" x14ac:dyDescent="0.2">
      <c r="A1870" t="s">
        <v>534</v>
      </c>
      <c r="B1870" t="s">
        <v>758</v>
      </c>
      <c r="D1870">
        <v>0</v>
      </c>
      <c r="E1870" s="76">
        <v>47938</v>
      </c>
      <c r="H1870">
        <f>'Year 3'!$P$47</f>
        <v>0</v>
      </c>
      <c r="J1870">
        <v>0</v>
      </c>
      <c r="K1870" t="s">
        <v>856</v>
      </c>
    </row>
    <row r="1871" spans="1:11" x14ac:dyDescent="0.2">
      <c r="A1871" t="s">
        <v>534</v>
      </c>
      <c r="B1871" t="s">
        <v>759</v>
      </c>
      <c r="D1871">
        <v>0</v>
      </c>
      <c r="E1871" s="76">
        <v>45747</v>
      </c>
      <c r="H1871">
        <f>'Year 3'!$J$48</f>
        <v>0</v>
      </c>
      <c r="J1871">
        <v>0</v>
      </c>
      <c r="K1871" t="s">
        <v>856</v>
      </c>
    </row>
    <row r="1872" spans="1:11" x14ac:dyDescent="0.2">
      <c r="A1872" t="s">
        <v>534</v>
      </c>
      <c r="B1872" t="s">
        <v>759</v>
      </c>
      <c r="D1872">
        <v>0</v>
      </c>
      <c r="E1872" s="76">
        <v>46112</v>
      </c>
      <c r="H1872">
        <f>'Year 3'!$K$48</f>
        <v>0</v>
      </c>
      <c r="J1872">
        <v>0</v>
      </c>
      <c r="K1872" t="s">
        <v>856</v>
      </c>
    </row>
    <row r="1873" spans="1:11" x14ac:dyDescent="0.2">
      <c r="A1873" t="s">
        <v>534</v>
      </c>
      <c r="B1873" t="s">
        <v>759</v>
      </c>
      <c r="D1873">
        <v>0</v>
      </c>
      <c r="E1873" s="76">
        <v>46477</v>
      </c>
      <c r="H1873">
        <f>'Year 3'!$L$48</f>
        <v>0</v>
      </c>
      <c r="J1873">
        <v>0</v>
      </c>
      <c r="K1873" t="s">
        <v>856</v>
      </c>
    </row>
    <row r="1874" spans="1:11" x14ac:dyDescent="0.2">
      <c r="A1874" t="s">
        <v>534</v>
      </c>
      <c r="B1874" t="s">
        <v>759</v>
      </c>
      <c r="D1874">
        <v>0</v>
      </c>
      <c r="E1874" s="76">
        <v>46843</v>
      </c>
      <c r="H1874">
        <f>'Year 3'!$M$48</f>
        <v>0</v>
      </c>
      <c r="J1874">
        <v>0</v>
      </c>
      <c r="K1874" t="s">
        <v>856</v>
      </c>
    </row>
    <row r="1875" spans="1:11" x14ac:dyDescent="0.2">
      <c r="A1875" t="s">
        <v>534</v>
      </c>
      <c r="B1875" t="s">
        <v>759</v>
      </c>
      <c r="D1875">
        <v>0</v>
      </c>
      <c r="E1875" s="76">
        <v>47208</v>
      </c>
      <c r="H1875">
        <f>'Year 3'!$N$48</f>
        <v>0</v>
      </c>
      <c r="J1875">
        <v>0</v>
      </c>
      <c r="K1875" t="s">
        <v>856</v>
      </c>
    </row>
    <row r="1876" spans="1:11" x14ac:dyDescent="0.2">
      <c r="A1876" t="s">
        <v>534</v>
      </c>
      <c r="B1876" t="s">
        <v>759</v>
      </c>
      <c r="D1876">
        <v>0</v>
      </c>
      <c r="E1876" s="76">
        <v>47573</v>
      </c>
      <c r="H1876">
        <f>'Year 3'!$O$48</f>
        <v>0</v>
      </c>
      <c r="J1876">
        <v>0</v>
      </c>
      <c r="K1876" t="s">
        <v>856</v>
      </c>
    </row>
    <row r="1877" spans="1:11" x14ac:dyDescent="0.2">
      <c r="A1877" t="s">
        <v>534</v>
      </c>
      <c r="B1877" t="s">
        <v>759</v>
      </c>
      <c r="D1877">
        <v>0</v>
      </c>
      <c r="E1877" s="76">
        <v>47938</v>
      </c>
      <c r="H1877">
        <f>'Year 3'!$P$48</f>
        <v>0</v>
      </c>
      <c r="J1877">
        <v>0</v>
      </c>
      <c r="K1877" t="s">
        <v>856</v>
      </c>
    </row>
    <row r="1878" spans="1:11" x14ac:dyDescent="0.2">
      <c r="A1878" t="s">
        <v>534</v>
      </c>
      <c r="B1878" t="s">
        <v>760</v>
      </c>
      <c r="D1878">
        <v>0</v>
      </c>
      <c r="E1878" s="76">
        <v>45747</v>
      </c>
      <c r="H1878">
        <f>'Year 3'!$J$49</f>
        <v>0</v>
      </c>
      <c r="J1878">
        <v>0</v>
      </c>
      <c r="K1878" t="s">
        <v>856</v>
      </c>
    </row>
    <row r="1879" spans="1:11" x14ac:dyDescent="0.2">
      <c r="A1879" t="s">
        <v>534</v>
      </c>
      <c r="B1879" t="s">
        <v>760</v>
      </c>
      <c r="D1879">
        <v>0</v>
      </c>
      <c r="E1879" s="76">
        <v>46112</v>
      </c>
      <c r="H1879">
        <f>'Year 3'!$K$49</f>
        <v>0</v>
      </c>
      <c r="J1879">
        <v>0</v>
      </c>
      <c r="K1879" t="s">
        <v>856</v>
      </c>
    </row>
    <row r="1880" spans="1:11" x14ac:dyDescent="0.2">
      <c r="A1880" t="s">
        <v>534</v>
      </c>
      <c r="B1880" t="s">
        <v>760</v>
      </c>
      <c r="D1880">
        <v>0</v>
      </c>
      <c r="E1880" s="76">
        <v>46477</v>
      </c>
      <c r="H1880">
        <f>'Year 3'!$L$49</f>
        <v>0</v>
      </c>
      <c r="J1880">
        <v>0</v>
      </c>
      <c r="K1880" t="s">
        <v>856</v>
      </c>
    </row>
    <row r="1881" spans="1:11" x14ac:dyDescent="0.2">
      <c r="A1881" t="s">
        <v>534</v>
      </c>
      <c r="B1881" t="s">
        <v>760</v>
      </c>
      <c r="D1881">
        <v>0</v>
      </c>
      <c r="E1881" s="76">
        <v>46843</v>
      </c>
      <c r="H1881">
        <f>'Year 3'!$M$49</f>
        <v>0</v>
      </c>
      <c r="J1881">
        <v>0</v>
      </c>
      <c r="K1881" t="s">
        <v>856</v>
      </c>
    </row>
    <row r="1882" spans="1:11" x14ac:dyDescent="0.2">
      <c r="A1882" t="s">
        <v>534</v>
      </c>
      <c r="B1882" t="s">
        <v>760</v>
      </c>
      <c r="D1882">
        <v>0</v>
      </c>
      <c r="E1882" s="76">
        <v>47208</v>
      </c>
      <c r="H1882">
        <f>'Year 3'!$N$49</f>
        <v>0</v>
      </c>
      <c r="J1882">
        <v>0</v>
      </c>
      <c r="K1882" t="s">
        <v>856</v>
      </c>
    </row>
    <row r="1883" spans="1:11" x14ac:dyDescent="0.2">
      <c r="A1883" t="s">
        <v>534</v>
      </c>
      <c r="B1883" t="s">
        <v>760</v>
      </c>
      <c r="D1883">
        <v>0</v>
      </c>
      <c r="E1883" s="76">
        <v>47573</v>
      </c>
      <c r="H1883">
        <f>'Year 3'!$O$49</f>
        <v>0</v>
      </c>
      <c r="J1883">
        <v>0</v>
      </c>
      <c r="K1883" t="s">
        <v>856</v>
      </c>
    </row>
    <row r="1884" spans="1:11" x14ac:dyDescent="0.2">
      <c r="A1884" t="s">
        <v>534</v>
      </c>
      <c r="B1884" t="s">
        <v>760</v>
      </c>
      <c r="D1884">
        <v>0</v>
      </c>
      <c r="E1884" s="76">
        <v>47938</v>
      </c>
      <c r="H1884">
        <f>'Year 3'!$P$49</f>
        <v>0</v>
      </c>
      <c r="J1884">
        <v>0</v>
      </c>
      <c r="K1884" t="s">
        <v>856</v>
      </c>
    </row>
    <row r="1885" spans="1:11" x14ac:dyDescent="0.2">
      <c r="A1885" t="s">
        <v>534</v>
      </c>
      <c r="B1885" t="s">
        <v>761</v>
      </c>
      <c r="D1885">
        <v>0</v>
      </c>
      <c r="E1885" s="76">
        <v>45747</v>
      </c>
      <c r="H1885">
        <f>'Year 3'!$J$50</f>
        <v>0</v>
      </c>
      <c r="J1885">
        <v>0</v>
      </c>
      <c r="K1885" t="s">
        <v>856</v>
      </c>
    </row>
    <row r="1886" spans="1:11" x14ac:dyDescent="0.2">
      <c r="A1886" t="s">
        <v>534</v>
      </c>
      <c r="B1886" t="s">
        <v>761</v>
      </c>
      <c r="D1886">
        <v>0</v>
      </c>
      <c r="E1886" s="76">
        <v>46112</v>
      </c>
      <c r="H1886">
        <f>'Year 3'!$K$50</f>
        <v>0</v>
      </c>
      <c r="J1886">
        <v>0</v>
      </c>
      <c r="K1886" t="s">
        <v>856</v>
      </c>
    </row>
    <row r="1887" spans="1:11" x14ac:dyDescent="0.2">
      <c r="A1887" t="s">
        <v>534</v>
      </c>
      <c r="B1887" t="s">
        <v>761</v>
      </c>
      <c r="D1887">
        <v>0</v>
      </c>
      <c r="E1887" s="76">
        <v>46477</v>
      </c>
      <c r="H1887">
        <f>'Year 3'!$L$50</f>
        <v>0</v>
      </c>
      <c r="J1887">
        <v>0</v>
      </c>
      <c r="K1887" t="s">
        <v>856</v>
      </c>
    </row>
    <row r="1888" spans="1:11" x14ac:dyDescent="0.2">
      <c r="A1888" t="s">
        <v>534</v>
      </c>
      <c r="B1888" t="s">
        <v>761</v>
      </c>
      <c r="D1888">
        <v>0</v>
      </c>
      <c r="E1888" s="76">
        <v>46843</v>
      </c>
      <c r="H1888">
        <f>'Year 3'!$M$50</f>
        <v>0</v>
      </c>
      <c r="J1888">
        <v>0</v>
      </c>
      <c r="K1888" t="s">
        <v>856</v>
      </c>
    </row>
    <row r="1889" spans="1:11" x14ac:dyDescent="0.2">
      <c r="A1889" t="s">
        <v>534</v>
      </c>
      <c r="B1889" t="s">
        <v>761</v>
      </c>
      <c r="D1889">
        <v>0</v>
      </c>
      <c r="E1889" s="76">
        <v>47208</v>
      </c>
      <c r="H1889">
        <f>'Year 3'!$N$50</f>
        <v>0</v>
      </c>
      <c r="J1889">
        <v>0</v>
      </c>
      <c r="K1889" t="s">
        <v>856</v>
      </c>
    </row>
    <row r="1890" spans="1:11" x14ac:dyDescent="0.2">
      <c r="A1890" t="s">
        <v>534</v>
      </c>
      <c r="B1890" t="s">
        <v>761</v>
      </c>
      <c r="D1890">
        <v>0</v>
      </c>
      <c r="E1890" s="76">
        <v>47573</v>
      </c>
      <c r="H1890">
        <f>'Year 3'!$O$50</f>
        <v>0</v>
      </c>
      <c r="J1890">
        <v>0</v>
      </c>
      <c r="K1890" t="s">
        <v>856</v>
      </c>
    </row>
    <row r="1891" spans="1:11" x14ac:dyDescent="0.2">
      <c r="A1891" t="s">
        <v>534</v>
      </c>
      <c r="B1891" t="s">
        <v>761</v>
      </c>
      <c r="D1891">
        <v>0</v>
      </c>
      <c r="E1891" s="76">
        <v>47938</v>
      </c>
      <c r="H1891">
        <f>'Year 3'!$P$50</f>
        <v>0</v>
      </c>
      <c r="J1891">
        <v>0</v>
      </c>
      <c r="K1891" t="s">
        <v>856</v>
      </c>
    </row>
    <row r="1892" spans="1:11" x14ac:dyDescent="0.2">
      <c r="A1892" t="s">
        <v>534</v>
      </c>
      <c r="B1892" t="s">
        <v>762</v>
      </c>
      <c r="D1892">
        <v>0</v>
      </c>
      <c r="E1892" s="76">
        <v>45747</v>
      </c>
      <c r="H1892">
        <f>'Year 3'!$J$51</f>
        <v>0</v>
      </c>
      <c r="J1892">
        <v>0</v>
      </c>
      <c r="K1892" t="s">
        <v>856</v>
      </c>
    </row>
    <row r="1893" spans="1:11" x14ac:dyDescent="0.2">
      <c r="A1893" t="s">
        <v>534</v>
      </c>
      <c r="B1893" t="s">
        <v>762</v>
      </c>
      <c r="D1893">
        <v>0</v>
      </c>
      <c r="E1893" s="76">
        <v>46112</v>
      </c>
      <c r="H1893">
        <f>'Year 3'!$K$51</f>
        <v>0</v>
      </c>
      <c r="J1893">
        <v>0</v>
      </c>
      <c r="K1893" t="s">
        <v>856</v>
      </c>
    </row>
    <row r="1894" spans="1:11" x14ac:dyDescent="0.2">
      <c r="A1894" t="s">
        <v>534</v>
      </c>
      <c r="B1894" t="s">
        <v>762</v>
      </c>
      <c r="D1894">
        <v>0</v>
      </c>
      <c r="E1894" s="76">
        <v>46477</v>
      </c>
      <c r="H1894">
        <f>'Year 3'!$L$51</f>
        <v>0</v>
      </c>
      <c r="J1894">
        <v>0</v>
      </c>
      <c r="K1894" t="s">
        <v>856</v>
      </c>
    </row>
    <row r="1895" spans="1:11" x14ac:dyDescent="0.2">
      <c r="A1895" t="s">
        <v>534</v>
      </c>
      <c r="B1895" t="s">
        <v>762</v>
      </c>
      <c r="D1895">
        <v>0</v>
      </c>
      <c r="E1895" s="76">
        <v>46843</v>
      </c>
      <c r="H1895">
        <f>'Year 3'!$M$51</f>
        <v>0</v>
      </c>
      <c r="J1895">
        <v>0</v>
      </c>
      <c r="K1895" t="s">
        <v>856</v>
      </c>
    </row>
    <row r="1896" spans="1:11" x14ac:dyDescent="0.2">
      <c r="A1896" t="s">
        <v>534</v>
      </c>
      <c r="B1896" t="s">
        <v>762</v>
      </c>
      <c r="D1896">
        <v>0</v>
      </c>
      <c r="E1896" s="76">
        <v>47208</v>
      </c>
      <c r="H1896">
        <f>'Year 3'!$N$51</f>
        <v>0</v>
      </c>
      <c r="J1896">
        <v>0</v>
      </c>
      <c r="K1896" t="s">
        <v>856</v>
      </c>
    </row>
    <row r="1897" spans="1:11" x14ac:dyDescent="0.2">
      <c r="A1897" t="s">
        <v>534</v>
      </c>
      <c r="B1897" t="s">
        <v>762</v>
      </c>
      <c r="D1897">
        <v>0</v>
      </c>
      <c r="E1897" s="76">
        <v>47573</v>
      </c>
      <c r="H1897">
        <f>'Year 3'!$O$51</f>
        <v>0</v>
      </c>
      <c r="J1897">
        <v>0</v>
      </c>
      <c r="K1897" t="s">
        <v>856</v>
      </c>
    </row>
    <row r="1898" spans="1:11" x14ac:dyDescent="0.2">
      <c r="A1898" t="s">
        <v>534</v>
      </c>
      <c r="B1898" t="s">
        <v>762</v>
      </c>
      <c r="D1898">
        <v>0</v>
      </c>
      <c r="E1898" s="76">
        <v>47938</v>
      </c>
      <c r="H1898">
        <f>'Year 3'!$P$51</f>
        <v>0</v>
      </c>
      <c r="J1898">
        <v>0</v>
      </c>
      <c r="K1898" t="s">
        <v>856</v>
      </c>
    </row>
    <row r="1899" spans="1:11" x14ac:dyDescent="0.2">
      <c r="A1899" t="s">
        <v>541</v>
      </c>
      <c r="B1899" t="s">
        <v>757</v>
      </c>
      <c r="D1899">
        <v>0</v>
      </c>
      <c r="E1899" s="76">
        <v>45747</v>
      </c>
      <c r="H1899">
        <f>'Year 3'!$J$68</f>
        <v>0</v>
      </c>
      <c r="J1899">
        <v>0</v>
      </c>
      <c r="K1899" t="s">
        <v>857</v>
      </c>
    </row>
    <row r="1900" spans="1:11" x14ac:dyDescent="0.2">
      <c r="A1900" t="s">
        <v>541</v>
      </c>
      <c r="B1900" t="s">
        <v>757</v>
      </c>
      <c r="D1900">
        <v>0</v>
      </c>
      <c r="E1900" s="76">
        <v>46112</v>
      </c>
      <c r="H1900">
        <f>'Year 3'!$K$68</f>
        <v>0</v>
      </c>
      <c r="J1900">
        <v>0</v>
      </c>
      <c r="K1900" t="s">
        <v>857</v>
      </c>
    </row>
    <row r="1901" spans="1:11" x14ac:dyDescent="0.2">
      <c r="A1901" t="s">
        <v>541</v>
      </c>
      <c r="B1901" t="s">
        <v>757</v>
      </c>
      <c r="D1901">
        <v>0</v>
      </c>
      <c r="E1901" s="76">
        <v>46477</v>
      </c>
      <c r="H1901">
        <f>'Year 3'!$L$68</f>
        <v>0</v>
      </c>
      <c r="J1901">
        <v>0</v>
      </c>
      <c r="K1901" t="s">
        <v>857</v>
      </c>
    </row>
    <row r="1902" spans="1:11" x14ac:dyDescent="0.2">
      <c r="A1902" t="s">
        <v>541</v>
      </c>
      <c r="B1902" t="s">
        <v>757</v>
      </c>
      <c r="D1902">
        <v>0</v>
      </c>
      <c r="E1902" s="76">
        <v>46843</v>
      </c>
      <c r="H1902">
        <f>'Year 3'!$M$68</f>
        <v>0</v>
      </c>
      <c r="J1902">
        <v>0</v>
      </c>
      <c r="K1902" t="s">
        <v>857</v>
      </c>
    </row>
    <row r="1903" spans="1:11" x14ac:dyDescent="0.2">
      <c r="A1903" t="s">
        <v>541</v>
      </c>
      <c r="B1903" t="s">
        <v>757</v>
      </c>
      <c r="D1903">
        <v>0</v>
      </c>
      <c r="E1903" s="76">
        <v>47208</v>
      </c>
      <c r="H1903">
        <f>'Year 3'!$N$68</f>
        <v>0</v>
      </c>
      <c r="J1903">
        <v>0</v>
      </c>
      <c r="K1903" t="s">
        <v>857</v>
      </c>
    </row>
    <row r="1904" spans="1:11" x14ac:dyDescent="0.2">
      <c r="A1904" t="s">
        <v>541</v>
      </c>
      <c r="B1904" t="s">
        <v>757</v>
      </c>
      <c r="D1904">
        <v>0</v>
      </c>
      <c r="E1904" s="76">
        <v>47573</v>
      </c>
      <c r="H1904">
        <f>'Year 3'!$O$68</f>
        <v>0</v>
      </c>
      <c r="J1904">
        <v>0</v>
      </c>
      <c r="K1904" t="s">
        <v>857</v>
      </c>
    </row>
    <row r="1905" spans="1:11" x14ac:dyDescent="0.2">
      <c r="A1905" t="s">
        <v>541</v>
      </c>
      <c r="B1905" t="s">
        <v>757</v>
      </c>
      <c r="D1905">
        <v>0</v>
      </c>
      <c r="E1905" s="76">
        <v>47938</v>
      </c>
      <c r="H1905">
        <f>'Year 3'!$P$68</f>
        <v>0</v>
      </c>
      <c r="J1905">
        <v>0</v>
      </c>
      <c r="K1905" t="s">
        <v>857</v>
      </c>
    </row>
    <row r="1906" spans="1:11" x14ac:dyDescent="0.2">
      <c r="A1906" t="s">
        <v>541</v>
      </c>
      <c r="B1906" t="s">
        <v>758</v>
      </c>
      <c r="D1906">
        <v>0</v>
      </c>
      <c r="E1906" s="76">
        <v>45747</v>
      </c>
      <c r="H1906">
        <f>'Year 3'!$J$69</f>
        <v>0</v>
      </c>
      <c r="J1906">
        <v>0</v>
      </c>
      <c r="K1906" t="s">
        <v>857</v>
      </c>
    </row>
    <row r="1907" spans="1:11" x14ac:dyDescent="0.2">
      <c r="A1907" t="s">
        <v>541</v>
      </c>
      <c r="B1907" t="s">
        <v>758</v>
      </c>
      <c r="D1907">
        <v>0</v>
      </c>
      <c r="E1907" s="76">
        <v>46112</v>
      </c>
      <c r="H1907">
        <f>'Year 3'!$K$69</f>
        <v>0</v>
      </c>
      <c r="J1907">
        <v>0</v>
      </c>
      <c r="K1907" t="s">
        <v>857</v>
      </c>
    </row>
    <row r="1908" spans="1:11" x14ac:dyDescent="0.2">
      <c r="A1908" t="s">
        <v>541</v>
      </c>
      <c r="B1908" t="s">
        <v>758</v>
      </c>
      <c r="D1908">
        <v>0</v>
      </c>
      <c r="E1908" s="76">
        <v>46477</v>
      </c>
      <c r="H1908">
        <f>'Year 3'!$L$69</f>
        <v>0</v>
      </c>
      <c r="J1908">
        <v>0</v>
      </c>
      <c r="K1908" t="s">
        <v>857</v>
      </c>
    </row>
    <row r="1909" spans="1:11" x14ac:dyDescent="0.2">
      <c r="A1909" t="s">
        <v>541</v>
      </c>
      <c r="B1909" t="s">
        <v>758</v>
      </c>
      <c r="D1909">
        <v>0</v>
      </c>
      <c r="E1909" s="76">
        <v>46843</v>
      </c>
      <c r="H1909">
        <f>'Year 3'!$M$69</f>
        <v>0</v>
      </c>
      <c r="J1909">
        <v>0</v>
      </c>
      <c r="K1909" t="s">
        <v>857</v>
      </c>
    </row>
    <row r="1910" spans="1:11" x14ac:dyDescent="0.2">
      <c r="A1910" t="s">
        <v>541</v>
      </c>
      <c r="B1910" t="s">
        <v>758</v>
      </c>
      <c r="D1910">
        <v>0</v>
      </c>
      <c r="E1910" s="76">
        <v>47208</v>
      </c>
      <c r="H1910">
        <f>'Year 3'!$N$69</f>
        <v>0</v>
      </c>
      <c r="J1910">
        <v>0</v>
      </c>
      <c r="K1910" t="s">
        <v>857</v>
      </c>
    </row>
    <row r="1911" spans="1:11" x14ac:dyDescent="0.2">
      <c r="A1911" t="s">
        <v>541</v>
      </c>
      <c r="B1911" t="s">
        <v>758</v>
      </c>
      <c r="D1911">
        <v>0</v>
      </c>
      <c r="E1911" s="76">
        <v>47573</v>
      </c>
      <c r="H1911">
        <f>'Year 3'!$O$69</f>
        <v>0</v>
      </c>
      <c r="J1911">
        <v>0</v>
      </c>
      <c r="K1911" t="s">
        <v>857</v>
      </c>
    </row>
    <row r="1912" spans="1:11" x14ac:dyDescent="0.2">
      <c r="A1912" t="s">
        <v>541</v>
      </c>
      <c r="B1912" t="s">
        <v>758</v>
      </c>
      <c r="D1912">
        <v>0</v>
      </c>
      <c r="E1912" s="76">
        <v>47938</v>
      </c>
      <c r="H1912">
        <f>'Year 3'!$P$69</f>
        <v>0</v>
      </c>
      <c r="J1912">
        <v>0</v>
      </c>
      <c r="K1912" t="s">
        <v>857</v>
      </c>
    </row>
    <row r="1913" spans="1:11" x14ac:dyDescent="0.2">
      <c r="A1913" t="s">
        <v>541</v>
      </c>
      <c r="B1913" t="s">
        <v>759</v>
      </c>
      <c r="D1913">
        <v>0</v>
      </c>
      <c r="E1913" s="76">
        <v>45747</v>
      </c>
      <c r="H1913">
        <f>'Year 3'!$J$70</f>
        <v>0</v>
      </c>
      <c r="J1913">
        <v>0</v>
      </c>
      <c r="K1913" t="s">
        <v>857</v>
      </c>
    </row>
    <row r="1914" spans="1:11" x14ac:dyDescent="0.2">
      <c r="A1914" t="s">
        <v>541</v>
      </c>
      <c r="B1914" t="s">
        <v>759</v>
      </c>
      <c r="D1914">
        <v>0</v>
      </c>
      <c r="E1914" s="76">
        <v>46112</v>
      </c>
      <c r="H1914">
        <f>'Year 3'!$K$70</f>
        <v>0</v>
      </c>
      <c r="J1914">
        <v>0</v>
      </c>
      <c r="K1914" t="s">
        <v>857</v>
      </c>
    </row>
    <row r="1915" spans="1:11" x14ac:dyDescent="0.2">
      <c r="A1915" t="s">
        <v>541</v>
      </c>
      <c r="B1915" t="s">
        <v>759</v>
      </c>
      <c r="D1915">
        <v>0</v>
      </c>
      <c r="E1915" s="76">
        <v>46477</v>
      </c>
      <c r="H1915">
        <f>'Year 3'!$L$70</f>
        <v>0</v>
      </c>
      <c r="J1915">
        <v>0</v>
      </c>
      <c r="K1915" t="s">
        <v>857</v>
      </c>
    </row>
    <row r="1916" spans="1:11" x14ac:dyDescent="0.2">
      <c r="A1916" t="s">
        <v>541</v>
      </c>
      <c r="B1916" t="s">
        <v>759</v>
      </c>
      <c r="D1916">
        <v>0</v>
      </c>
      <c r="E1916" s="76">
        <v>46843</v>
      </c>
      <c r="H1916">
        <f>'Year 3'!$M$70</f>
        <v>0</v>
      </c>
      <c r="J1916">
        <v>0</v>
      </c>
      <c r="K1916" t="s">
        <v>857</v>
      </c>
    </row>
    <row r="1917" spans="1:11" x14ac:dyDescent="0.2">
      <c r="A1917" t="s">
        <v>541</v>
      </c>
      <c r="B1917" t="s">
        <v>759</v>
      </c>
      <c r="D1917">
        <v>0</v>
      </c>
      <c r="E1917" s="76">
        <v>47208</v>
      </c>
      <c r="H1917">
        <f>'Year 3'!$N$70</f>
        <v>0</v>
      </c>
      <c r="J1917">
        <v>0</v>
      </c>
      <c r="K1917" t="s">
        <v>857</v>
      </c>
    </row>
    <row r="1918" spans="1:11" x14ac:dyDescent="0.2">
      <c r="A1918" t="s">
        <v>541</v>
      </c>
      <c r="B1918" t="s">
        <v>759</v>
      </c>
      <c r="D1918">
        <v>0</v>
      </c>
      <c r="E1918" s="76">
        <v>47573</v>
      </c>
      <c r="H1918">
        <f>'Year 3'!$O$70</f>
        <v>0</v>
      </c>
      <c r="J1918">
        <v>0</v>
      </c>
      <c r="K1918" t="s">
        <v>857</v>
      </c>
    </row>
    <row r="1919" spans="1:11" x14ac:dyDescent="0.2">
      <c r="A1919" t="s">
        <v>541</v>
      </c>
      <c r="B1919" t="s">
        <v>759</v>
      </c>
      <c r="D1919">
        <v>0</v>
      </c>
      <c r="E1919" s="76">
        <v>47938</v>
      </c>
      <c r="H1919">
        <f>'Year 3'!$P$70</f>
        <v>0</v>
      </c>
      <c r="J1919">
        <v>0</v>
      </c>
      <c r="K1919" t="s">
        <v>857</v>
      </c>
    </row>
    <row r="1920" spans="1:11" x14ac:dyDescent="0.2">
      <c r="A1920" t="s">
        <v>541</v>
      </c>
      <c r="B1920" t="s">
        <v>760</v>
      </c>
      <c r="D1920">
        <v>0</v>
      </c>
      <c r="E1920" s="76">
        <v>45747</v>
      </c>
      <c r="H1920">
        <f>'Year 3'!$J$71</f>
        <v>0</v>
      </c>
      <c r="J1920">
        <v>0</v>
      </c>
      <c r="K1920" t="s">
        <v>857</v>
      </c>
    </row>
    <row r="1921" spans="1:11" x14ac:dyDescent="0.2">
      <c r="A1921" t="s">
        <v>541</v>
      </c>
      <c r="B1921" t="s">
        <v>760</v>
      </c>
      <c r="D1921">
        <v>0</v>
      </c>
      <c r="E1921" s="76">
        <v>46112</v>
      </c>
      <c r="H1921">
        <f>'Year 3'!$K$71</f>
        <v>0</v>
      </c>
      <c r="J1921">
        <v>0</v>
      </c>
      <c r="K1921" t="s">
        <v>857</v>
      </c>
    </row>
    <row r="1922" spans="1:11" x14ac:dyDescent="0.2">
      <c r="A1922" t="s">
        <v>541</v>
      </c>
      <c r="B1922" t="s">
        <v>760</v>
      </c>
      <c r="D1922">
        <v>0</v>
      </c>
      <c r="E1922" s="76">
        <v>46477</v>
      </c>
      <c r="H1922">
        <f>'Year 3'!$L$71</f>
        <v>0</v>
      </c>
      <c r="J1922">
        <v>0</v>
      </c>
      <c r="K1922" t="s">
        <v>857</v>
      </c>
    </row>
    <row r="1923" spans="1:11" x14ac:dyDescent="0.2">
      <c r="A1923" t="s">
        <v>541</v>
      </c>
      <c r="B1923" t="s">
        <v>760</v>
      </c>
      <c r="D1923">
        <v>0</v>
      </c>
      <c r="E1923" s="76">
        <v>46843</v>
      </c>
      <c r="H1923">
        <f>'Year 3'!$M$71</f>
        <v>0</v>
      </c>
      <c r="J1923">
        <v>0</v>
      </c>
      <c r="K1923" t="s">
        <v>857</v>
      </c>
    </row>
    <row r="1924" spans="1:11" x14ac:dyDescent="0.2">
      <c r="A1924" t="s">
        <v>541</v>
      </c>
      <c r="B1924" t="s">
        <v>760</v>
      </c>
      <c r="D1924">
        <v>0</v>
      </c>
      <c r="E1924" s="76">
        <v>47208</v>
      </c>
      <c r="H1924">
        <f>'Year 3'!$N$71</f>
        <v>0</v>
      </c>
      <c r="J1924">
        <v>0</v>
      </c>
      <c r="K1924" t="s">
        <v>857</v>
      </c>
    </row>
    <row r="1925" spans="1:11" x14ac:dyDescent="0.2">
      <c r="A1925" t="s">
        <v>541</v>
      </c>
      <c r="B1925" t="s">
        <v>760</v>
      </c>
      <c r="D1925">
        <v>0</v>
      </c>
      <c r="E1925" s="76">
        <v>47573</v>
      </c>
      <c r="H1925">
        <f>'Year 3'!$O$71</f>
        <v>0</v>
      </c>
      <c r="J1925">
        <v>0</v>
      </c>
      <c r="K1925" t="s">
        <v>857</v>
      </c>
    </row>
    <row r="1926" spans="1:11" x14ac:dyDescent="0.2">
      <c r="A1926" t="s">
        <v>541</v>
      </c>
      <c r="B1926" t="s">
        <v>760</v>
      </c>
      <c r="D1926">
        <v>0</v>
      </c>
      <c r="E1926" s="76">
        <v>47938</v>
      </c>
      <c r="H1926">
        <f>'Year 3'!$P$71</f>
        <v>0</v>
      </c>
      <c r="J1926">
        <v>0</v>
      </c>
      <c r="K1926" t="s">
        <v>857</v>
      </c>
    </row>
    <row r="1927" spans="1:11" x14ac:dyDescent="0.2">
      <c r="A1927" t="s">
        <v>541</v>
      </c>
      <c r="B1927" t="s">
        <v>761</v>
      </c>
      <c r="D1927">
        <v>0</v>
      </c>
      <c r="E1927" s="76">
        <v>45747</v>
      </c>
      <c r="H1927">
        <f>'Year 3'!$J$72</f>
        <v>0</v>
      </c>
      <c r="J1927">
        <v>0</v>
      </c>
      <c r="K1927" t="s">
        <v>857</v>
      </c>
    </row>
    <row r="1928" spans="1:11" x14ac:dyDescent="0.2">
      <c r="A1928" t="s">
        <v>541</v>
      </c>
      <c r="B1928" t="s">
        <v>761</v>
      </c>
      <c r="D1928">
        <v>0</v>
      </c>
      <c r="E1928" s="76">
        <v>46112</v>
      </c>
      <c r="H1928">
        <f>'Year 3'!$K$72</f>
        <v>0</v>
      </c>
      <c r="J1928">
        <v>0</v>
      </c>
      <c r="K1928" t="s">
        <v>857</v>
      </c>
    </row>
    <row r="1929" spans="1:11" x14ac:dyDescent="0.2">
      <c r="A1929" t="s">
        <v>541</v>
      </c>
      <c r="B1929" t="s">
        <v>761</v>
      </c>
      <c r="D1929">
        <v>0</v>
      </c>
      <c r="E1929" s="76">
        <v>46477</v>
      </c>
      <c r="H1929">
        <f>'Year 3'!$L$72</f>
        <v>0</v>
      </c>
      <c r="J1929">
        <v>0</v>
      </c>
      <c r="K1929" t="s">
        <v>857</v>
      </c>
    </row>
    <row r="1930" spans="1:11" x14ac:dyDescent="0.2">
      <c r="A1930" t="s">
        <v>541</v>
      </c>
      <c r="B1930" t="s">
        <v>761</v>
      </c>
      <c r="D1930">
        <v>0</v>
      </c>
      <c r="E1930" s="76">
        <v>46843</v>
      </c>
      <c r="H1930">
        <f>'Year 3'!$M$72</f>
        <v>0</v>
      </c>
      <c r="J1930">
        <v>0</v>
      </c>
      <c r="K1930" t="s">
        <v>857</v>
      </c>
    </row>
    <row r="1931" spans="1:11" x14ac:dyDescent="0.2">
      <c r="A1931" t="s">
        <v>541</v>
      </c>
      <c r="B1931" t="s">
        <v>761</v>
      </c>
      <c r="D1931">
        <v>0</v>
      </c>
      <c r="E1931" s="76">
        <v>47208</v>
      </c>
      <c r="H1931">
        <f>'Year 3'!$N$72</f>
        <v>0</v>
      </c>
      <c r="J1931">
        <v>0</v>
      </c>
      <c r="K1931" t="s">
        <v>857</v>
      </c>
    </row>
    <row r="1932" spans="1:11" x14ac:dyDescent="0.2">
      <c r="A1932" t="s">
        <v>541</v>
      </c>
      <c r="B1932" t="s">
        <v>761</v>
      </c>
      <c r="D1932">
        <v>0</v>
      </c>
      <c r="E1932" s="76">
        <v>47573</v>
      </c>
      <c r="H1932">
        <f>'Year 3'!$O$72</f>
        <v>0</v>
      </c>
      <c r="J1932">
        <v>0</v>
      </c>
      <c r="K1932" t="s">
        <v>857</v>
      </c>
    </row>
    <row r="1933" spans="1:11" x14ac:dyDescent="0.2">
      <c r="A1933" t="s">
        <v>541</v>
      </c>
      <c r="B1933" t="s">
        <v>761</v>
      </c>
      <c r="D1933">
        <v>0</v>
      </c>
      <c r="E1933" s="76">
        <v>47938</v>
      </c>
      <c r="H1933">
        <f>'Year 3'!$P$72</f>
        <v>0</v>
      </c>
      <c r="J1933">
        <v>0</v>
      </c>
      <c r="K1933" t="s">
        <v>857</v>
      </c>
    </row>
    <row r="1934" spans="1:11" x14ac:dyDescent="0.2">
      <c r="A1934" t="s">
        <v>541</v>
      </c>
      <c r="B1934" t="s">
        <v>762</v>
      </c>
      <c r="D1934">
        <v>0</v>
      </c>
      <c r="E1934" s="76">
        <v>45747</v>
      </c>
      <c r="H1934">
        <f>'Year 3'!$J$73</f>
        <v>0</v>
      </c>
      <c r="J1934">
        <v>0</v>
      </c>
      <c r="K1934" t="s">
        <v>857</v>
      </c>
    </row>
    <row r="1935" spans="1:11" x14ac:dyDescent="0.2">
      <c r="A1935" t="s">
        <v>541</v>
      </c>
      <c r="B1935" t="s">
        <v>762</v>
      </c>
      <c r="D1935">
        <v>0</v>
      </c>
      <c r="E1935" s="76">
        <v>46112</v>
      </c>
      <c r="H1935">
        <f>'Year 3'!$K$73</f>
        <v>0</v>
      </c>
      <c r="J1935">
        <v>0</v>
      </c>
      <c r="K1935" t="s">
        <v>857</v>
      </c>
    </row>
    <row r="1936" spans="1:11" x14ac:dyDescent="0.2">
      <c r="A1936" t="s">
        <v>541</v>
      </c>
      <c r="B1936" t="s">
        <v>762</v>
      </c>
      <c r="D1936">
        <v>0</v>
      </c>
      <c r="E1936" s="76">
        <v>46477</v>
      </c>
      <c r="H1936">
        <f>'Year 3'!$L$73</f>
        <v>0</v>
      </c>
      <c r="J1936">
        <v>0</v>
      </c>
      <c r="K1936" t="s">
        <v>857</v>
      </c>
    </row>
    <row r="1937" spans="1:11" x14ac:dyDescent="0.2">
      <c r="A1937" t="s">
        <v>541</v>
      </c>
      <c r="B1937" t="s">
        <v>762</v>
      </c>
      <c r="D1937">
        <v>0</v>
      </c>
      <c r="E1937" s="76">
        <v>46843</v>
      </c>
      <c r="H1937">
        <f>'Year 3'!$M$73</f>
        <v>0</v>
      </c>
      <c r="J1937">
        <v>0</v>
      </c>
      <c r="K1937" t="s">
        <v>857</v>
      </c>
    </row>
    <row r="1938" spans="1:11" x14ac:dyDescent="0.2">
      <c r="A1938" t="s">
        <v>541</v>
      </c>
      <c r="B1938" t="s">
        <v>762</v>
      </c>
      <c r="D1938">
        <v>0</v>
      </c>
      <c r="E1938" s="76">
        <v>47208</v>
      </c>
      <c r="H1938">
        <f>'Year 3'!$N$73</f>
        <v>0</v>
      </c>
      <c r="J1938">
        <v>0</v>
      </c>
      <c r="K1938" t="s">
        <v>857</v>
      </c>
    </row>
    <row r="1939" spans="1:11" x14ac:dyDescent="0.2">
      <c r="A1939" t="s">
        <v>541</v>
      </c>
      <c r="B1939" t="s">
        <v>762</v>
      </c>
      <c r="D1939">
        <v>0</v>
      </c>
      <c r="E1939" s="76">
        <v>47573</v>
      </c>
      <c r="H1939">
        <f>'Year 3'!$O$73</f>
        <v>0</v>
      </c>
      <c r="J1939">
        <v>0</v>
      </c>
      <c r="K1939" t="s">
        <v>857</v>
      </c>
    </row>
    <row r="1940" spans="1:11" x14ac:dyDescent="0.2">
      <c r="A1940" t="s">
        <v>541</v>
      </c>
      <c r="B1940" t="s">
        <v>762</v>
      </c>
      <c r="D1940">
        <v>0</v>
      </c>
      <c r="E1940" s="76">
        <v>47938</v>
      </c>
      <c r="H1940">
        <f>'Year 3'!$P$73</f>
        <v>0</v>
      </c>
      <c r="J1940">
        <v>0</v>
      </c>
      <c r="K1940" t="s">
        <v>857</v>
      </c>
    </row>
    <row r="1941" spans="1:11" x14ac:dyDescent="0.2">
      <c r="A1941" t="s">
        <v>548</v>
      </c>
      <c r="B1941" t="s">
        <v>757</v>
      </c>
      <c r="D1941">
        <v>0</v>
      </c>
      <c r="E1941" s="76">
        <v>45747</v>
      </c>
      <c r="G1941" s="61">
        <f>'Year 3'!$J$90</f>
        <v>0</v>
      </c>
      <c r="J1941">
        <v>0</v>
      </c>
      <c r="K1941" t="s">
        <v>858</v>
      </c>
    </row>
    <row r="1942" spans="1:11" x14ac:dyDescent="0.2">
      <c r="A1942" t="s">
        <v>548</v>
      </c>
      <c r="B1942" t="s">
        <v>757</v>
      </c>
      <c r="D1942">
        <v>0</v>
      </c>
      <c r="E1942" s="76">
        <v>46112</v>
      </c>
      <c r="G1942" s="61">
        <f>'Year 3'!$K$90</f>
        <v>0</v>
      </c>
      <c r="J1942">
        <v>0</v>
      </c>
      <c r="K1942" t="s">
        <v>858</v>
      </c>
    </row>
    <row r="1943" spans="1:11" x14ac:dyDescent="0.2">
      <c r="A1943" t="s">
        <v>548</v>
      </c>
      <c r="B1943" t="s">
        <v>757</v>
      </c>
      <c r="D1943">
        <v>0</v>
      </c>
      <c r="E1943" s="76">
        <v>46477</v>
      </c>
      <c r="G1943" s="61">
        <f>'Year 3'!$L$90</f>
        <v>0</v>
      </c>
      <c r="J1943">
        <v>0</v>
      </c>
      <c r="K1943" t="s">
        <v>858</v>
      </c>
    </row>
    <row r="1944" spans="1:11" x14ac:dyDescent="0.2">
      <c r="A1944" t="s">
        <v>548</v>
      </c>
      <c r="B1944" t="s">
        <v>757</v>
      </c>
      <c r="D1944">
        <v>0</v>
      </c>
      <c r="E1944" s="76">
        <v>46843</v>
      </c>
      <c r="G1944" s="61">
        <f>'Year 3'!$M$90</f>
        <v>0</v>
      </c>
      <c r="J1944">
        <v>0</v>
      </c>
      <c r="K1944" t="s">
        <v>858</v>
      </c>
    </row>
    <row r="1945" spans="1:11" x14ac:dyDescent="0.2">
      <c r="A1945" t="s">
        <v>548</v>
      </c>
      <c r="B1945" t="s">
        <v>757</v>
      </c>
      <c r="D1945">
        <v>0</v>
      </c>
      <c r="E1945" s="76">
        <v>47208</v>
      </c>
      <c r="G1945" s="61">
        <f>'Year 3'!$N$90</f>
        <v>0</v>
      </c>
      <c r="J1945">
        <v>0</v>
      </c>
      <c r="K1945" t="s">
        <v>858</v>
      </c>
    </row>
    <row r="1946" spans="1:11" x14ac:dyDescent="0.2">
      <c r="A1946" t="s">
        <v>548</v>
      </c>
      <c r="B1946" t="s">
        <v>757</v>
      </c>
      <c r="D1946">
        <v>0</v>
      </c>
      <c r="E1946" s="76">
        <v>47573</v>
      </c>
      <c r="G1946" s="61">
        <f>'Year 3'!$O$90</f>
        <v>0</v>
      </c>
      <c r="J1946">
        <v>0</v>
      </c>
      <c r="K1946" t="s">
        <v>858</v>
      </c>
    </row>
    <row r="1947" spans="1:11" x14ac:dyDescent="0.2">
      <c r="A1947" t="s">
        <v>548</v>
      </c>
      <c r="B1947" t="s">
        <v>757</v>
      </c>
      <c r="D1947">
        <v>0</v>
      </c>
      <c r="E1947" s="76">
        <v>47938</v>
      </c>
      <c r="G1947" s="61">
        <f>'Year 3'!$P$90</f>
        <v>0</v>
      </c>
      <c r="J1947">
        <v>0</v>
      </c>
      <c r="K1947" t="s">
        <v>858</v>
      </c>
    </row>
    <row r="1948" spans="1:11" x14ac:dyDescent="0.2">
      <c r="A1948" t="s">
        <v>548</v>
      </c>
      <c r="B1948" t="s">
        <v>758</v>
      </c>
      <c r="D1948">
        <v>0</v>
      </c>
      <c r="E1948" s="76">
        <v>45747</v>
      </c>
      <c r="G1948" s="61">
        <f>'Year 3'!$J$91</f>
        <v>0</v>
      </c>
      <c r="J1948">
        <v>0</v>
      </c>
      <c r="K1948" t="s">
        <v>858</v>
      </c>
    </row>
    <row r="1949" spans="1:11" x14ac:dyDescent="0.2">
      <c r="A1949" t="s">
        <v>548</v>
      </c>
      <c r="B1949" t="s">
        <v>758</v>
      </c>
      <c r="D1949">
        <v>0</v>
      </c>
      <c r="E1949" s="76">
        <v>46112</v>
      </c>
      <c r="G1949" s="61">
        <f>'Year 3'!$K$91</f>
        <v>0</v>
      </c>
      <c r="J1949">
        <v>0</v>
      </c>
      <c r="K1949" t="s">
        <v>858</v>
      </c>
    </row>
    <row r="1950" spans="1:11" x14ac:dyDescent="0.2">
      <c r="A1950" t="s">
        <v>548</v>
      </c>
      <c r="B1950" t="s">
        <v>758</v>
      </c>
      <c r="D1950">
        <v>0</v>
      </c>
      <c r="E1950" s="76">
        <v>46477</v>
      </c>
      <c r="G1950" s="61">
        <f>'Year 3'!$L$91</f>
        <v>0</v>
      </c>
      <c r="J1950">
        <v>0</v>
      </c>
      <c r="K1950" t="s">
        <v>858</v>
      </c>
    </row>
    <row r="1951" spans="1:11" x14ac:dyDescent="0.2">
      <c r="A1951" t="s">
        <v>548</v>
      </c>
      <c r="B1951" t="s">
        <v>758</v>
      </c>
      <c r="D1951">
        <v>0</v>
      </c>
      <c r="E1951" s="76">
        <v>46843</v>
      </c>
      <c r="G1951" s="61">
        <f>'Year 3'!$M$91</f>
        <v>0</v>
      </c>
      <c r="J1951">
        <v>0</v>
      </c>
      <c r="K1951" t="s">
        <v>858</v>
      </c>
    </row>
    <row r="1952" spans="1:11" x14ac:dyDescent="0.2">
      <c r="A1952" t="s">
        <v>548</v>
      </c>
      <c r="B1952" t="s">
        <v>758</v>
      </c>
      <c r="D1952">
        <v>0</v>
      </c>
      <c r="E1952" s="76">
        <v>47208</v>
      </c>
      <c r="G1952" s="61">
        <f>'Year 3'!$N$91</f>
        <v>0</v>
      </c>
      <c r="J1952">
        <v>0</v>
      </c>
      <c r="K1952" t="s">
        <v>858</v>
      </c>
    </row>
    <row r="1953" spans="1:11" x14ac:dyDescent="0.2">
      <c r="A1953" t="s">
        <v>548</v>
      </c>
      <c r="B1953" t="s">
        <v>758</v>
      </c>
      <c r="D1953">
        <v>0</v>
      </c>
      <c r="E1953" s="76">
        <v>47573</v>
      </c>
      <c r="G1953" s="61">
        <f>'Year 3'!$O$91</f>
        <v>0</v>
      </c>
      <c r="J1953">
        <v>0</v>
      </c>
      <c r="K1953" t="s">
        <v>858</v>
      </c>
    </row>
    <row r="1954" spans="1:11" x14ac:dyDescent="0.2">
      <c r="A1954" t="s">
        <v>548</v>
      </c>
      <c r="B1954" t="s">
        <v>758</v>
      </c>
      <c r="D1954">
        <v>0</v>
      </c>
      <c r="E1954" s="76">
        <v>47938</v>
      </c>
      <c r="G1954" s="61">
        <f>'Year 3'!$P$91</f>
        <v>0</v>
      </c>
      <c r="J1954">
        <v>0</v>
      </c>
      <c r="K1954" t="s">
        <v>858</v>
      </c>
    </row>
    <row r="1955" spans="1:11" x14ac:dyDescent="0.2">
      <c r="A1955" t="s">
        <v>548</v>
      </c>
      <c r="B1955" t="s">
        <v>759</v>
      </c>
      <c r="D1955">
        <v>0</v>
      </c>
      <c r="E1955" s="76">
        <v>45747</v>
      </c>
      <c r="G1955" s="61">
        <f>'Year 3'!$J$92</f>
        <v>0</v>
      </c>
      <c r="J1955">
        <v>0</v>
      </c>
      <c r="K1955" t="s">
        <v>858</v>
      </c>
    </row>
    <row r="1956" spans="1:11" x14ac:dyDescent="0.2">
      <c r="A1956" t="s">
        <v>548</v>
      </c>
      <c r="B1956" t="s">
        <v>759</v>
      </c>
      <c r="D1956">
        <v>0</v>
      </c>
      <c r="E1956" s="76">
        <v>46112</v>
      </c>
      <c r="G1956" s="61">
        <f>'Year 3'!$K$92</f>
        <v>0</v>
      </c>
      <c r="J1956">
        <v>0</v>
      </c>
      <c r="K1956" t="s">
        <v>858</v>
      </c>
    </row>
    <row r="1957" spans="1:11" x14ac:dyDescent="0.2">
      <c r="A1957" t="s">
        <v>548</v>
      </c>
      <c r="B1957" t="s">
        <v>759</v>
      </c>
      <c r="D1957">
        <v>0</v>
      </c>
      <c r="E1957" s="76">
        <v>46477</v>
      </c>
      <c r="G1957" s="61">
        <f>'Year 3'!$L$92</f>
        <v>0</v>
      </c>
      <c r="J1957">
        <v>0</v>
      </c>
      <c r="K1957" t="s">
        <v>858</v>
      </c>
    </row>
    <row r="1958" spans="1:11" x14ac:dyDescent="0.2">
      <c r="A1958" t="s">
        <v>548</v>
      </c>
      <c r="B1958" t="s">
        <v>759</v>
      </c>
      <c r="D1958">
        <v>0</v>
      </c>
      <c r="E1958" s="76">
        <v>46843</v>
      </c>
      <c r="G1958" s="61">
        <f>'Year 3'!$M$92</f>
        <v>0</v>
      </c>
      <c r="J1958">
        <v>0</v>
      </c>
      <c r="K1958" t="s">
        <v>858</v>
      </c>
    </row>
    <row r="1959" spans="1:11" x14ac:dyDescent="0.2">
      <c r="A1959" t="s">
        <v>548</v>
      </c>
      <c r="B1959" t="s">
        <v>759</v>
      </c>
      <c r="D1959">
        <v>0</v>
      </c>
      <c r="E1959" s="76">
        <v>47208</v>
      </c>
      <c r="G1959" s="61">
        <f>'Year 3'!$N$92</f>
        <v>0</v>
      </c>
      <c r="J1959">
        <v>0</v>
      </c>
      <c r="K1959" t="s">
        <v>858</v>
      </c>
    </row>
    <row r="1960" spans="1:11" x14ac:dyDescent="0.2">
      <c r="A1960" t="s">
        <v>548</v>
      </c>
      <c r="B1960" t="s">
        <v>759</v>
      </c>
      <c r="D1960">
        <v>0</v>
      </c>
      <c r="E1960" s="76">
        <v>47573</v>
      </c>
      <c r="G1960" s="61">
        <f>'Year 3'!$O$92</f>
        <v>0</v>
      </c>
      <c r="J1960">
        <v>0</v>
      </c>
      <c r="K1960" t="s">
        <v>858</v>
      </c>
    </row>
    <row r="1961" spans="1:11" x14ac:dyDescent="0.2">
      <c r="A1961" t="s">
        <v>548</v>
      </c>
      <c r="B1961" t="s">
        <v>759</v>
      </c>
      <c r="D1961">
        <v>0</v>
      </c>
      <c r="E1961" s="76">
        <v>47938</v>
      </c>
      <c r="G1961" s="61">
        <f>'Year 3'!$P$92</f>
        <v>0</v>
      </c>
      <c r="J1961">
        <v>0</v>
      </c>
      <c r="K1961" t="s">
        <v>858</v>
      </c>
    </row>
    <row r="1962" spans="1:11" x14ac:dyDescent="0.2">
      <c r="A1962" t="s">
        <v>548</v>
      </c>
      <c r="B1962" t="s">
        <v>760</v>
      </c>
      <c r="D1962">
        <v>0</v>
      </c>
      <c r="E1962" s="76">
        <v>45747</v>
      </c>
      <c r="G1962" s="61">
        <f>'Year 3'!$J$93</f>
        <v>0</v>
      </c>
      <c r="J1962">
        <v>0</v>
      </c>
      <c r="K1962" t="s">
        <v>858</v>
      </c>
    </row>
    <row r="1963" spans="1:11" x14ac:dyDescent="0.2">
      <c r="A1963" t="s">
        <v>548</v>
      </c>
      <c r="B1963" t="s">
        <v>760</v>
      </c>
      <c r="D1963">
        <v>0</v>
      </c>
      <c r="E1963" s="76">
        <v>46112</v>
      </c>
      <c r="G1963" s="61">
        <f>'Year 3'!$K$93</f>
        <v>0</v>
      </c>
      <c r="J1963">
        <v>0</v>
      </c>
      <c r="K1963" t="s">
        <v>858</v>
      </c>
    </row>
    <row r="1964" spans="1:11" x14ac:dyDescent="0.2">
      <c r="A1964" t="s">
        <v>548</v>
      </c>
      <c r="B1964" t="s">
        <v>760</v>
      </c>
      <c r="D1964">
        <v>0</v>
      </c>
      <c r="E1964" s="76">
        <v>46477</v>
      </c>
      <c r="G1964" s="61">
        <f>'Year 3'!$L$93</f>
        <v>0</v>
      </c>
      <c r="J1964">
        <v>0</v>
      </c>
      <c r="K1964" t="s">
        <v>858</v>
      </c>
    </row>
    <row r="1965" spans="1:11" x14ac:dyDescent="0.2">
      <c r="A1965" t="s">
        <v>548</v>
      </c>
      <c r="B1965" t="s">
        <v>760</v>
      </c>
      <c r="D1965">
        <v>0</v>
      </c>
      <c r="E1965" s="76">
        <v>46843</v>
      </c>
      <c r="G1965" s="61">
        <f>'Year 3'!$M$93</f>
        <v>0</v>
      </c>
      <c r="J1965">
        <v>0</v>
      </c>
      <c r="K1965" t="s">
        <v>858</v>
      </c>
    </row>
    <row r="1966" spans="1:11" x14ac:dyDescent="0.2">
      <c r="A1966" t="s">
        <v>548</v>
      </c>
      <c r="B1966" t="s">
        <v>760</v>
      </c>
      <c r="D1966">
        <v>0</v>
      </c>
      <c r="E1966" s="76">
        <v>47208</v>
      </c>
      <c r="G1966" s="61">
        <f>'Year 3'!$N$93</f>
        <v>0</v>
      </c>
      <c r="J1966">
        <v>0</v>
      </c>
      <c r="K1966" t="s">
        <v>858</v>
      </c>
    </row>
    <row r="1967" spans="1:11" x14ac:dyDescent="0.2">
      <c r="A1967" t="s">
        <v>548</v>
      </c>
      <c r="B1967" t="s">
        <v>760</v>
      </c>
      <c r="D1967">
        <v>0</v>
      </c>
      <c r="E1967" s="76">
        <v>47573</v>
      </c>
      <c r="G1967" s="61">
        <f>'Year 3'!$O$93</f>
        <v>0</v>
      </c>
      <c r="J1967">
        <v>0</v>
      </c>
      <c r="K1967" t="s">
        <v>858</v>
      </c>
    </row>
    <row r="1968" spans="1:11" x14ac:dyDescent="0.2">
      <c r="A1968" t="s">
        <v>548</v>
      </c>
      <c r="B1968" t="s">
        <v>760</v>
      </c>
      <c r="D1968">
        <v>0</v>
      </c>
      <c r="E1968" s="76">
        <v>47938</v>
      </c>
      <c r="G1968" s="61">
        <f>'Year 3'!$P$93</f>
        <v>0</v>
      </c>
      <c r="J1968">
        <v>0</v>
      </c>
      <c r="K1968" t="s">
        <v>858</v>
      </c>
    </row>
    <row r="1969" spans="1:11" x14ac:dyDescent="0.2">
      <c r="A1969" t="s">
        <v>548</v>
      </c>
      <c r="B1969" t="s">
        <v>761</v>
      </c>
      <c r="D1969">
        <v>0</v>
      </c>
      <c r="E1969" s="76">
        <v>45747</v>
      </c>
      <c r="G1969" s="61">
        <f>'Year 3'!$J$94</f>
        <v>0</v>
      </c>
      <c r="J1969">
        <v>0</v>
      </c>
      <c r="K1969" t="s">
        <v>858</v>
      </c>
    </row>
    <row r="1970" spans="1:11" x14ac:dyDescent="0.2">
      <c r="A1970" t="s">
        <v>548</v>
      </c>
      <c r="B1970" t="s">
        <v>761</v>
      </c>
      <c r="D1970">
        <v>0</v>
      </c>
      <c r="E1970" s="76">
        <v>46112</v>
      </c>
      <c r="G1970" s="61">
        <f>'Year 3'!$K$94</f>
        <v>0</v>
      </c>
      <c r="J1970">
        <v>0</v>
      </c>
      <c r="K1970" t="s">
        <v>858</v>
      </c>
    </row>
    <row r="1971" spans="1:11" x14ac:dyDescent="0.2">
      <c r="A1971" t="s">
        <v>548</v>
      </c>
      <c r="B1971" t="s">
        <v>761</v>
      </c>
      <c r="D1971">
        <v>0</v>
      </c>
      <c r="E1971" s="76">
        <v>46477</v>
      </c>
      <c r="G1971" s="61">
        <f>'Year 3'!$L$94</f>
        <v>0</v>
      </c>
      <c r="J1971">
        <v>0</v>
      </c>
      <c r="K1971" t="s">
        <v>858</v>
      </c>
    </row>
    <row r="1972" spans="1:11" x14ac:dyDescent="0.2">
      <c r="A1972" t="s">
        <v>548</v>
      </c>
      <c r="B1972" t="s">
        <v>761</v>
      </c>
      <c r="D1972">
        <v>0</v>
      </c>
      <c r="E1972" s="76">
        <v>46843</v>
      </c>
      <c r="G1972" s="61">
        <f>'Year 3'!$M$94</f>
        <v>0</v>
      </c>
      <c r="J1972">
        <v>0</v>
      </c>
      <c r="K1972" t="s">
        <v>858</v>
      </c>
    </row>
    <row r="1973" spans="1:11" x14ac:dyDescent="0.2">
      <c r="A1973" t="s">
        <v>548</v>
      </c>
      <c r="B1973" t="s">
        <v>761</v>
      </c>
      <c r="D1973">
        <v>0</v>
      </c>
      <c r="E1973" s="76">
        <v>47208</v>
      </c>
      <c r="G1973" s="61">
        <f>'Year 3'!$N$94</f>
        <v>0</v>
      </c>
      <c r="J1973">
        <v>0</v>
      </c>
      <c r="K1973" t="s">
        <v>858</v>
      </c>
    </row>
    <row r="1974" spans="1:11" x14ac:dyDescent="0.2">
      <c r="A1974" t="s">
        <v>548</v>
      </c>
      <c r="B1974" t="s">
        <v>761</v>
      </c>
      <c r="D1974">
        <v>0</v>
      </c>
      <c r="E1974" s="76">
        <v>47573</v>
      </c>
      <c r="G1974" s="61">
        <f>'Year 3'!$O$94</f>
        <v>0</v>
      </c>
      <c r="J1974">
        <v>0</v>
      </c>
      <c r="K1974" t="s">
        <v>858</v>
      </c>
    </row>
    <row r="1975" spans="1:11" x14ac:dyDescent="0.2">
      <c r="A1975" t="s">
        <v>548</v>
      </c>
      <c r="B1975" t="s">
        <v>761</v>
      </c>
      <c r="D1975">
        <v>0</v>
      </c>
      <c r="E1975" s="76">
        <v>47938</v>
      </c>
      <c r="G1975" s="61">
        <f>'Year 3'!$P$94</f>
        <v>0</v>
      </c>
      <c r="J1975">
        <v>0</v>
      </c>
      <c r="K1975" t="s">
        <v>858</v>
      </c>
    </row>
    <row r="1976" spans="1:11" x14ac:dyDescent="0.2">
      <c r="A1976" t="s">
        <v>548</v>
      </c>
      <c r="B1976" t="s">
        <v>762</v>
      </c>
      <c r="D1976">
        <v>0</v>
      </c>
      <c r="E1976" s="76">
        <v>45747</v>
      </c>
      <c r="G1976" s="61">
        <f>'Year 3'!$J$95</f>
        <v>0</v>
      </c>
      <c r="J1976">
        <v>0</v>
      </c>
      <c r="K1976" t="s">
        <v>858</v>
      </c>
    </row>
    <row r="1977" spans="1:11" x14ac:dyDescent="0.2">
      <c r="A1977" t="s">
        <v>548</v>
      </c>
      <c r="B1977" t="s">
        <v>762</v>
      </c>
      <c r="D1977">
        <v>0</v>
      </c>
      <c r="E1977" s="76">
        <v>46112</v>
      </c>
      <c r="G1977" s="61">
        <f>'Year 3'!$K$95</f>
        <v>0</v>
      </c>
      <c r="J1977">
        <v>0</v>
      </c>
      <c r="K1977" t="s">
        <v>858</v>
      </c>
    </row>
    <row r="1978" spans="1:11" x14ac:dyDescent="0.2">
      <c r="A1978" t="s">
        <v>548</v>
      </c>
      <c r="B1978" t="s">
        <v>762</v>
      </c>
      <c r="D1978">
        <v>0</v>
      </c>
      <c r="E1978" s="76">
        <v>46477</v>
      </c>
      <c r="G1978" s="61">
        <f>'Year 3'!$L$95</f>
        <v>0</v>
      </c>
      <c r="J1978">
        <v>0</v>
      </c>
      <c r="K1978" t="s">
        <v>858</v>
      </c>
    </row>
    <row r="1979" spans="1:11" x14ac:dyDescent="0.2">
      <c r="A1979" t="s">
        <v>548</v>
      </c>
      <c r="B1979" t="s">
        <v>762</v>
      </c>
      <c r="D1979">
        <v>0</v>
      </c>
      <c r="E1979" s="76">
        <v>46843</v>
      </c>
      <c r="G1979" s="61">
        <f>'Year 3'!$M$95</f>
        <v>0</v>
      </c>
      <c r="J1979">
        <v>0</v>
      </c>
      <c r="K1979" t="s">
        <v>858</v>
      </c>
    </row>
    <row r="1980" spans="1:11" x14ac:dyDescent="0.2">
      <c r="A1980" t="s">
        <v>548</v>
      </c>
      <c r="B1980" t="s">
        <v>762</v>
      </c>
      <c r="D1980">
        <v>0</v>
      </c>
      <c r="E1980" s="76">
        <v>47208</v>
      </c>
      <c r="G1980" s="61">
        <f>'Year 3'!$N$95</f>
        <v>0</v>
      </c>
      <c r="J1980">
        <v>0</v>
      </c>
      <c r="K1980" t="s">
        <v>858</v>
      </c>
    </row>
    <row r="1981" spans="1:11" x14ac:dyDescent="0.2">
      <c r="A1981" t="s">
        <v>548</v>
      </c>
      <c r="B1981" t="s">
        <v>762</v>
      </c>
      <c r="D1981">
        <v>0</v>
      </c>
      <c r="E1981" s="76">
        <v>47573</v>
      </c>
      <c r="G1981" s="61">
        <f>'Year 3'!$O$95</f>
        <v>0</v>
      </c>
      <c r="J1981">
        <v>0</v>
      </c>
      <c r="K1981" t="s">
        <v>858</v>
      </c>
    </row>
    <row r="1982" spans="1:11" x14ac:dyDescent="0.2">
      <c r="A1982" t="s">
        <v>548</v>
      </c>
      <c r="B1982" t="s">
        <v>762</v>
      </c>
      <c r="D1982">
        <v>0</v>
      </c>
      <c r="E1982" s="76">
        <v>47938</v>
      </c>
      <c r="G1982" s="61">
        <f>'Year 3'!$P$95</f>
        <v>0</v>
      </c>
      <c r="J1982">
        <v>0</v>
      </c>
      <c r="K1982" t="s">
        <v>858</v>
      </c>
    </row>
    <row r="1983" spans="1:11" x14ac:dyDescent="0.2">
      <c r="A1983" t="s">
        <v>555</v>
      </c>
      <c r="B1983" t="s">
        <v>757</v>
      </c>
      <c r="D1983">
        <v>0</v>
      </c>
      <c r="E1983" s="76">
        <v>45747</v>
      </c>
      <c r="H1983">
        <f>'Year 3'!$J$113</f>
        <v>0</v>
      </c>
      <c r="J1983">
        <v>0</v>
      </c>
      <c r="K1983" t="s">
        <v>859</v>
      </c>
    </row>
    <row r="1984" spans="1:11" x14ac:dyDescent="0.2">
      <c r="A1984" t="s">
        <v>555</v>
      </c>
      <c r="B1984" t="s">
        <v>757</v>
      </c>
      <c r="D1984">
        <v>0</v>
      </c>
      <c r="E1984" s="76">
        <v>46112</v>
      </c>
      <c r="H1984">
        <f>'Year 3'!$K$113</f>
        <v>0</v>
      </c>
      <c r="J1984">
        <v>0</v>
      </c>
      <c r="K1984" t="s">
        <v>859</v>
      </c>
    </row>
    <row r="1985" spans="1:11" x14ac:dyDescent="0.2">
      <c r="A1985" t="s">
        <v>555</v>
      </c>
      <c r="B1985" t="s">
        <v>757</v>
      </c>
      <c r="D1985">
        <v>0</v>
      </c>
      <c r="E1985" s="76">
        <v>46477</v>
      </c>
      <c r="H1985">
        <f>'Year 3'!$L$113</f>
        <v>0</v>
      </c>
      <c r="J1985">
        <v>0</v>
      </c>
      <c r="K1985" t="s">
        <v>859</v>
      </c>
    </row>
    <row r="1986" spans="1:11" x14ac:dyDescent="0.2">
      <c r="A1986" t="s">
        <v>555</v>
      </c>
      <c r="B1986" t="s">
        <v>757</v>
      </c>
      <c r="D1986">
        <v>0</v>
      </c>
      <c r="E1986" s="76">
        <v>46843</v>
      </c>
      <c r="H1986">
        <f>'Year 3'!$M$113</f>
        <v>0</v>
      </c>
      <c r="J1986">
        <v>0</v>
      </c>
      <c r="K1986" t="s">
        <v>859</v>
      </c>
    </row>
    <row r="1987" spans="1:11" x14ac:dyDescent="0.2">
      <c r="A1987" t="s">
        <v>555</v>
      </c>
      <c r="B1987" t="s">
        <v>757</v>
      </c>
      <c r="D1987">
        <v>0</v>
      </c>
      <c r="E1987" s="76">
        <v>47208</v>
      </c>
      <c r="H1987">
        <f>'Year 3'!$N$113</f>
        <v>0</v>
      </c>
      <c r="J1987">
        <v>0</v>
      </c>
      <c r="K1987" t="s">
        <v>859</v>
      </c>
    </row>
    <row r="1988" spans="1:11" x14ac:dyDescent="0.2">
      <c r="A1988" t="s">
        <v>555</v>
      </c>
      <c r="B1988" t="s">
        <v>757</v>
      </c>
      <c r="D1988">
        <v>0</v>
      </c>
      <c r="E1988" s="76">
        <v>47573</v>
      </c>
      <c r="H1988">
        <f>'Year 3'!$O$113</f>
        <v>0</v>
      </c>
      <c r="J1988">
        <v>0</v>
      </c>
      <c r="K1988" t="s">
        <v>859</v>
      </c>
    </row>
    <row r="1989" spans="1:11" x14ac:dyDescent="0.2">
      <c r="A1989" t="s">
        <v>555</v>
      </c>
      <c r="B1989" t="s">
        <v>757</v>
      </c>
      <c r="D1989">
        <v>0</v>
      </c>
      <c r="E1989" s="76">
        <v>47938</v>
      </c>
      <c r="H1989">
        <f>'Year 3'!$P$113</f>
        <v>0</v>
      </c>
      <c r="J1989">
        <v>0</v>
      </c>
      <c r="K1989" t="s">
        <v>859</v>
      </c>
    </row>
    <row r="1990" spans="1:11" x14ac:dyDescent="0.2">
      <c r="A1990" t="s">
        <v>555</v>
      </c>
      <c r="B1990" t="s">
        <v>758</v>
      </c>
      <c r="D1990">
        <v>0</v>
      </c>
      <c r="E1990" s="76">
        <v>45747</v>
      </c>
      <c r="H1990">
        <f>'Year 3'!$J$114</f>
        <v>0</v>
      </c>
      <c r="J1990">
        <v>0</v>
      </c>
      <c r="K1990" t="s">
        <v>859</v>
      </c>
    </row>
    <row r="1991" spans="1:11" x14ac:dyDescent="0.2">
      <c r="A1991" t="s">
        <v>555</v>
      </c>
      <c r="B1991" t="s">
        <v>758</v>
      </c>
      <c r="D1991">
        <v>0</v>
      </c>
      <c r="E1991" s="76">
        <v>46112</v>
      </c>
      <c r="H1991">
        <f>'Year 3'!$K$114</f>
        <v>0</v>
      </c>
      <c r="J1991">
        <v>0</v>
      </c>
      <c r="K1991" t="s">
        <v>859</v>
      </c>
    </row>
    <row r="1992" spans="1:11" x14ac:dyDescent="0.2">
      <c r="A1992" t="s">
        <v>555</v>
      </c>
      <c r="B1992" t="s">
        <v>758</v>
      </c>
      <c r="D1992">
        <v>0</v>
      </c>
      <c r="E1992" s="76">
        <v>46477</v>
      </c>
      <c r="H1992">
        <f>'Year 3'!$L$114</f>
        <v>0</v>
      </c>
      <c r="J1992">
        <v>0</v>
      </c>
      <c r="K1992" t="s">
        <v>859</v>
      </c>
    </row>
    <row r="1993" spans="1:11" x14ac:dyDescent="0.2">
      <c r="A1993" t="s">
        <v>555</v>
      </c>
      <c r="B1993" t="s">
        <v>758</v>
      </c>
      <c r="D1993">
        <v>0</v>
      </c>
      <c r="E1993" s="76">
        <v>46843</v>
      </c>
      <c r="H1993">
        <f>'Year 3'!$M$114</f>
        <v>0</v>
      </c>
      <c r="J1993">
        <v>0</v>
      </c>
      <c r="K1993" t="s">
        <v>859</v>
      </c>
    </row>
    <row r="1994" spans="1:11" x14ac:dyDescent="0.2">
      <c r="A1994" t="s">
        <v>555</v>
      </c>
      <c r="B1994" t="s">
        <v>758</v>
      </c>
      <c r="D1994">
        <v>0</v>
      </c>
      <c r="E1994" s="76">
        <v>47208</v>
      </c>
      <c r="H1994">
        <f>'Year 3'!$N$114</f>
        <v>0</v>
      </c>
      <c r="J1994">
        <v>0</v>
      </c>
      <c r="K1994" t="s">
        <v>859</v>
      </c>
    </row>
    <row r="1995" spans="1:11" x14ac:dyDescent="0.2">
      <c r="A1995" t="s">
        <v>555</v>
      </c>
      <c r="B1995" t="s">
        <v>758</v>
      </c>
      <c r="D1995">
        <v>0</v>
      </c>
      <c r="E1995" s="76">
        <v>47573</v>
      </c>
      <c r="H1995">
        <f>'Year 3'!$O$114</f>
        <v>0</v>
      </c>
      <c r="J1995">
        <v>0</v>
      </c>
      <c r="K1995" t="s">
        <v>859</v>
      </c>
    </row>
    <row r="1996" spans="1:11" x14ac:dyDescent="0.2">
      <c r="A1996" t="s">
        <v>555</v>
      </c>
      <c r="B1996" t="s">
        <v>758</v>
      </c>
      <c r="D1996">
        <v>0</v>
      </c>
      <c r="E1996" s="76">
        <v>47938</v>
      </c>
      <c r="H1996">
        <f>'Year 3'!$P$114</f>
        <v>0</v>
      </c>
      <c r="J1996">
        <v>0</v>
      </c>
      <c r="K1996" t="s">
        <v>859</v>
      </c>
    </row>
    <row r="1997" spans="1:11" x14ac:dyDescent="0.2">
      <c r="A1997" t="s">
        <v>555</v>
      </c>
      <c r="B1997" t="s">
        <v>759</v>
      </c>
      <c r="D1997">
        <v>0</v>
      </c>
      <c r="E1997" s="76">
        <v>45747</v>
      </c>
      <c r="H1997">
        <f>'Year 3'!$J$115</f>
        <v>0</v>
      </c>
      <c r="J1997">
        <v>0</v>
      </c>
      <c r="K1997" t="s">
        <v>859</v>
      </c>
    </row>
    <row r="1998" spans="1:11" x14ac:dyDescent="0.2">
      <c r="A1998" t="s">
        <v>555</v>
      </c>
      <c r="B1998" t="s">
        <v>759</v>
      </c>
      <c r="D1998">
        <v>0</v>
      </c>
      <c r="E1998" s="76">
        <v>46112</v>
      </c>
      <c r="H1998">
        <f>'Year 3'!$K$115</f>
        <v>0</v>
      </c>
      <c r="J1998">
        <v>0</v>
      </c>
      <c r="K1998" t="s">
        <v>859</v>
      </c>
    </row>
    <row r="1999" spans="1:11" x14ac:dyDescent="0.2">
      <c r="A1999" t="s">
        <v>555</v>
      </c>
      <c r="B1999" t="s">
        <v>759</v>
      </c>
      <c r="D1999">
        <v>0</v>
      </c>
      <c r="E1999" s="76">
        <v>46477</v>
      </c>
      <c r="H1999">
        <f>'Year 3'!$L$115</f>
        <v>0</v>
      </c>
      <c r="J1999">
        <v>0</v>
      </c>
      <c r="K1999" t="s">
        <v>859</v>
      </c>
    </row>
    <row r="2000" spans="1:11" x14ac:dyDescent="0.2">
      <c r="A2000" t="s">
        <v>555</v>
      </c>
      <c r="B2000" t="s">
        <v>759</v>
      </c>
      <c r="D2000">
        <v>0</v>
      </c>
      <c r="E2000" s="76">
        <v>46843</v>
      </c>
      <c r="H2000">
        <f>'Year 3'!$M$115</f>
        <v>0</v>
      </c>
      <c r="J2000">
        <v>0</v>
      </c>
      <c r="K2000" t="s">
        <v>859</v>
      </c>
    </row>
    <row r="2001" spans="1:11" x14ac:dyDescent="0.2">
      <c r="A2001" t="s">
        <v>555</v>
      </c>
      <c r="B2001" t="s">
        <v>759</v>
      </c>
      <c r="D2001">
        <v>0</v>
      </c>
      <c r="E2001" s="76">
        <v>47208</v>
      </c>
      <c r="H2001">
        <f>'Year 3'!$N$115</f>
        <v>0</v>
      </c>
      <c r="J2001">
        <v>0</v>
      </c>
      <c r="K2001" t="s">
        <v>859</v>
      </c>
    </row>
    <row r="2002" spans="1:11" x14ac:dyDescent="0.2">
      <c r="A2002" t="s">
        <v>555</v>
      </c>
      <c r="B2002" t="s">
        <v>759</v>
      </c>
      <c r="D2002">
        <v>0</v>
      </c>
      <c r="E2002" s="76">
        <v>47573</v>
      </c>
      <c r="H2002">
        <f>'Year 3'!$O$115</f>
        <v>0</v>
      </c>
      <c r="J2002">
        <v>0</v>
      </c>
      <c r="K2002" t="s">
        <v>859</v>
      </c>
    </row>
    <row r="2003" spans="1:11" x14ac:dyDescent="0.2">
      <c r="A2003" t="s">
        <v>555</v>
      </c>
      <c r="B2003" t="s">
        <v>759</v>
      </c>
      <c r="D2003">
        <v>0</v>
      </c>
      <c r="E2003" s="76">
        <v>47938</v>
      </c>
      <c r="H2003">
        <f>'Year 3'!$P$115</f>
        <v>0</v>
      </c>
      <c r="J2003">
        <v>0</v>
      </c>
      <c r="K2003" t="s">
        <v>859</v>
      </c>
    </row>
    <row r="2004" spans="1:11" x14ac:dyDescent="0.2">
      <c r="A2004" t="s">
        <v>555</v>
      </c>
      <c r="B2004" t="s">
        <v>760</v>
      </c>
      <c r="D2004">
        <v>0</v>
      </c>
      <c r="E2004" s="76">
        <v>45747</v>
      </c>
      <c r="H2004">
        <f>'Year 3'!$J$116</f>
        <v>0</v>
      </c>
      <c r="J2004">
        <v>0</v>
      </c>
      <c r="K2004" t="s">
        <v>859</v>
      </c>
    </row>
    <row r="2005" spans="1:11" x14ac:dyDescent="0.2">
      <c r="A2005" t="s">
        <v>555</v>
      </c>
      <c r="B2005" t="s">
        <v>760</v>
      </c>
      <c r="D2005">
        <v>0</v>
      </c>
      <c r="E2005" s="76">
        <v>46112</v>
      </c>
      <c r="H2005">
        <f>'Year 3'!$K$116</f>
        <v>0</v>
      </c>
      <c r="J2005">
        <v>0</v>
      </c>
      <c r="K2005" t="s">
        <v>859</v>
      </c>
    </row>
    <row r="2006" spans="1:11" x14ac:dyDescent="0.2">
      <c r="A2006" t="s">
        <v>555</v>
      </c>
      <c r="B2006" t="s">
        <v>760</v>
      </c>
      <c r="D2006">
        <v>0</v>
      </c>
      <c r="E2006" s="76">
        <v>46477</v>
      </c>
      <c r="H2006">
        <f>'Year 3'!$L$116</f>
        <v>0</v>
      </c>
      <c r="J2006">
        <v>0</v>
      </c>
      <c r="K2006" t="s">
        <v>859</v>
      </c>
    </row>
    <row r="2007" spans="1:11" x14ac:dyDescent="0.2">
      <c r="A2007" t="s">
        <v>555</v>
      </c>
      <c r="B2007" t="s">
        <v>760</v>
      </c>
      <c r="D2007">
        <v>0</v>
      </c>
      <c r="E2007" s="76">
        <v>46843</v>
      </c>
      <c r="H2007">
        <f>'Year 3'!$M$116</f>
        <v>0</v>
      </c>
      <c r="J2007">
        <v>0</v>
      </c>
      <c r="K2007" t="s">
        <v>859</v>
      </c>
    </row>
    <row r="2008" spans="1:11" x14ac:dyDescent="0.2">
      <c r="A2008" t="s">
        <v>555</v>
      </c>
      <c r="B2008" t="s">
        <v>760</v>
      </c>
      <c r="D2008">
        <v>0</v>
      </c>
      <c r="E2008" s="76">
        <v>47208</v>
      </c>
      <c r="H2008">
        <f>'Year 3'!$N$116</f>
        <v>0</v>
      </c>
      <c r="J2008">
        <v>0</v>
      </c>
      <c r="K2008" t="s">
        <v>859</v>
      </c>
    </row>
    <row r="2009" spans="1:11" x14ac:dyDescent="0.2">
      <c r="A2009" t="s">
        <v>555</v>
      </c>
      <c r="B2009" t="s">
        <v>760</v>
      </c>
      <c r="D2009">
        <v>0</v>
      </c>
      <c r="E2009" s="76">
        <v>47573</v>
      </c>
      <c r="H2009">
        <f>'Year 3'!$O$116</f>
        <v>0</v>
      </c>
      <c r="J2009">
        <v>0</v>
      </c>
      <c r="K2009" t="s">
        <v>859</v>
      </c>
    </row>
    <row r="2010" spans="1:11" x14ac:dyDescent="0.2">
      <c r="A2010" t="s">
        <v>555</v>
      </c>
      <c r="B2010" t="s">
        <v>760</v>
      </c>
      <c r="D2010">
        <v>0</v>
      </c>
      <c r="E2010" s="76">
        <v>47938</v>
      </c>
      <c r="H2010">
        <f>'Year 3'!$P$116</f>
        <v>0</v>
      </c>
      <c r="J2010">
        <v>0</v>
      </c>
      <c r="K2010" t="s">
        <v>859</v>
      </c>
    </row>
    <row r="2011" spans="1:11" x14ac:dyDescent="0.2">
      <c r="A2011" t="s">
        <v>555</v>
      </c>
      <c r="B2011" t="s">
        <v>761</v>
      </c>
      <c r="D2011">
        <v>0</v>
      </c>
      <c r="E2011" s="76">
        <v>45747</v>
      </c>
      <c r="H2011">
        <f>'Year 3'!$J$117</f>
        <v>0</v>
      </c>
      <c r="J2011">
        <v>0</v>
      </c>
      <c r="K2011" t="s">
        <v>859</v>
      </c>
    </row>
    <row r="2012" spans="1:11" x14ac:dyDescent="0.2">
      <c r="A2012" t="s">
        <v>555</v>
      </c>
      <c r="B2012" t="s">
        <v>761</v>
      </c>
      <c r="D2012">
        <v>0</v>
      </c>
      <c r="E2012" s="76">
        <v>46112</v>
      </c>
      <c r="H2012">
        <f>'Year 3'!$K$117</f>
        <v>0</v>
      </c>
      <c r="J2012">
        <v>0</v>
      </c>
      <c r="K2012" t="s">
        <v>859</v>
      </c>
    </row>
    <row r="2013" spans="1:11" x14ac:dyDescent="0.2">
      <c r="A2013" t="s">
        <v>555</v>
      </c>
      <c r="B2013" t="s">
        <v>761</v>
      </c>
      <c r="D2013">
        <v>0</v>
      </c>
      <c r="E2013" s="76">
        <v>46477</v>
      </c>
      <c r="H2013">
        <f>'Year 3'!$L$117</f>
        <v>0</v>
      </c>
      <c r="J2013">
        <v>0</v>
      </c>
      <c r="K2013" t="s">
        <v>859</v>
      </c>
    </row>
    <row r="2014" spans="1:11" x14ac:dyDescent="0.2">
      <c r="A2014" t="s">
        <v>555</v>
      </c>
      <c r="B2014" t="s">
        <v>761</v>
      </c>
      <c r="D2014">
        <v>0</v>
      </c>
      <c r="E2014" s="76">
        <v>46843</v>
      </c>
      <c r="H2014">
        <f>'Year 3'!$M$117</f>
        <v>0</v>
      </c>
      <c r="J2014">
        <v>0</v>
      </c>
      <c r="K2014" t="s">
        <v>859</v>
      </c>
    </row>
    <row r="2015" spans="1:11" x14ac:dyDescent="0.2">
      <c r="A2015" t="s">
        <v>555</v>
      </c>
      <c r="B2015" t="s">
        <v>761</v>
      </c>
      <c r="D2015">
        <v>0</v>
      </c>
      <c r="E2015" s="76">
        <v>47208</v>
      </c>
      <c r="H2015">
        <f>'Year 3'!$N$117</f>
        <v>0</v>
      </c>
      <c r="J2015">
        <v>0</v>
      </c>
      <c r="K2015" t="s">
        <v>859</v>
      </c>
    </row>
    <row r="2016" spans="1:11" x14ac:dyDescent="0.2">
      <c r="A2016" t="s">
        <v>555</v>
      </c>
      <c r="B2016" t="s">
        <v>761</v>
      </c>
      <c r="D2016">
        <v>0</v>
      </c>
      <c r="E2016" s="76">
        <v>47573</v>
      </c>
      <c r="H2016">
        <f>'Year 3'!$O$117</f>
        <v>0</v>
      </c>
      <c r="J2016">
        <v>0</v>
      </c>
      <c r="K2016" t="s">
        <v>859</v>
      </c>
    </row>
    <row r="2017" spans="1:11" x14ac:dyDescent="0.2">
      <c r="A2017" t="s">
        <v>555</v>
      </c>
      <c r="B2017" t="s">
        <v>761</v>
      </c>
      <c r="D2017">
        <v>0</v>
      </c>
      <c r="E2017" s="76">
        <v>47938</v>
      </c>
      <c r="H2017">
        <f>'Year 3'!$P$117</f>
        <v>0</v>
      </c>
      <c r="J2017">
        <v>0</v>
      </c>
      <c r="K2017" t="s">
        <v>859</v>
      </c>
    </row>
    <row r="2018" spans="1:11" x14ac:dyDescent="0.2">
      <c r="A2018" t="s">
        <v>555</v>
      </c>
      <c r="B2018" t="s">
        <v>762</v>
      </c>
      <c r="D2018">
        <v>0</v>
      </c>
      <c r="E2018" s="76">
        <v>45747</v>
      </c>
      <c r="H2018">
        <f>'Year 3'!$J$118</f>
        <v>0</v>
      </c>
      <c r="J2018">
        <v>0</v>
      </c>
      <c r="K2018" t="s">
        <v>859</v>
      </c>
    </row>
    <row r="2019" spans="1:11" x14ac:dyDescent="0.2">
      <c r="A2019" t="s">
        <v>555</v>
      </c>
      <c r="B2019" t="s">
        <v>762</v>
      </c>
      <c r="D2019">
        <v>0</v>
      </c>
      <c r="E2019" s="76">
        <v>46112</v>
      </c>
      <c r="H2019">
        <f>'Year 3'!$K$118</f>
        <v>0</v>
      </c>
      <c r="J2019">
        <v>0</v>
      </c>
      <c r="K2019" t="s">
        <v>859</v>
      </c>
    </row>
    <row r="2020" spans="1:11" x14ac:dyDescent="0.2">
      <c r="A2020" t="s">
        <v>555</v>
      </c>
      <c r="B2020" t="s">
        <v>762</v>
      </c>
      <c r="D2020">
        <v>0</v>
      </c>
      <c r="E2020" s="76">
        <v>46477</v>
      </c>
      <c r="H2020">
        <f>'Year 3'!$L$118</f>
        <v>0</v>
      </c>
      <c r="J2020">
        <v>0</v>
      </c>
      <c r="K2020" t="s">
        <v>859</v>
      </c>
    </row>
    <row r="2021" spans="1:11" x14ac:dyDescent="0.2">
      <c r="A2021" t="s">
        <v>555</v>
      </c>
      <c r="B2021" t="s">
        <v>762</v>
      </c>
      <c r="D2021">
        <v>0</v>
      </c>
      <c r="E2021" s="76">
        <v>46843</v>
      </c>
      <c r="H2021">
        <f>'Year 3'!$M$118</f>
        <v>0</v>
      </c>
      <c r="J2021">
        <v>0</v>
      </c>
      <c r="K2021" t="s">
        <v>859</v>
      </c>
    </row>
    <row r="2022" spans="1:11" x14ac:dyDescent="0.2">
      <c r="A2022" t="s">
        <v>555</v>
      </c>
      <c r="B2022" t="s">
        <v>762</v>
      </c>
      <c r="D2022">
        <v>0</v>
      </c>
      <c r="E2022" s="76">
        <v>47208</v>
      </c>
      <c r="H2022">
        <f>'Year 3'!$N$118</f>
        <v>0</v>
      </c>
      <c r="J2022">
        <v>0</v>
      </c>
      <c r="K2022" t="s">
        <v>859</v>
      </c>
    </row>
    <row r="2023" spans="1:11" x14ac:dyDescent="0.2">
      <c r="A2023" t="s">
        <v>555</v>
      </c>
      <c r="B2023" t="s">
        <v>762</v>
      </c>
      <c r="D2023">
        <v>0</v>
      </c>
      <c r="E2023" s="76">
        <v>47573</v>
      </c>
      <c r="H2023">
        <f>'Year 3'!$O$118</f>
        <v>0</v>
      </c>
      <c r="J2023">
        <v>0</v>
      </c>
      <c r="K2023" t="s">
        <v>859</v>
      </c>
    </row>
    <row r="2024" spans="1:11" x14ac:dyDescent="0.2">
      <c r="A2024" t="s">
        <v>555</v>
      </c>
      <c r="B2024" t="s">
        <v>762</v>
      </c>
      <c r="D2024">
        <v>0</v>
      </c>
      <c r="E2024" s="76">
        <v>47938</v>
      </c>
      <c r="H2024">
        <f>'Year 3'!$P$118</f>
        <v>0</v>
      </c>
      <c r="J2024">
        <v>0</v>
      </c>
      <c r="K2024" t="s">
        <v>859</v>
      </c>
    </row>
    <row r="2025" spans="1:11" x14ac:dyDescent="0.2">
      <c r="A2025" t="s">
        <v>562</v>
      </c>
      <c r="B2025" t="s">
        <v>757</v>
      </c>
      <c r="D2025">
        <v>0</v>
      </c>
      <c r="E2025" s="76">
        <v>45747</v>
      </c>
      <c r="H2025">
        <f>'Year 3'!$J$129</f>
        <v>0</v>
      </c>
      <c r="J2025">
        <v>0</v>
      </c>
      <c r="K2025" t="s">
        <v>860</v>
      </c>
    </row>
    <row r="2026" spans="1:11" x14ac:dyDescent="0.2">
      <c r="A2026" t="s">
        <v>562</v>
      </c>
      <c r="B2026" t="s">
        <v>757</v>
      </c>
      <c r="D2026">
        <v>0</v>
      </c>
      <c r="E2026" s="76">
        <v>46112</v>
      </c>
      <c r="H2026">
        <f>'Year 3'!$K$129</f>
        <v>0</v>
      </c>
      <c r="J2026">
        <v>0</v>
      </c>
      <c r="K2026" t="s">
        <v>860</v>
      </c>
    </row>
    <row r="2027" spans="1:11" x14ac:dyDescent="0.2">
      <c r="A2027" t="s">
        <v>562</v>
      </c>
      <c r="B2027" t="s">
        <v>757</v>
      </c>
      <c r="D2027">
        <v>0</v>
      </c>
      <c r="E2027" s="76">
        <v>46477</v>
      </c>
      <c r="H2027">
        <f>'Year 3'!$L$129</f>
        <v>0</v>
      </c>
      <c r="J2027">
        <v>0</v>
      </c>
      <c r="K2027" t="s">
        <v>860</v>
      </c>
    </row>
    <row r="2028" spans="1:11" x14ac:dyDescent="0.2">
      <c r="A2028" t="s">
        <v>562</v>
      </c>
      <c r="B2028" t="s">
        <v>757</v>
      </c>
      <c r="D2028">
        <v>0</v>
      </c>
      <c r="E2028" s="76">
        <v>46843</v>
      </c>
      <c r="H2028">
        <f>'Year 3'!$M$129</f>
        <v>0</v>
      </c>
      <c r="J2028">
        <v>0</v>
      </c>
      <c r="K2028" t="s">
        <v>860</v>
      </c>
    </row>
    <row r="2029" spans="1:11" x14ac:dyDescent="0.2">
      <c r="A2029" t="s">
        <v>562</v>
      </c>
      <c r="B2029" t="s">
        <v>757</v>
      </c>
      <c r="D2029">
        <v>0</v>
      </c>
      <c r="E2029" s="76">
        <v>47208</v>
      </c>
      <c r="H2029">
        <f>'Year 3'!$N$129</f>
        <v>0</v>
      </c>
      <c r="J2029">
        <v>0</v>
      </c>
      <c r="K2029" t="s">
        <v>860</v>
      </c>
    </row>
    <row r="2030" spans="1:11" x14ac:dyDescent="0.2">
      <c r="A2030" t="s">
        <v>562</v>
      </c>
      <c r="B2030" t="s">
        <v>757</v>
      </c>
      <c r="D2030">
        <v>0</v>
      </c>
      <c r="E2030" s="76">
        <v>47573</v>
      </c>
      <c r="H2030">
        <f>'Year 3'!$O$129</f>
        <v>0</v>
      </c>
      <c r="J2030">
        <v>0</v>
      </c>
      <c r="K2030" t="s">
        <v>860</v>
      </c>
    </row>
    <row r="2031" spans="1:11" x14ac:dyDescent="0.2">
      <c r="A2031" t="s">
        <v>562</v>
      </c>
      <c r="B2031" t="s">
        <v>757</v>
      </c>
      <c r="D2031">
        <v>0</v>
      </c>
      <c r="E2031" s="76">
        <v>47938</v>
      </c>
      <c r="H2031">
        <f>'Year 3'!$P$129</f>
        <v>0</v>
      </c>
      <c r="J2031">
        <v>0</v>
      </c>
      <c r="K2031" t="s">
        <v>860</v>
      </c>
    </row>
    <row r="2032" spans="1:11" x14ac:dyDescent="0.2">
      <c r="A2032" t="s">
        <v>562</v>
      </c>
      <c r="B2032" t="s">
        <v>758</v>
      </c>
      <c r="D2032">
        <v>0</v>
      </c>
      <c r="E2032" s="76">
        <v>45747</v>
      </c>
      <c r="H2032">
        <f>'Year 3'!$J$130</f>
        <v>0</v>
      </c>
      <c r="J2032">
        <v>0</v>
      </c>
      <c r="K2032" t="s">
        <v>860</v>
      </c>
    </row>
    <row r="2033" spans="1:11" x14ac:dyDescent="0.2">
      <c r="A2033" t="s">
        <v>562</v>
      </c>
      <c r="B2033" t="s">
        <v>758</v>
      </c>
      <c r="D2033">
        <v>0</v>
      </c>
      <c r="E2033" s="76">
        <v>46112</v>
      </c>
      <c r="H2033">
        <f>'Year 3'!$K$130</f>
        <v>0</v>
      </c>
      <c r="J2033">
        <v>0</v>
      </c>
      <c r="K2033" t="s">
        <v>860</v>
      </c>
    </row>
    <row r="2034" spans="1:11" x14ac:dyDescent="0.2">
      <c r="A2034" t="s">
        <v>562</v>
      </c>
      <c r="B2034" t="s">
        <v>758</v>
      </c>
      <c r="D2034">
        <v>0</v>
      </c>
      <c r="E2034" s="76">
        <v>46477</v>
      </c>
      <c r="H2034">
        <f>'Year 3'!$L$130</f>
        <v>0</v>
      </c>
      <c r="J2034">
        <v>0</v>
      </c>
      <c r="K2034" t="s">
        <v>860</v>
      </c>
    </row>
    <row r="2035" spans="1:11" x14ac:dyDescent="0.2">
      <c r="A2035" t="s">
        <v>562</v>
      </c>
      <c r="B2035" t="s">
        <v>758</v>
      </c>
      <c r="D2035">
        <v>0</v>
      </c>
      <c r="E2035" s="76">
        <v>46843</v>
      </c>
      <c r="H2035">
        <f>'Year 3'!$M$130</f>
        <v>0</v>
      </c>
      <c r="J2035">
        <v>0</v>
      </c>
      <c r="K2035" t="s">
        <v>860</v>
      </c>
    </row>
    <row r="2036" spans="1:11" x14ac:dyDescent="0.2">
      <c r="A2036" t="s">
        <v>562</v>
      </c>
      <c r="B2036" t="s">
        <v>758</v>
      </c>
      <c r="D2036">
        <v>0</v>
      </c>
      <c r="E2036" s="76">
        <v>47208</v>
      </c>
      <c r="H2036">
        <f>'Year 3'!$N$130</f>
        <v>0</v>
      </c>
      <c r="J2036">
        <v>0</v>
      </c>
      <c r="K2036" t="s">
        <v>860</v>
      </c>
    </row>
    <row r="2037" spans="1:11" x14ac:dyDescent="0.2">
      <c r="A2037" t="s">
        <v>562</v>
      </c>
      <c r="B2037" t="s">
        <v>758</v>
      </c>
      <c r="D2037">
        <v>0</v>
      </c>
      <c r="E2037" s="76">
        <v>47573</v>
      </c>
      <c r="H2037">
        <f>'Year 3'!$O$130</f>
        <v>0</v>
      </c>
      <c r="J2037">
        <v>0</v>
      </c>
      <c r="K2037" t="s">
        <v>860</v>
      </c>
    </row>
    <row r="2038" spans="1:11" x14ac:dyDescent="0.2">
      <c r="A2038" t="s">
        <v>562</v>
      </c>
      <c r="B2038" t="s">
        <v>758</v>
      </c>
      <c r="D2038">
        <v>0</v>
      </c>
      <c r="E2038" s="76">
        <v>47938</v>
      </c>
      <c r="H2038">
        <f>'Year 3'!$P$130</f>
        <v>0</v>
      </c>
      <c r="J2038">
        <v>0</v>
      </c>
      <c r="K2038" t="s">
        <v>860</v>
      </c>
    </row>
    <row r="2039" spans="1:11" x14ac:dyDescent="0.2">
      <c r="A2039" t="s">
        <v>562</v>
      </c>
      <c r="B2039" t="s">
        <v>759</v>
      </c>
      <c r="D2039">
        <v>0</v>
      </c>
      <c r="E2039" s="76">
        <v>45747</v>
      </c>
      <c r="H2039">
        <f>'Year 3'!$J$131</f>
        <v>0</v>
      </c>
      <c r="J2039">
        <v>0</v>
      </c>
      <c r="K2039" t="s">
        <v>860</v>
      </c>
    </row>
    <row r="2040" spans="1:11" x14ac:dyDescent="0.2">
      <c r="A2040" t="s">
        <v>562</v>
      </c>
      <c r="B2040" t="s">
        <v>759</v>
      </c>
      <c r="D2040">
        <v>0</v>
      </c>
      <c r="E2040" s="76">
        <v>46112</v>
      </c>
      <c r="H2040">
        <f>'Year 3'!$K$131</f>
        <v>0</v>
      </c>
      <c r="J2040">
        <v>0</v>
      </c>
      <c r="K2040" t="s">
        <v>860</v>
      </c>
    </row>
    <row r="2041" spans="1:11" x14ac:dyDescent="0.2">
      <c r="A2041" t="s">
        <v>562</v>
      </c>
      <c r="B2041" t="s">
        <v>759</v>
      </c>
      <c r="D2041">
        <v>0</v>
      </c>
      <c r="E2041" s="76">
        <v>46477</v>
      </c>
      <c r="H2041">
        <f>'Year 3'!$L$131</f>
        <v>0</v>
      </c>
      <c r="J2041">
        <v>0</v>
      </c>
      <c r="K2041" t="s">
        <v>860</v>
      </c>
    </row>
    <row r="2042" spans="1:11" x14ac:dyDescent="0.2">
      <c r="A2042" t="s">
        <v>562</v>
      </c>
      <c r="B2042" t="s">
        <v>759</v>
      </c>
      <c r="D2042">
        <v>0</v>
      </c>
      <c r="E2042" s="76">
        <v>46843</v>
      </c>
      <c r="H2042">
        <f>'Year 3'!$M$131</f>
        <v>0</v>
      </c>
      <c r="J2042">
        <v>0</v>
      </c>
      <c r="K2042" t="s">
        <v>860</v>
      </c>
    </row>
    <row r="2043" spans="1:11" x14ac:dyDescent="0.2">
      <c r="A2043" t="s">
        <v>562</v>
      </c>
      <c r="B2043" t="s">
        <v>759</v>
      </c>
      <c r="D2043">
        <v>0</v>
      </c>
      <c r="E2043" s="76">
        <v>47208</v>
      </c>
      <c r="H2043">
        <f>'Year 3'!$N$131</f>
        <v>0</v>
      </c>
      <c r="J2043">
        <v>0</v>
      </c>
      <c r="K2043" t="s">
        <v>860</v>
      </c>
    </row>
    <row r="2044" spans="1:11" x14ac:dyDescent="0.2">
      <c r="A2044" t="s">
        <v>562</v>
      </c>
      <c r="B2044" t="s">
        <v>759</v>
      </c>
      <c r="D2044">
        <v>0</v>
      </c>
      <c r="E2044" s="76">
        <v>47573</v>
      </c>
      <c r="H2044">
        <f>'Year 3'!$O$131</f>
        <v>0</v>
      </c>
      <c r="J2044">
        <v>0</v>
      </c>
      <c r="K2044" t="s">
        <v>860</v>
      </c>
    </row>
    <row r="2045" spans="1:11" x14ac:dyDescent="0.2">
      <c r="A2045" t="s">
        <v>562</v>
      </c>
      <c r="B2045" t="s">
        <v>759</v>
      </c>
      <c r="D2045">
        <v>0</v>
      </c>
      <c r="E2045" s="76">
        <v>47938</v>
      </c>
      <c r="H2045">
        <f>'Year 3'!$P$131</f>
        <v>0</v>
      </c>
      <c r="J2045">
        <v>0</v>
      </c>
      <c r="K2045" t="s">
        <v>860</v>
      </c>
    </row>
    <row r="2046" spans="1:11" x14ac:dyDescent="0.2">
      <c r="A2046" t="s">
        <v>562</v>
      </c>
      <c r="B2046" t="s">
        <v>760</v>
      </c>
      <c r="D2046">
        <v>0</v>
      </c>
      <c r="E2046" s="76">
        <v>45747</v>
      </c>
      <c r="H2046">
        <f>'Year 3'!$J$132</f>
        <v>0</v>
      </c>
      <c r="J2046">
        <v>0</v>
      </c>
      <c r="K2046" t="s">
        <v>860</v>
      </c>
    </row>
    <row r="2047" spans="1:11" x14ac:dyDescent="0.2">
      <c r="A2047" t="s">
        <v>562</v>
      </c>
      <c r="B2047" t="s">
        <v>760</v>
      </c>
      <c r="D2047">
        <v>0</v>
      </c>
      <c r="E2047" s="76">
        <v>46112</v>
      </c>
      <c r="H2047">
        <f>'Year 3'!$K$132</f>
        <v>0</v>
      </c>
      <c r="J2047">
        <v>0</v>
      </c>
      <c r="K2047" t="s">
        <v>860</v>
      </c>
    </row>
    <row r="2048" spans="1:11" x14ac:dyDescent="0.2">
      <c r="A2048" t="s">
        <v>562</v>
      </c>
      <c r="B2048" t="s">
        <v>760</v>
      </c>
      <c r="D2048">
        <v>0</v>
      </c>
      <c r="E2048" s="76">
        <v>46477</v>
      </c>
      <c r="H2048">
        <f>'Year 3'!$L$132</f>
        <v>0</v>
      </c>
      <c r="J2048">
        <v>0</v>
      </c>
      <c r="K2048" t="s">
        <v>860</v>
      </c>
    </row>
    <row r="2049" spans="1:11" x14ac:dyDescent="0.2">
      <c r="A2049" t="s">
        <v>562</v>
      </c>
      <c r="B2049" t="s">
        <v>760</v>
      </c>
      <c r="D2049">
        <v>0</v>
      </c>
      <c r="E2049" s="76">
        <v>46843</v>
      </c>
      <c r="H2049">
        <f>'Year 3'!$M$132</f>
        <v>0</v>
      </c>
      <c r="J2049">
        <v>0</v>
      </c>
      <c r="K2049" t="s">
        <v>860</v>
      </c>
    </row>
    <row r="2050" spans="1:11" x14ac:dyDescent="0.2">
      <c r="A2050" t="s">
        <v>562</v>
      </c>
      <c r="B2050" t="s">
        <v>760</v>
      </c>
      <c r="D2050">
        <v>0</v>
      </c>
      <c r="E2050" s="76">
        <v>47208</v>
      </c>
      <c r="H2050">
        <f>'Year 3'!$N$132</f>
        <v>0</v>
      </c>
      <c r="J2050">
        <v>0</v>
      </c>
      <c r="K2050" t="s">
        <v>860</v>
      </c>
    </row>
    <row r="2051" spans="1:11" x14ac:dyDescent="0.2">
      <c r="A2051" t="s">
        <v>562</v>
      </c>
      <c r="B2051" t="s">
        <v>760</v>
      </c>
      <c r="D2051">
        <v>0</v>
      </c>
      <c r="E2051" s="76">
        <v>47573</v>
      </c>
      <c r="H2051">
        <f>'Year 3'!$O$132</f>
        <v>0</v>
      </c>
      <c r="J2051">
        <v>0</v>
      </c>
      <c r="K2051" t="s">
        <v>860</v>
      </c>
    </row>
    <row r="2052" spans="1:11" x14ac:dyDescent="0.2">
      <c r="A2052" t="s">
        <v>562</v>
      </c>
      <c r="B2052" t="s">
        <v>760</v>
      </c>
      <c r="D2052">
        <v>0</v>
      </c>
      <c r="E2052" s="76">
        <v>47938</v>
      </c>
      <c r="H2052">
        <f>'Year 3'!$P$132</f>
        <v>0</v>
      </c>
      <c r="J2052">
        <v>0</v>
      </c>
      <c r="K2052" t="s">
        <v>860</v>
      </c>
    </row>
    <row r="2053" spans="1:11" x14ac:dyDescent="0.2">
      <c r="A2053" t="s">
        <v>562</v>
      </c>
      <c r="B2053" t="s">
        <v>761</v>
      </c>
      <c r="D2053">
        <v>0</v>
      </c>
      <c r="E2053" s="76">
        <v>45747</v>
      </c>
      <c r="H2053">
        <f>'Year 3'!$J$133</f>
        <v>0</v>
      </c>
      <c r="J2053">
        <v>0</v>
      </c>
      <c r="K2053" t="s">
        <v>860</v>
      </c>
    </row>
    <row r="2054" spans="1:11" x14ac:dyDescent="0.2">
      <c r="A2054" t="s">
        <v>562</v>
      </c>
      <c r="B2054" t="s">
        <v>761</v>
      </c>
      <c r="D2054">
        <v>0</v>
      </c>
      <c r="E2054" s="76">
        <v>46112</v>
      </c>
      <c r="H2054">
        <f>'Year 3'!$K$133</f>
        <v>0</v>
      </c>
      <c r="J2054">
        <v>0</v>
      </c>
      <c r="K2054" t="s">
        <v>860</v>
      </c>
    </row>
    <row r="2055" spans="1:11" x14ac:dyDescent="0.2">
      <c r="A2055" t="s">
        <v>562</v>
      </c>
      <c r="B2055" t="s">
        <v>761</v>
      </c>
      <c r="D2055">
        <v>0</v>
      </c>
      <c r="E2055" s="76">
        <v>46477</v>
      </c>
      <c r="H2055">
        <f>'Year 3'!$L$133</f>
        <v>0</v>
      </c>
      <c r="J2055">
        <v>0</v>
      </c>
      <c r="K2055" t="s">
        <v>860</v>
      </c>
    </row>
    <row r="2056" spans="1:11" x14ac:dyDescent="0.2">
      <c r="A2056" t="s">
        <v>562</v>
      </c>
      <c r="B2056" t="s">
        <v>761</v>
      </c>
      <c r="D2056">
        <v>0</v>
      </c>
      <c r="E2056" s="76">
        <v>46843</v>
      </c>
      <c r="H2056">
        <f>'Year 3'!$M$133</f>
        <v>0</v>
      </c>
      <c r="J2056">
        <v>0</v>
      </c>
      <c r="K2056" t="s">
        <v>860</v>
      </c>
    </row>
    <row r="2057" spans="1:11" x14ac:dyDescent="0.2">
      <c r="A2057" t="s">
        <v>562</v>
      </c>
      <c r="B2057" t="s">
        <v>761</v>
      </c>
      <c r="D2057">
        <v>0</v>
      </c>
      <c r="E2057" s="76">
        <v>47208</v>
      </c>
      <c r="H2057">
        <f>'Year 3'!$N$133</f>
        <v>0</v>
      </c>
      <c r="J2057">
        <v>0</v>
      </c>
      <c r="K2057" t="s">
        <v>860</v>
      </c>
    </row>
    <row r="2058" spans="1:11" x14ac:dyDescent="0.2">
      <c r="A2058" t="s">
        <v>562</v>
      </c>
      <c r="B2058" t="s">
        <v>761</v>
      </c>
      <c r="D2058">
        <v>0</v>
      </c>
      <c r="E2058" s="76">
        <v>47573</v>
      </c>
      <c r="H2058">
        <f>'Year 3'!$O$133</f>
        <v>0</v>
      </c>
      <c r="J2058">
        <v>0</v>
      </c>
      <c r="K2058" t="s">
        <v>860</v>
      </c>
    </row>
    <row r="2059" spans="1:11" x14ac:dyDescent="0.2">
      <c r="A2059" t="s">
        <v>562</v>
      </c>
      <c r="B2059" t="s">
        <v>761</v>
      </c>
      <c r="D2059">
        <v>0</v>
      </c>
      <c r="E2059" s="76">
        <v>47938</v>
      </c>
      <c r="H2059">
        <f>'Year 3'!$P$133</f>
        <v>0</v>
      </c>
      <c r="J2059">
        <v>0</v>
      </c>
      <c r="K2059" t="s">
        <v>860</v>
      </c>
    </row>
    <row r="2060" spans="1:11" x14ac:dyDescent="0.2">
      <c r="A2060" t="s">
        <v>562</v>
      </c>
      <c r="B2060" t="s">
        <v>762</v>
      </c>
      <c r="D2060">
        <v>0</v>
      </c>
      <c r="E2060" s="76">
        <v>45747</v>
      </c>
      <c r="H2060">
        <f>'Year 3'!$J$134</f>
        <v>0</v>
      </c>
      <c r="J2060">
        <v>0</v>
      </c>
      <c r="K2060" t="s">
        <v>860</v>
      </c>
    </row>
    <row r="2061" spans="1:11" x14ac:dyDescent="0.2">
      <c r="A2061" t="s">
        <v>562</v>
      </c>
      <c r="B2061" t="s">
        <v>762</v>
      </c>
      <c r="D2061">
        <v>0</v>
      </c>
      <c r="E2061" s="76">
        <v>46112</v>
      </c>
      <c r="H2061">
        <f>'Year 3'!$K$134</f>
        <v>0</v>
      </c>
      <c r="J2061">
        <v>0</v>
      </c>
      <c r="K2061" t="s">
        <v>860</v>
      </c>
    </row>
    <row r="2062" spans="1:11" x14ac:dyDescent="0.2">
      <c r="A2062" t="s">
        <v>562</v>
      </c>
      <c r="B2062" t="s">
        <v>762</v>
      </c>
      <c r="D2062">
        <v>0</v>
      </c>
      <c r="E2062" s="76">
        <v>46477</v>
      </c>
      <c r="H2062">
        <f>'Year 3'!$L$134</f>
        <v>0</v>
      </c>
      <c r="J2062">
        <v>0</v>
      </c>
      <c r="K2062" t="s">
        <v>860</v>
      </c>
    </row>
    <row r="2063" spans="1:11" x14ac:dyDescent="0.2">
      <c r="A2063" t="s">
        <v>562</v>
      </c>
      <c r="B2063" t="s">
        <v>762</v>
      </c>
      <c r="D2063">
        <v>0</v>
      </c>
      <c r="E2063" s="76">
        <v>46843</v>
      </c>
      <c r="H2063">
        <f>'Year 3'!$M$134</f>
        <v>0</v>
      </c>
      <c r="J2063">
        <v>0</v>
      </c>
      <c r="K2063" t="s">
        <v>860</v>
      </c>
    </row>
    <row r="2064" spans="1:11" x14ac:dyDescent="0.2">
      <c r="A2064" t="s">
        <v>562</v>
      </c>
      <c r="B2064" t="s">
        <v>762</v>
      </c>
      <c r="D2064">
        <v>0</v>
      </c>
      <c r="E2064" s="76">
        <v>47208</v>
      </c>
      <c r="H2064">
        <f>'Year 3'!$N$134</f>
        <v>0</v>
      </c>
      <c r="J2064">
        <v>0</v>
      </c>
      <c r="K2064" t="s">
        <v>860</v>
      </c>
    </row>
    <row r="2065" spans="1:11" x14ac:dyDescent="0.2">
      <c r="A2065" t="s">
        <v>562</v>
      </c>
      <c r="B2065" t="s">
        <v>762</v>
      </c>
      <c r="D2065">
        <v>0</v>
      </c>
      <c r="E2065" s="76">
        <v>47573</v>
      </c>
      <c r="H2065">
        <f>'Year 3'!$O$134</f>
        <v>0</v>
      </c>
      <c r="J2065">
        <v>0</v>
      </c>
      <c r="K2065" t="s">
        <v>860</v>
      </c>
    </row>
    <row r="2066" spans="1:11" x14ac:dyDescent="0.2">
      <c r="A2066" t="s">
        <v>562</v>
      </c>
      <c r="B2066" t="s">
        <v>762</v>
      </c>
      <c r="D2066">
        <v>0</v>
      </c>
      <c r="E2066" s="76">
        <v>47938</v>
      </c>
      <c r="H2066">
        <f>'Year 3'!$P$134</f>
        <v>0</v>
      </c>
      <c r="J2066">
        <v>0</v>
      </c>
      <c r="K2066" t="s">
        <v>860</v>
      </c>
    </row>
    <row r="2067" spans="1:11" x14ac:dyDescent="0.2">
      <c r="A2067" t="s">
        <v>569</v>
      </c>
      <c r="B2067" t="s">
        <v>757</v>
      </c>
      <c r="D2067">
        <v>0</v>
      </c>
      <c r="E2067" s="76">
        <v>45747</v>
      </c>
      <c r="H2067">
        <f>'Year 3'!$F$144</f>
        <v>0</v>
      </c>
      <c r="J2067">
        <v>0</v>
      </c>
      <c r="K2067" t="s">
        <v>861</v>
      </c>
    </row>
    <row r="2068" spans="1:11" x14ac:dyDescent="0.2">
      <c r="A2068" t="s">
        <v>569</v>
      </c>
      <c r="B2068" t="s">
        <v>758</v>
      </c>
      <c r="D2068">
        <v>0</v>
      </c>
      <c r="E2068" s="76">
        <v>45747</v>
      </c>
      <c r="H2068">
        <f>'Year 3'!$F$145</f>
        <v>0</v>
      </c>
      <c r="J2068">
        <v>0</v>
      </c>
      <c r="K2068" t="s">
        <v>861</v>
      </c>
    </row>
    <row r="2069" spans="1:11" x14ac:dyDescent="0.2">
      <c r="A2069" t="s">
        <v>569</v>
      </c>
      <c r="B2069" t="s">
        <v>759</v>
      </c>
      <c r="D2069">
        <v>0</v>
      </c>
      <c r="E2069" s="76">
        <v>45747</v>
      </c>
      <c r="H2069">
        <f>'Year 3'!$F$146</f>
        <v>0</v>
      </c>
      <c r="J2069">
        <v>0</v>
      </c>
      <c r="K2069" t="s">
        <v>861</v>
      </c>
    </row>
    <row r="2070" spans="1:11" x14ac:dyDescent="0.2">
      <c r="A2070" t="s">
        <v>569</v>
      </c>
      <c r="B2070" t="s">
        <v>760</v>
      </c>
      <c r="D2070">
        <v>0</v>
      </c>
      <c r="E2070" s="76">
        <v>45747</v>
      </c>
      <c r="H2070">
        <f>'Year 3'!$F$147</f>
        <v>0</v>
      </c>
      <c r="J2070">
        <v>0</v>
      </c>
      <c r="K2070" t="s">
        <v>861</v>
      </c>
    </row>
    <row r="2071" spans="1:11" x14ac:dyDescent="0.2">
      <c r="A2071" t="s">
        <v>569</v>
      </c>
      <c r="B2071" t="s">
        <v>761</v>
      </c>
      <c r="D2071">
        <v>0</v>
      </c>
      <c r="E2071" s="76">
        <v>45747</v>
      </c>
      <c r="H2071">
        <f>'Year 3'!$F$148</f>
        <v>0</v>
      </c>
      <c r="J2071">
        <v>0</v>
      </c>
      <c r="K2071" t="s">
        <v>861</v>
      </c>
    </row>
    <row r="2072" spans="1:11" x14ac:dyDescent="0.2">
      <c r="A2072" t="s">
        <v>569</v>
      </c>
      <c r="B2072" t="s">
        <v>762</v>
      </c>
      <c r="D2072">
        <v>0</v>
      </c>
      <c r="E2072" s="76">
        <v>45747</v>
      </c>
      <c r="H2072">
        <f>'Year 3'!$F$149</f>
        <v>0</v>
      </c>
      <c r="J2072">
        <v>0</v>
      </c>
      <c r="K2072" t="s">
        <v>861</v>
      </c>
    </row>
    <row r="2073" spans="1:11" x14ac:dyDescent="0.2">
      <c r="A2073" t="s">
        <v>576</v>
      </c>
      <c r="B2073" t="s">
        <v>757</v>
      </c>
      <c r="D2073">
        <v>0</v>
      </c>
      <c r="E2073" s="76">
        <v>45747</v>
      </c>
      <c r="H2073">
        <f>'Year 3'!$J$166</f>
        <v>0</v>
      </c>
      <c r="J2073">
        <v>0</v>
      </c>
      <c r="K2073" t="s">
        <v>862</v>
      </c>
    </row>
    <row r="2074" spans="1:11" x14ac:dyDescent="0.2">
      <c r="A2074" t="s">
        <v>576</v>
      </c>
      <c r="B2074" t="s">
        <v>757</v>
      </c>
      <c r="D2074">
        <v>0</v>
      </c>
      <c r="E2074" s="76">
        <v>46112</v>
      </c>
      <c r="H2074">
        <f>'Year 3'!$K$166</f>
        <v>0</v>
      </c>
      <c r="J2074">
        <v>0</v>
      </c>
      <c r="K2074" t="s">
        <v>862</v>
      </c>
    </row>
    <row r="2075" spans="1:11" x14ac:dyDescent="0.2">
      <c r="A2075" t="s">
        <v>576</v>
      </c>
      <c r="B2075" t="s">
        <v>757</v>
      </c>
      <c r="D2075">
        <v>0</v>
      </c>
      <c r="E2075" s="76">
        <v>46477</v>
      </c>
      <c r="H2075">
        <f>'Year 3'!$L$166</f>
        <v>0</v>
      </c>
      <c r="J2075">
        <v>0</v>
      </c>
      <c r="K2075" t="s">
        <v>862</v>
      </c>
    </row>
    <row r="2076" spans="1:11" x14ac:dyDescent="0.2">
      <c r="A2076" t="s">
        <v>576</v>
      </c>
      <c r="B2076" t="s">
        <v>757</v>
      </c>
      <c r="D2076">
        <v>0</v>
      </c>
      <c r="E2076" s="76">
        <v>46843</v>
      </c>
      <c r="H2076">
        <f>'Year 3'!$M$166</f>
        <v>0</v>
      </c>
      <c r="J2076">
        <v>0</v>
      </c>
      <c r="K2076" t="s">
        <v>862</v>
      </c>
    </row>
    <row r="2077" spans="1:11" x14ac:dyDescent="0.2">
      <c r="A2077" t="s">
        <v>576</v>
      </c>
      <c r="B2077" t="s">
        <v>757</v>
      </c>
      <c r="D2077">
        <v>0</v>
      </c>
      <c r="E2077" s="76">
        <v>47208</v>
      </c>
      <c r="H2077">
        <f>'Year 3'!$N$166</f>
        <v>0</v>
      </c>
      <c r="J2077">
        <v>0</v>
      </c>
      <c r="K2077" t="s">
        <v>862</v>
      </c>
    </row>
    <row r="2078" spans="1:11" x14ac:dyDescent="0.2">
      <c r="A2078" t="s">
        <v>576</v>
      </c>
      <c r="B2078" t="s">
        <v>757</v>
      </c>
      <c r="D2078">
        <v>0</v>
      </c>
      <c r="E2078" s="76">
        <v>47573</v>
      </c>
      <c r="H2078">
        <f>'Year 3'!$O$166</f>
        <v>0</v>
      </c>
      <c r="J2078">
        <v>0</v>
      </c>
      <c r="K2078" t="s">
        <v>862</v>
      </c>
    </row>
    <row r="2079" spans="1:11" x14ac:dyDescent="0.2">
      <c r="A2079" t="s">
        <v>576</v>
      </c>
      <c r="B2079" t="s">
        <v>757</v>
      </c>
      <c r="D2079">
        <v>0</v>
      </c>
      <c r="E2079" s="76">
        <v>47938</v>
      </c>
      <c r="H2079">
        <f>'Year 3'!$P$166</f>
        <v>0</v>
      </c>
      <c r="J2079">
        <v>0</v>
      </c>
      <c r="K2079" t="s">
        <v>862</v>
      </c>
    </row>
    <row r="2080" spans="1:11" x14ac:dyDescent="0.2">
      <c r="A2080" t="s">
        <v>576</v>
      </c>
      <c r="B2080" t="s">
        <v>758</v>
      </c>
      <c r="D2080">
        <v>0</v>
      </c>
      <c r="E2080" s="76">
        <v>45747</v>
      </c>
      <c r="H2080">
        <f>'Year 3'!$J$167</f>
        <v>0</v>
      </c>
      <c r="J2080">
        <v>0</v>
      </c>
      <c r="K2080" t="s">
        <v>862</v>
      </c>
    </row>
    <row r="2081" spans="1:11" x14ac:dyDescent="0.2">
      <c r="A2081" t="s">
        <v>576</v>
      </c>
      <c r="B2081" t="s">
        <v>758</v>
      </c>
      <c r="D2081">
        <v>0</v>
      </c>
      <c r="E2081" s="76">
        <v>46112</v>
      </c>
      <c r="H2081">
        <f>'Year 3'!$K$167</f>
        <v>0</v>
      </c>
      <c r="J2081">
        <v>0</v>
      </c>
      <c r="K2081" t="s">
        <v>862</v>
      </c>
    </row>
    <row r="2082" spans="1:11" x14ac:dyDescent="0.2">
      <c r="A2082" t="s">
        <v>576</v>
      </c>
      <c r="B2082" t="s">
        <v>758</v>
      </c>
      <c r="D2082">
        <v>0</v>
      </c>
      <c r="E2082" s="76">
        <v>46477</v>
      </c>
      <c r="H2082">
        <f>'Year 3'!$L$167</f>
        <v>0</v>
      </c>
      <c r="J2082">
        <v>0</v>
      </c>
      <c r="K2082" t="s">
        <v>862</v>
      </c>
    </row>
    <row r="2083" spans="1:11" x14ac:dyDescent="0.2">
      <c r="A2083" t="s">
        <v>576</v>
      </c>
      <c r="B2083" t="s">
        <v>758</v>
      </c>
      <c r="D2083">
        <v>0</v>
      </c>
      <c r="E2083" s="76">
        <v>46843</v>
      </c>
      <c r="H2083">
        <f>'Year 3'!$M$167</f>
        <v>0</v>
      </c>
      <c r="J2083">
        <v>0</v>
      </c>
      <c r="K2083" t="s">
        <v>862</v>
      </c>
    </row>
    <row r="2084" spans="1:11" x14ac:dyDescent="0.2">
      <c r="A2084" t="s">
        <v>576</v>
      </c>
      <c r="B2084" t="s">
        <v>758</v>
      </c>
      <c r="D2084">
        <v>0</v>
      </c>
      <c r="E2084" s="76">
        <v>47208</v>
      </c>
      <c r="H2084">
        <f>'Year 3'!$N$167</f>
        <v>0</v>
      </c>
      <c r="J2084">
        <v>0</v>
      </c>
      <c r="K2084" t="s">
        <v>862</v>
      </c>
    </row>
    <row r="2085" spans="1:11" x14ac:dyDescent="0.2">
      <c r="A2085" t="s">
        <v>576</v>
      </c>
      <c r="B2085" t="s">
        <v>758</v>
      </c>
      <c r="D2085">
        <v>0</v>
      </c>
      <c r="E2085" s="76">
        <v>47573</v>
      </c>
      <c r="H2085">
        <f>'Year 3'!$O$167</f>
        <v>0</v>
      </c>
      <c r="J2085">
        <v>0</v>
      </c>
      <c r="K2085" t="s">
        <v>862</v>
      </c>
    </row>
    <row r="2086" spans="1:11" x14ac:dyDescent="0.2">
      <c r="A2086" t="s">
        <v>576</v>
      </c>
      <c r="B2086" t="s">
        <v>758</v>
      </c>
      <c r="D2086">
        <v>0</v>
      </c>
      <c r="E2086" s="76">
        <v>47938</v>
      </c>
      <c r="H2086">
        <f>'Year 3'!$P$167</f>
        <v>0</v>
      </c>
      <c r="J2086">
        <v>0</v>
      </c>
      <c r="K2086" t="s">
        <v>862</v>
      </c>
    </row>
    <row r="2087" spans="1:11" x14ac:dyDescent="0.2">
      <c r="A2087" t="s">
        <v>576</v>
      </c>
      <c r="B2087" t="s">
        <v>759</v>
      </c>
      <c r="D2087">
        <v>0</v>
      </c>
      <c r="E2087" s="76">
        <v>45747</v>
      </c>
      <c r="H2087">
        <f>'Year 3'!$J$168</f>
        <v>0</v>
      </c>
      <c r="J2087">
        <v>0</v>
      </c>
      <c r="K2087" t="s">
        <v>862</v>
      </c>
    </row>
    <row r="2088" spans="1:11" x14ac:dyDescent="0.2">
      <c r="A2088" t="s">
        <v>576</v>
      </c>
      <c r="B2088" t="s">
        <v>759</v>
      </c>
      <c r="D2088">
        <v>0</v>
      </c>
      <c r="E2088" s="76">
        <v>46112</v>
      </c>
      <c r="H2088">
        <f>'Year 3'!$K$168</f>
        <v>0</v>
      </c>
      <c r="J2088">
        <v>0</v>
      </c>
      <c r="K2088" t="s">
        <v>862</v>
      </c>
    </row>
    <row r="2089" spans="1:11" x14ac:dyDescent="0.2">
      <c r="A2089" t="s">
        <v>576</v>
      </c>
      <c r="B2089" t="s">
        <v>759</v>
      </c>
      <c r="D2089">
        <v>0</v>
      </c>
      <c r="E2089" s="76">
        <v>46477</v>
      </c>
      <c r="H2089">
        <f>'Year 3'!$L$168</f>
        <v>0</v>
      </c>
      <c r="J2089">
        <v>0</v>
      </c>
      <c r="K2089" t="s">
        <v>862</v>
      </c>
    </row>
    <row r="2090" spans="1:11" x14ac:dyDescent="0.2">
      <c r="A2090" t="s">
        <v>576</v>
      </c>
      <c r="B2090" t="s">
        <v>759</v>
      </c>
      <c r="D2090">
        <v>0</v>
      </c>
      <c r="E2090" s="76">
        <v>46843</v>
      </c>
      <c r="H2090">
        <f>'Year 3'!$M$168</f>
        <v>0</v>
      </c>
      <c r="J2090">
        <v>0</v>
      </c>
      <c r="K2090" t="s">
        <v>862</v>
      </c>
    </row>
    <row r="2091" spans="1:11" x14ac:dyDescent="0.2">
      <c r="A2091" t="s">
        <v>576</v>
      </c>
      <c r="B2091" t="s">
        <v>759</v>
      </c>
      <c r="D2091">
        <v>0</v>
      </c>
      <c r="E2091" s="76">
        <v>47208</v>
      </c>
      <c r="H2091">
        <f>'Year 3'!$N$168</f>
        <v>0</v>
      </c>
      <c r="J2091">
        <v>0</v>
      </c>
      <c r="K2091" t="s">
        <v>862</v>
      </c>
    </row>
    <row r="2092" spans="1:11" x14ac:dyDescent="0.2">
      <c r="A2092" t="s">
        <v>576</v>
      </c>
      <c r="B2092" t="s">
        <v>759</v>
      </c>
      <c r="D2092">
        <v>0</v>
      </c>
      <c r="E2092" s="76">
        <v>47573</v>
      </c>
      <c r="H2092">
        <f>'Year 3'!$O$168</f>
        <v>0</v>
      </c>
      <c r="J2092">
        <v>0</v>
      </c>
      <c r="K2092" t="s">
        <v>862</v>
      </c>
    </row>
    <row r="2093" spans="1:11" x14ac:dyDescent="0.2">
      <c r="A2093" t="s">
        <v>576</v>
      </c>
      <c r="B2093" t="s">
        <v>759</v>
      </c>
      <c r="D2093">
        <v>0</v>
      </c>
      <c r="E2093" s="76">
        <v>47938</v>
      </c>
      <c r="H2093">
        <f>'Year 3'!$P$168</f>
        <v>0</v>
      </c>
      <c r="J2093">
        <v>0</v>
      </c>
      <c r="K2093" t="s">
        <v>862</v>
      </c>
    </row>
    <row r="2094" spans="1:11" x14ac:dyDescent="0.2">
      <c r="A2094" t="s">
        <v>576</v>
      </c>
      <c r="B2094" t="s">
        <v>760</v>
      </c>
      <c r="D2094">
        <v>0</v>
      </c>
      <c r="E2094" s="76">
        <v>45747</v>
      </c>
      <c r="H2094">
        <f>'Year 3'!$J$169</f>
        <v>0</v>
      </c>
      <c r="J2094">
        <v>0</v>
      </c>
      <c r="K2094" t="s">
        <v>862</v>
      </c>
    </row>
    <row r="2095" spans="1:11" x14ac:dyDescent="0.2">
      <c r="A2095" t="s">
        <v>576</v>
      </c>
      <c r="B2095" t="s">
        <v>760</v>
      </c>
      <c r="D2095">
        <v>0</v>
      </c>
      <c r="E2095" s="76">
        <v>46112</v>
      </c>
      <c r="H2095">
        <f>'Year 3'!$K$169</f>
        <v>0</v>
      </c>
      <c r="J2095">
        <v>0</v>
      </c>
      <c r="K2095" t="s">
        <v>862</v>
      </c>
    </row>
    <row r="2096" spans="1:11" x14ac:dyDescent="0.2">
      <c r="A2096" t="s">
        <v>576</v>
      </c>
      <c r="B2096" t="s">
        <v>760</v>
      </c>
      <c r="D2096">
        <v>0</v>
      </c>
      <c r="E2096" s="76">
        <v>46477</v>
      </c>
      <c r="H2096">
        <f>'Year 3'!$L$169</f>
        <v>0</v>
      </c>
      <c r="J2096">
        <v>0</v>
      </c>
      <c r="K2096" t="s">
        <v>862</v>
      </c>
    </row>
    <row r="2097" spans="1:11" x14ac:dyDescent="0.2">
      <c r="A2097" t="s">
        <v>576</v>
      </c>
      <c r="B2097" t="s">
        <v>760</v>
      </c>
      <c r="D2097">
        <v>0</v>
      </c>
      <c r="E2097" s="76">
        <v>46843</v>
      </c>
      <c r="H2097">
        <f>'Year 3'!$M$169</f>
        <v>0</v>
      </c>
      <c r="J2097">
        <v>0</v>
      </c>
      <c r="K2097" t="s">
        <v>862</v>
      </c>
    </row>
    <row r="2098" spans="1:11" x14ac:dyDescent="0.2">
      <c r="A2098" t="s">
        <v>576</v>
      </c>
      <c r="B2098" t="s">
        <v>760</v>
      </c>
      <c r="D2098">
        <v>0</v>
      </c>
      <c r="E2098" s="76">
        <v>47208</v>
      </c>
      <c r="H2098">
        <f>'Year 3'!$N$169</f>
        <v>0</v>
      </c>
      <c r="J2098">
        <v>0</v>
      </c>
      <c r="K2098" t="s">
        <v>862</v>
      </c>
    </row>
    <row r="2099" spans="1:11" x14ac:dyDescent="0.2">
      <c r="A2099" t="s">
        <v>576</v>
      </c>
      <c r="B2099" t="s">
        <v>760</v>
      </c>
      <c r="D2099">
        <v>0</v>
      </c>
      <c r="E2099" s="76">
        <v>47573</v>
      </c>
      <c r="H2099">
        <f>'Year 3'!$O$169</f>
        <v>0</v>
      </c>
      <c r="J2099">
        <v>0</v>
      </c>
      <c r="K2099" t="s">
        <v>862</v>
      </c>
    </row>
    <row r="2100" spans="1:11" x14ac:dyDescent="0.2">
      <c r="A2100" t="s">
        <v>576</v>
      </c>
      <c r="B2100" t="s">
        <v>760</v>
      </c>
      <c r="D2100">
        <v>0</v>
      </c>
      <c r="E2100" s="76">
        <v>47938</v>
      </c>
      <c r="H2100">
        <f>'Year 3'!$P$169</f>
        <v>0</v>
      </c>
      <c r="J2100">
        <v>0</v>
      </c>
      <c r="K2100" t="s">
        <v>862</v>
      </c>
    </row>
    <row r="2101" spans="1:11" x14ac:dyDescent="0.2">
      <c r="A2101" t="s">
        <v>576</v>
      </c>
      <c r="B2101" t="s">
        <v>761</v>
      </c>
      <c r="D2101">
        <v>0</v>
      </c>
      <c r="E2101" s="76">
        <v>45747</v>
      </c>
      <c r="H2101">
        <f>'Year 3'!$J$170</f>
        <v>0</v>
      </c>
      <c r="J2101">
        <v>0</v>
      </c>
      <c r="K2101" t="s">
        <v>862</v>
      </c>
    </row>
    <row r="2102" spans="1:11" x14ac:dyDescent="0.2">
      <c r="A2102" t="s">
        <v>576</v>
      </c>
      <c r="B2102" t="s">
        <v>761</v>
      </c>
      <c r="D2102">
        <v>0</v>
      </c>
      <c r="E2102" s="76">
        <v>46112</v>
      </c>
      <c r="H2102">
        <f>'Year 3'!$K$170</f>
        <v>0</v>
      </c>
      <c r="J2102">
        <v>0</v>
      </c>
      <c r="K2102" t="s">
        <v>862</v>
      </c>
    </row>
    <row r="2103" spans="1:11" x14ac:dyDescent="0.2">
      <c r="A2103" t="s">
        <v>576</v>
      </c>
      <c r="B2103" t="s">
        <v>761</v>
      </c>
      <c r="D2103">
        <v>0</v>
      </c>
      <c r="E2103" s="76">
        <v>46477</v>
      </c>
      <c r="H2103">
        <f>'Year 3'!$L$170</f>
        <v>0</v>
      </c>
      <c r="J2103">
        <v>0</v>
      </c>
      <c r="K2103" t="s">
        <v>862</v>
      </c>
    </row>
    <row r="2104" spans="1:11" x14ac:dyDescent="0.2">
      <c r="A2104" t="s">
        <v>576</v>
      </c>
      <c r="B2104" t="s">
        <v>761</v>
      </c>
      <c r="D2104">
        <v>0</v>
      </c>
      <c r="E2104" s="76">
        <v>46843</v>
      </c>
      <c r="H2104">
        <f>'Year 3'!$M$170</f>
        <v>0</v>
      </c>
      <c r="J2104">
        <v>0</v>
      </c>
      <c r="K2104" t="s">
        <v>862</v>
      </c>
    </row>
    <row r="2105" spans="1:11" x14ac:dyDescent="0.2">
      <c r="A2105" t="s">
        <v>576</v>
      </c>
      <c r="B2105" t="s">
        <v>761</v>
      </c>
      <c r="D2105">
        <v>0</v>
      </c>
      <c r="E2105" s="76">
        <v>47208</v>
      </c>
      <c r="H2105">
        <f>'Year 3'!$N$170</f>
        <v>0</v>
      </c>
      <c r="J2105">
        <v>0</v>
      </c>
      <c r="K2105" t="s">
        <v>862</v>
      </c>
    </row>
    <row r="2106" spans="1:11" x14ac:dyDescent="0.2">
      <c r="A2106" t="s">
        <v>576</v>
      </c>
      <c r="B2106" t="s">
        <v>761</v>
      </c>
      <c r="D2106">
        <v>0</v>
      </c>
      <c r="E2106" s="76">
        <v>47573</v>
      </c>
      <c r="H2106">
        <f>'Year 3'!$O$170</f>
        <v>0</v>
      </c>
      <c r="J2106">
        <v>0</v>
      </c>
      <c r="K2106" t="s">
        <v>862</v>
      </c>
    </row>
    <row r="2107" spans="1:11" x14ac:dyDescent="0.2">
      <c r="A2107" t="s">
        <v>576</v>
      </c>
      <c r="B2107" t="s">
        <v>761</v>
      </c>
      <c r="D2107">
        <v>0</v>
      </c>
      <c r="E2107" s="76">
        <v>47938</v>
      </c>
      <c r="H2107">
        <f>'Year 3'!$P$170</f>
        <v>0</v>
      </c>
      <c r="J2107">
        <v>0</v>
      </c>
      <c r="K2107" t="s">
        <v>862</v>
      </c>
    </row>
    <row r="2108" spans="1:11" x14ac:dyDescent="0.2">
      <c r="A2108" t="s">
        <v>576</v>
      </c>
      <c r="B2108" t="s">
        <v>762</v>
      </c>
      <c r="D2108">
        <v>0</v>
      </c>
      <c r="E2108" s="76">
        <v>45747</v>
      </c>
      <c r="H2108">
        <f>'Year 3'!$J$171</f>
        <v>0</v>
      </c>
      <c r="J2108">
        <v>0</v>
      </c>
      <c r="K2108" t="s">
        <v>862</v>
      </c>
    </row>
    <row r="2109" spans="1:11" x14ac:dyDescent="0.2">
      <c r="A2109" t="s">
        <v>576</v>
      </c>
      <c r="B2109" t="s">
        <v>762</v>
      </c>
      <c r="D2109">
        <v>0</v>
      </c>
      <c r="E2109" s="76">
        <v>46112</v>
      </c>
      <c r="H2109">
        <f>'Year 3'!$K$171</f>
        <v>0</v>
      </c>
      <c r="J2109">
        <v>0</v>
      </c>
      <c r="K2109" t="s">
        <v>862</v>
      </c>
    </row>
    <row r="2110" spans="1:11" x14ac:dyDescent="0.2">
      <c r="A2110" t="s">
        <v>576</v>
      </c>
      <c r="B2110" t="s">
        <v>762</v>
      </c>
      <c r="D2110">
        <v>0</v>
      </c>
      <c r="E2110" s="76">
        <v>46477</v>
      </c>
      <c r="H2110">
        <f>'Year 3'!$L$171</f>
        <v>0</v>
      </c>
      <c r="J2110">
        <v>0</v>
      </c>
      <c r="K2110" t="s">
        <v>862</v>
      </c>
    </row>
    <row r="2111" spans="1:11" x14ac:dyDescent="0.2">
      <c r="A2111" t="s">
        <v>576</v>
      </c>
      <c r="B2111" t="s">
        <v>762</v>
      </c>
      <c r="D2111">
        <v>0</v>
      </c>
      <c r="E2111" s="76">
        <v>46843</v>
      </c>
      <c r="H2111">
        <f>'Year 3'!$M$171</f>
        <v>0</v>
      </c>
      <c r="J2111">
        <v>0</v>
      </c>
      <c r="K2111" t="s">
        <v>862</v>
      </c>
    </row>
    <row r="2112" spans="1:11" x14ac:dyDescent="0.2">
      <c r="A2112" t="s">
        <v>576</v>
      </c>
      <c r="B2112" t="s">
        <v>762</v>
      </c>
      <c r="D2112">
        <v>0</v>
      </c>
      <c r="E2112" s="76">
        <v>47208</v>
      </c>
      <c r="H2112">
        <f>'Year 3'!$N$171</f>
        <v>0</v>
      </c>
      <c r="J2112">
        <v>0</v>
      </c>
      <c r="K2112" t="s">
        <v>862</v>
      </c>
    </row>
    <row r="2113" spans="1:11" x14ac:dyDescent="0.2">
      <c r="A2113" t="s">
        <v>576</v>
      </c>
      <c r="B2113" t="s">
        <v>762</v>
      </c>
      <c r="D2113">
        <v>0</v>
      </c>
      <c r="E2113" s="76">
        <v>47573</v>
      </c>
      <c r="H2113">
        <f>'Year 3'!$O$171</f>
        <v>0</v>
      </c>
      <c r="J2113">
        <v>0</v>
      </c>
      <c r="K2113" t="s">
        <v>862</v>
      </c>
    </row>
    <row r="2114" spans="1:11" x14ac:dyDescent="0.2">
      <c r="A2114" t="s">
        <v>576</v>
      </c>
      <c r="B2114" t="s">
        <v>762</v>
      </c>
      <c r="D2114">
        <v>0</v>
      </c>
      <c r="E2114" s="76">
        <v>47938</v>
      </c>
      <c r="H2114">
        <f>'Year 3'!$P$171</f>
        <v>0</v>
      </c>
      <c r="J2114">
        <v>0</v>
      </c>
      <c r="K2114" t="s">
        <v>862</v>
      </c>
    </row>
    <row r="2115" spans="1:11" x14ac:dyDescent="0.2">
      <c r="A2115" t="s">
        <v>583</v>
      </c>
      <c r="B2115" t="s">
        <v>757</v>
      </c>
      <c r="D2115">
        <v>0</v>
      </c>
      <c r="E2115" s="76">
        <v>45747</v>
      </c>
      <c r="G2115" s="61">
        <f>'Year 3'!$J$199</f>
        <v>0</v>
      </c>
      <c r="J2115">
        <v>0</v>
      </c>
      <c r="K2115" t="s">
        <v>863</v>
      </c>
    </row>
    <row r="2116" spans="1:11" x14ac:dyDescent="0.2">
      <c r="A2116" t="s">
        <v>583</v>
      </c>
      <c r="B2116" t="s">
        <v>757</v>
      </c>
      <c r="D2116">
        <v>0</v>
      </c>
      <c r="E2116" s="76">
        <v>46112</v>
      </c>
      <c r="G2116" s="61">
        <f>'Year 3'!$K$199</f>
        <v>0</v>
      </c>
      <c r="J2116">
        <v>0</v>
      </c>
      <c r="K2116" t="s">
        <v>863</v>
      </c>
    </row>
    <row r="2117" spans="1:11" x14ac:dyDescent="0.2">
      <c r="A2117" t="s">
        <v>583</v>
      </c>
      <c r="B2117" t="s">
        <v>757</v>
      </c>
      <c r="D2117">
        <v>0</v>
      </c>
      <c r="E2117" s="76">
        <v>46477</v>
      </c>
      <c r="G2117" s="61">
        <f>'Year 3'!$L$199</f>
        <v>0</v>
      </c>
      <c r="J2117">
        <v>0</v>
      </c>
      <c r="K2117" t="s">
        <v>863</v>
      </c>
    </row>
    <row r="2118" spans="1:11" x14ac:dyDescent="0.2">
      <c r="A2118" t="s">
        <v>583</v>
      </c>
      <c r="B2118" t="s">
        <v>757</v>
      </c>
      <c r="D2118">
        <v>0</v>
      </c>
      <c r="E2118" s="76">
        <v>46843</v>
      </c>
      <c r="G2118" s="61">
        <f>'Year 3'!$M$199</f>
        <v>0</v>
      </c>
      <c r="J2118">
        <v>0</v>
      </c>
      <c r="K2118" t="s">
        <v>863</v>
      </c>
    </row>
    <row r="2119" spans="1:11" x14ac:dyDescent="0.2">
      <c r="A2119" t="s">
        <v>583</v>
      </c>
      <c r="B2119" t="s">
        <v>757</v>
      </c>
      <c r="D2119">
        <v>0</v>
      </c>
      <c r="E2119" s="76">
        <v>47208</v>
      </c>
      <c r="G2119" s="61">
        <f>'Year 3'!$N$199</f>
        <v>0</v>
      </c>
      <c r="J2119">
        <v>0</v>
      </c>
      <c r="K2119" t="s">
        <v>863</v>
      </c>
    </row>
    <row r="2120" spans="1:11" x14ac:dyDescent="0.2">
      <c r="A2120" t="s">
        <v>583</v>
      </c>
      <c r="B2120" t="s">
        <v>757</v>
      </c>
      <c r="D2120">
        <v>0</v>
      </c>
      <c r="E2120" s="76">
        <v>47573</v>
      </c>
      <c r="G2120" s="61">
        <f>'Year 3'!$O$199</f>
        <v>0</v>
      </c>
      <c r="J2120">
        <v>0</v>
      </c>
      <c r="K2120" t="s">
        <v>863</v>
      </c>
    </row>
    <row r="2121" spans="1:11" x14ac:dyDescent="0.2">
      <c r="A2121" t="s">
        <v>583</v>
      </c>
      <c r="B2121" t="s">
        <v>757</v>
      </c>
      <c r="D2121">
        <v>0</v>
      </c>
      <c r="E2121" s="76">
        <v>47938</v>
      </c>
      <c r="G2121" s="61">
        <f>'Year 3'!$P$199</f>
        <v>0</v>
      </c>
      <c r="J2121">
        <v>0</v>
      </c>
      <c r="K2121" t="s">
        <v>863</v>
      </c>
    </row>
    <row r="2122" spans="1:11" x14ac:dyDescent="0.2">
      <c r="A2122" t="s">
        <v>583</v>
      </c>
      <c r="B2122" t="s">
        <v>758</v>
      </c>
      <c r="D2122">
        <v>0</v>
      </c>
      <c r="E2122" s="76">
        <v>45747</v>
      </c>
      <c r="G2122" s="61">
        <f>'Year 3'!$J$200</f>
        <v>0</v>
      </c>
      <c r="J2122">
        <v>0</v>
      </c>
      <c r="K2122" t="s">
        <v>863</v>
      </c>
    </row>
    <row r="2123" spans="1:11" x14ac:dyDescent="0.2">
      <c r="A2123" t="s">
        <v>583</v>
      </c>
      <c r="B2123" t="s">
        <v>758</v>
      </c>
      <c r="D2123">
        <v>0</v>
      </c>
      <c r="E2123" s="76">
        <v>46112</v>
      </c>
      <c r="G2123" s="61">
        <f>'Year 3'!$K$200</f>
        <v>0</v>
      </c>
      <c r="J2123">
        <v>0</v>
      </c>
      <c r="K2123" t="s">
        <v>863</v>
      </c>
    </row>
    <row r="2124" spans="1:11" x14ac:dyDescent="0.2">
      <c r="A2124" t="s">
        <v>583</v>
      </c>
      <c r="B2124" t="s">
        <v>758</v>
      </c>
      <c r="D2124">
        <v>0</v>
      </c>
      <c r="E2124" s="76">
        <v>46477</v>
      </c>
      <c r="G2124" s="61">
        <f>'Year 3'!$L$200</f>
        <v>0</v>
      </c>
      <c r="J2124">
        <v>0</v>
      </c>
      <c r="K2124" t="s">
        <v>863</v>
      </c>
    </row>
    <row r="2125" spans="1:11" x14ac:dyDescent="0.2">
      <c r="A2125" t="s">
        <v>583</v>
      </c>
      <c r="B2125" t="s">
        <v>758</v>
      </c>
      <c r="D2125">
        <v>0</v>
      </c>
      <c r="E2125" s="76">
        <v>46843</v>
      </c>
      <c r="G2125" s="61">
        <f>'Year 3'!$M$200</f>
        <v>0</v>
      </c>
      <c r="J2125">
        <v>0</v>
      </c>
      <c r="K2125" t="s">
        <v>863</v>
      </c>
    </row>
    <row r="2126" spans="1:11" x14ac:dyDescent="0.2">
      <c r="A2126" t="s">
        <v>583</v>
      </c>
      <c r="B2126" t="s">
        <v>758</v>
      </c>
      <c r="D2126">
        <v>0</v>
      </c>
      <c r="E2126" s="76">
        <v>47208</v>
      </c>
      <c r="G2126" s="61">
        <f>'Year 3'!$N$200</f>
        <v>0</v>
      </c>
      <c r="J2126">
        <v>0</v>
      </c>
      <c r="K2126" t="s">
        <v>863</v>
      </c>
    </row>
    <row r="2127" spans="1:11" x14ac:dyDescent="0.2">
      <c r="A2127" t="s">
        <v>583</v>
      </c>
      <c r="B2127" t="s">
        <v>758</v>
      </c>
      <c r="D2127">
        <v>0</v>
      </c>
      <c r="E2127" s="76">
        <v>47573</v>
      </c>
      <c r="G2127" s="61">
        <f>'Year 3'!$O$200</f>
        <v>0</v>
      </c>
      <c r="J2127">
        <v>0</v>
      </c>
      <c r="K2127" t="s">
        <v>863</v>
      </c>
    </row>
    <row r="2128" spans="1:11" x14ac:dyDescent="0.2">
      <c r="A2128" t="s">
        <v>583</v>
      </c>
      <c r="B2128" t="s">
        <v>758</v>
      </c>
      <c r="D2128">
        <v>0</v>
      </c>
      <c r="E2128" s="76">
        <v>47938</v>
      </c>
      <c r="G2128" s="61">
        <f>'Year 3'!$P$200</f>
        <v>0</v>
      </c>
      <c r="J2128">
        <v>0</v>
      </c>
      <c r="K2128" t="s">
        <v>863</v>
      </c>
    </row>
    <row r="2129" spans="1:11" x14ac:dyDescent="0.2">
      <c r="A2129" t="s">
        <v>583</v>
      </c>
      <c r="B2129" t="s">
        <v>759</v>
      </c>
      <c r="D2129">
        <v>0</v>
      </c>
      <c r="E2129" s="76">
        <v>45747</v>
      </c>
      <c r="G2129" s="61">
        <f>'Year 3'!$J$201</f>
        <v>0</v>
      </c>
      <c r="J2129">
        <v>0</v>
      </c>
      <c r="K2129" t="s">
        <v>863</v>
      </c>
    </row>
    <row r="2130" spans="1:11" x14ac:dyDescent="0.2">
      <c r="A2130" t="s">
        <v>583</v>
      </c>
      <c r="B2130" t="s">
        <v>759</v>
      </c>
      <c r="D2130">
        <v>0</v>
      </c>
      <c r="E2130" s="76">
        <v>46112</v>
      </c>
      <c r="G2130" s="61">
        <f>'Year 3'!$K$201</f>
        <v>0</v>
      </c>
      <c r="J2130">
        <v>0</v>
      </c>
      <c r="K2130" t="s">
        <v>863</v>
      </c>
    </row>
    <row r="2131" spans="1:11" x14ac:dyDescent="0.2">
      <c r="A2131" t="s">
        <v>583</v>
      </c>
      <c r="B2131" t="s">
        <v>759</v>
      </c>
      <c r="D2131">
        <v>0</v>
      </c>
      <c r="E2131" s="76">
        <v>46477</v>
      </c>
      <c r="G2131" s="61">
        <f>'Year 3'!$L$201</f>
        <v>0</v>
      </c>
      <c r="J2131">
        <v>0</v>
      </c>
      <c r="K2131" t="s">
        <v>863</v>
      </c>
    </row>
    <row r="2132" spans="1:11" x14ac:dyDescent="0.2">
      <c r="A2132" t="s">
        <v>583</v>
      </c>
      <c r="B2132" t="s">
        <v>759</v>
      </c>
      <c r="D2132">
        <v>0</v>
      </c>
      <c r="E2132" s="76">
        <v>46843</v>
      </c>
      <c r="G2132" s="61">
        <f>'Year 3'!$M$201</f>
        <v>0</v>
      </c>
      <c r="J2132">
        <v>0</v>
      </c>
      <c r="K2132" t="s">
        <v>863</v>
      </c>
    </row>
    <row r="2133" spans="1:11" x14ac:dyDescent="0.2">
      <c r="A2133" t="s">
        <v>583</v>
      </c>
      <c r="B2133" t="s">
        <v>759</v>
      </c>
      <c r="D2133">
        <v>0</v>
      </c>
      <c r="E2133" s="76">
        <v>47208</v>
      </c>
      <c r="G2133" s="61">
        <f>'Year 3'!$N$201</f>
        <v>0</v>
      </c>
      <c r="J2133">
        <v>0</v>
      </c>
      <c r="K2133" t="s">
        <v>863</v>
      </c>
    </row>
    <row r="2134" spans="1:11" x14ac:dyDescent="0.2">
      <c r="A2134" t="s">
        <v>583</v>
      </c>
      <c r="B2134" t="s">
        <v>759</v>
      </c>
      <c r="D2134">
        <v>0</v>
      </c>
      <c r="E2134" s="76">
        <v>47573</v>
      </c>
      <c r="G2134" s="61">
        <f>'Year 3'!$O$201</f>
        <v>0</v>
      </c>
      <c r="J2134">
        <v>0</v>
      </c>
      <c r="K2134" t="s">
        <v>863</v>
      </c>
    </row>
    <row r="2135" spans="1:11" x14ac:dyDescent="0.2">
      <c r="A2135" t="s">
        <v>583</v>
      </c>
      <c r="B2135" t="s">
        <v>759</v>
      </c>
      <c r="D2135">
        <v>0</v>
      </c>
      <c r="E2135" s="76">
        <v>47938</v>
      </c>
      <c r="G2135" s="61">
        <f>'Year 3'!$P$201</f>
        <v>0</v>
      </c>
      <c r="J2135">
        <v>0</v>
      </c>
      <c r="K2135" t="s">
        <v>863</v>
      </c>
    </row>
    <row r="2136" spans="1:11" x14ac:dyDescent="0.2">
      <c r="A2136" t="s">
        <v>583</v>
      </c>
      <c r="B2136" t="s">
        <v>760</v>
      </c>
      <c r="D2136">
        <v>0</v>
      </c>
      <c r="E2136" s="76">
        <v>45747</v>
      </c>
      <c r="G2136" s="61">
        <f>'Year 3'!$J$202</f>
        <v>0</v>
      </c>
      <c r="J2136">
        <v>0</v>
      </c>
      <c r="K2136" t="s">
        <v>863</v>
      </c>
    </row>
    <row r="2137" spans="1:11" x14ac:dyDescent="0.2">
      <c r="A2137" t="s">
        <v>583</v>
      </c>
      <c r="B2137" t="s">
        <v>760</v>
      </c>
      <c r="D2137">
        <v>0</v>
      </c>
      <c r="E2137" s="76">
        <v>46112</v>
      </c>
      <c r="G2137" s="61">
        <f>'Year 3'!$K$202</f>
        <v>0</v>
      </c>
      <c r="J2137">
        <v>0</v>
      </c>
      <c r="K2137" t="s">
        <v>863</v>
      </c>
    </row>
    <row r="2138" spans="1:11" x14ac:dyDescent="0.2">
      <c r="A2138" t="s">
        <v>583</v>
      </c>
      <c r="B2138" t="s">
        <v>760</v>
      </c>
      <c r="D2138">
        <v>0</v>
      </c>
      <c r="E2138" s="76">
        <v>46477</v>
      </c>
      <c r="G2138" s="61">
        <f>'Year 3'!$L$202</f>
        <v>0</v>
      </c>
      <c r="J2138">
        <v>0</v>
      </c>
      <c r="K2138" t="s">
        <v>863</v>
      </c>
    </row>
    <row r="2139" spans="1:11" x14ac:dyDescent="0.2">
      <c r="A2139" t="s">
        <v>583</v>
      </c>
      <c r="B2139" t="s">
        <v>760</v>
      </c>
      <c r="D2139">
        <v>0</v>
      </c>
      <c r="E2139" s="76">
        <v>46843</v>
      </c>
      <c r="G2139" s="61">
        <f>'Year 3'!$M$202</f>
        <v>0</v>
      </c>
      <c r="J2139">
        <v>0</v>
      </c>
      <c r="K2139" t="s">
        <v>863</v>
      </c>
    </row>
    <row r="2140" spans="1:11" x14ac:dyDescent="0.2">
      <c r="A2140" t="s">
        <v>583</v>
      </c>
      <c r="B2140" t="s">
        <v>760</v>
      </c>
      <c r="D2140">
        <v>0</v>
      </c>
      <c r="E2140" s="76">
        <v>47208</v>
      </c>
      <c r="G2140" s="61">
        <f>'Year 3'!$N$202</f>
        <v>0</v>
      </c>
      <c r="J2140">
        <v>0</v>
      </c>
      <c r="K2140" t="s">
        <v>863</v>
      </c>
    </row>
    <row r="2141" spans="1:11" x14ac:dyDescent="0.2">
      <c r="A2141" t="s">
        <v>583</v>
      </c>
      <c r="B2141" t="s">
        <v>760</v>
      </c>
      <c r="D2141">
        <v>0</v>
      </c>
      <c r="E2141" s="76">
        <v>47573</v>
      </c>
      <c r="G2141" s="61">
        <f>'Year 3'!$O$202</f>
        <v>0</v>
      </c>
      <c r="J2141">
        <v>0</v>
      </c>
      <c r="K2141" t="s">
        <v>863</v>
      </c>
    </row>
    <row r="2142" spans="1:11" x14ac:dyDescent="0.2">
      <c r="A2142" t="s">
        <v>583</v>
      </c>
      <c r="B2142" t="s">
        <v>760</v>
      </c>
      <c r="D2142">
        <v>0</v>
      </c>
      <c r="E2142" s="76">
        <v>47938</v>
      </c>
      <c r="G2142" s="61">
        <f>'Year 3'!$P$202</f>
        <v>0</v>
      </c>
      <c r="J2142">
        <v>0</v>
      </c>
      <c r="K2142" t="s">
        <v>863</v>
      </c>
    </row>
    <row r="2143" spans="1:11" x14ac:dyDescent="0.2">
      <c r="A2143" t="s">
        <v>583</v>
      </c>
      <c r="B2143" t="s">
        <v>761</v>
      </c>
      <c r="D2143">
        <v>0</v>
      </c>
      <c r="E2143" s="76">
        <v>45747</v>
      </c>
      <c r="G2143" s="61">
        <f>'Year 3'!$J$203</f>
        <v>0</v>
      </c>
      <c r="J2143">
        <v>0</v>
      </c>
      <c r="K2143" t="s">
        <v>863</v>
      </c>
    </row>
    <row r="2144" spans="1:11" x14ac:dyDescent="0.2">
      <c r="A2144" t="s">
        <v>583</v>
      </c>
      <c r="B2144" t="s">
        <v>761</v>
      </c>
      <c r="D2144">
        <v>0</v>
      </c>
      <c r="E2144" s="76">
        <v>46112</v>
      </c>
      <c r="G2144" s="61">
        <f>'Year 3'!$K$203</f>
        <v>0</v>
      </c>
      <c r="J2144">
        <v>0</v>
      </c>
      <c r="K2144" t="s">
        <v>863</v>
      </c>
    </row>
    <row r="2145" spans="1:11" x14ac:dyDescent="0.2">
      <c r="A2145" t="s">
        <v>583</v>
      </c>
      <c r="B2145" t="s">
        <v>761</v>
      </c>
      <c r="D2145">
        <v>0</v>
      </c>
      <c r="E2145" s="76">
        <v>46477</v>
      </c>
      <c r="G2145" s="61">
        <f>'Year 3'!$L$203</f>
        <v>0</v>
      </c>
      <c r="J2145">
        <v>0</v>
      </c>
      <c r="K2145" t="s">
        <v>863</v>
      </c>
    </row>
    <row r="2146" spans="1:11" x14ac:dyDescent="0.2">
      <c r="A2146" t="s">
        <v>583</v>
      </c>
      <c r="B2146" t="s">
        <v>761</v>
      </c>
      <c r="D2146">
        <v>0</v>
      </c>
      <c r="E2146" s="76">
        <v>46843</v>
      </c>
      <c r="G2146" s="61">
        <f>'Year 3'!$M$203</f>
        <v>0</v>
      </c>
      <c r="J2146">
        <v>0</v>
      </c>
      <c r="K2146" t="s">
        <v>863</v>
      </c>
    </row>
    <row r="2147" spans="1:11" x14ac:dyDescent="0.2">
      <c r="A2147" t="s">
        <v>583</v>
      </c>
      <c r="B2147" t="s">
        <v>761</v>
      </c>
      <c r="D2147">
        <v>0</v>
      </c>
      <c r="E2147" s="76">
        <v>47208</v>
      </c>
      <c r="G2147" s="61">
        <f>'Year 3'!$N$203</f>
        <v>0</v>
      </c>
      <c r="J2147">
        <v>0</v>
      </c>
      <c r="K2147" t="s">
        <v>863</v>
      </c>
    </row>
    <row r="2148" spans="1:11" x14ac:dyDescent="0.2">
      <c r="A2148" t="s">
        <v>583</v>
      </c>
      <c r="B2148" t="s">
        <v>761</v>
      </c>
      <c r="D2148">
        <v>0</v>
      </c>
      <c r="E2148" s="76">
        <v>47573</v>
      </c>
      <c r="G2148" s="61">
        <f>'Year 3'!$O$203</f>
        <v>0</v>
      </c>
      <c r="J2148">
        <v>0</v>
      </c>
      <c r="K2148" t="s">
        <v>863</v>
      </c>
    </row>
    <row r="2149" spans="1:11" x14ac:dyDescent="0.2">
      <c r="A2149" t="s">
        <v>583</v>
      </c>
      <c r="B2149" t="s">
        <v>761</v>
      </c>
      <c r="D2149">
        <v>0</v>
      </c>
      <c r="E2149" s="76">
        <v>47938</v>
      </c>
      <c r="G2149" s="61">
        <f>'Year 3'!$P$203</f>
        <v>0</v>
      </c>
      <c r="J2149">
        <v>0</v>
      </c>
      <c r="K2149" t="s">
        <v>863</v>
      </c>
    </row>
    <row r="2150" spans="1:11" x14ac:dyDescent="0.2">
      <c r="A2150" t="s">
        <v>583</v>
      </c>
      <c r="B2150" t="s">
        <v>762</v>
      </c>
      <c r="D2150">
        <v>0</v>
      </c>
      <c r="E2150" s="76">
        <v>45747</v>
      </c>
      <c r="G2150" s="61">
        <f>'Year 3'!$J$204</f>
        <v>0</v>
      </c>
      <c r="J2150">
        <v>0</v>
      </c>
      <c r="K2150" t="s">
        <v>863</v>
      </c>
    </row>
    <row r="2151" spans="1:11" x14ac:dyDescent="0.2">
      <c r="A2151" t="s">
        <v>583</v>
      </c>
      <c r="B2151" t="s">
        <v>762</v>
      </c>
      <c r="D2151">
        <v>0</v>
      </c>
      <c r="E2151" s="76">
        <v>46112</v>
      </c>
      <c r="G2151" s="61">
        <f>'Year 3'!$K$204</f>
        <v>0</v>
      </c>
      <c r="J2151">
        <v>0</v>
      </c>
      <c r="K2151" t="s">
        <v>863</v>
      </c>
    </row>
    <row r="2152" spans="1:11" x14ac:dyDescent="0.2">
      <c r="A2152" t="s">
        <v>583</v>
      </c>
      <c r="B2152" t="s">
        <v>762</v>
      </c>
      <c r="D2152">
        <v>0</v>
      </c>
      <c r="E2152" s="76">
        <v>46477</v>
      </c>
      <c r="G2152" s="61">
        <f>'Year 3'!$L$204</f>
        <v>0</v>
      </c>
      <c r="J2152">
        <v>0</v>
      </c>
      <c r="K2152" t="s">
        <v>863</v>
      </c>
    </row>
    <row r="2153" spans="1:11" x14ac:dyDescent="0.2">
      <c r="A2153" t="s">
        <v>583</v>
      </c>
      <c r="B2153" t="s">
        <v>762</v>
      </c>
      <c r="D2153">
        <v>0</v>
      </c>
      <c r="E2153" s="76">
        <v>46843</v>
      </c>
      <c r="G2153" s="61">
        <f>'Year 3'!$M$204</f>
        <v>0</v>
      </c>
      <c r="J2153">
        <v>0</v>
      </c>
      <c r="K2153" t="s">
        <v>863</v>
      </c>
    </row>
    <row r="2154" spans="1:11" x14ac:dyDescent="0.2">
      <c r="A2154" t="s">
        <v>583</v>
      </c>
      <c r="B2154" t="s">
        <v>762</v>
      </c>
      <c r="D2154">
        <v>0</v>
      </c>
      <c r="E2154" s="76">
        <v>47208</v>
      </c>
      <c r="G2154" s="61">
        <f>'Year 3'!$N$204</f>
        <v>0</v>
      </c>
      <c r="J2154">
        <v>0</v>
      </c>
      <c r="K2154" t="s">
        <v>863</v>
      </c>
    </row>
    <row r="2155" spans="1:11" x14ac:dyDescent="0.2">
      <c r="A2155" t="s">
        <v>583</v>
      </c>
      <c r="B2155" t="s">
        <v>762</v>
      </c>
      <c r="D2155">
        <v>0</v>
      </c>
      <c r="E2155" s="76">
        <v>47573</v>
      </c>
      <c r="G2155" s="61">
        <f>'Year 3'!$O$204</f>
        <v>0</v>
      </c>
      <c r="J2155">
        <v>0</v>
      </c>
      <c r="K2155" t="s">
        <v>863</v>
      </c>
    </row>
    <row r="2156" spans="1:11" x14ac:dyDescent="0.2">
      <c r="A2156" t="s">
        <v>583</v>
      </c>
      <c r="B2156" t="s">
        <v>762</v>
      </c>
      <c r="D2156">
        <v>0</v>
      </c>
      <c r="E2156" s="76">
        <v>47938</v>
      </c>
      <c r="G2156" s="61">
        <f>'Year 3'!$P$204</f>
        <v>0</v>
      </c>
      <c r="J2156">
        <v>0</v>
      </c>
      <c r="K2156" t="s">
        <v>863</v>
      </c>
    </row>
    <row r="2157" spans="1:11" x14ac:dyDescent="0.2">
      <c r="A2157" t="s">
        <v>590</v>
      </c>
      <c r="B2157" t="s">
        <v>757</v>
      </c>
      <c r="D2157">
        <v>0</v>
      </c>
      <c r="E2157" s="76">
        <v>45747</v>
      </c>
      <c r="G2157" s="61">
        <f>'Year 3'!$J$214</f>
        <v>0</v>
      </c>
      <c r="J2157">
        <v>0</v>
      </c>
      <c r="K2157" t="s">
        <v>864</v>
      </c>
    </row>
    <row r="2158" spans="1:11" x14ac:dyDescent="0.2">
      <c r="A2158" t="s">
        <v>590</v>
      </c>
      <c r="B2158" t="s">
        <v>757</v>
      </c>
      <c r="D2158">
        <v>0</v>
      </c>
      <c r="E2158" s="76">
        <v>46112</v>
      </c>
      <c r="G2158" s="61">
        <f>'Year 3'!$K$214</f>
        <v>0</v>
      </c>
      <c r="J2158">
        <v>0</v>
      </c>
      <c r="K2158" t="s">
        <v>864</v>
      </c>
    </row>
    <row r="2159" spans="1:11" x14ac:dyDescent="0.2">
      <c r="A2159" t="s">
        <v>590</v>
      </c>
      <c r="B2159" t="s">
        <v>757</v>
      </c>
      <c r="D2159">
        <v>0</v>
      </c>
      <c r="E2159" s="76">
        <v>46477</v>
      </c>
      <c r="G2159" s="61">
        <f>'Year 3'!$L$214</f>
        <v>0</v>
      </c>
      <c r="J2159">
        <v>0</v>
      </c>
      <c r="K2159" t="s">
        <v>864</v>
      </c>
    </row>
    <row r="2160" spans="1:11" x14ac:dyDescent="0.2">
      <c r="A2160" t="s">
        <v>590</v>
      </c>
      <c r="B2160" t="s">
        <v>757</v>
      </c>
      <c r="D2160">
        <v>0</v>
      </c>
      <c r="E2160" s="76">
        <v>46843</v>
      </c>
      <c r="G2160" s="61">
        <f>'Year 3'!$M$214</f>
        <v>0</v>
      </c>
      <c r="J2160">
        <v>0</v>
      </c>
      <c r="K2160" t="s">
        <v>864</v>
      </c>
    </row>
    <row r="2161" spans="1:11" x14ac:dyDescent="0.2">
      <c r="A2161" t="s">
        <v>590</v>
      </c>
      <c r="B2161" t="s">
        <v>757</v>
      </c>
      <c r="D2161">
        <v>0</v>
      </c>
      <c r="E2161" s="76">
        <v>47208</v>
      </c>
      <c r="G2161" s="61">
        <f>'Year 3'!$N$214</f>
        <v>0</v>
      </c>
      <c r="J2161">
        <v>0</v>
      </c>
      <c r="K2161" t="s">
        <v>864</v>
      </c>
    </row>
    <row r="2162" spans="1:11" x14ac:dyDescent="0.2">
      <c r="A2162" t="s">
        <v>590</v>
      </c>
      <c r="B2162" t="s">
        <v>757</v>
      </c>
      <c r="D2162">
        <v>0</v>
      </c>
      <c r="E2162" s="76">
        <v>47573</v>
      </c>
      <c r="G2162" s="61">
        <f>'Year 3'!$O$214</f>
        <v>0</v>
      </c>
      <c r="J2162">
        <v>0</v>
      </c>
      <c r="K2162" t="s">
        <v>864</v>
      </c>
    </row>
    <row r="2163" spans="1:11" x14ac:dyDescent="0.2">
      <c r="A2163" t="s">
        <v>590</v>
      </c>
      <c r="B2163" t="s">
        <v>757</v>
      </c>
      <c r="D2163">
        <v>0</v>
      </c>
      <c r="E2163" s="76">
        <v>47938</v>
      </c>
      <c r="G2163" s="61">
        <f>'Year 3'!$P$214</f>
        <v>0</v>
      </c>
      <c r="J2163">
        <v>0</v>
      </c>
      <c r="K2163" t="s">
        <v>864</v>
      </c>
    </row>
    <row r="2164" spans="1:11" x14ac:dyDescent="0.2">
      <c r="A2164" t="s">
        <v>590</v>
      </c>
      <c r="B2164" t="s">
        <v>758</v>
      </c>
      <c r="D2164">
        <v>0</v>
      </c>
      <c r="E2164" s="76">
        <v>45747</v>
      </c>
      <c r="G2164" s="61">
        <f>'Year 3'!$J$215</f>
        <v>0</v>
      </c>
      <c r="J2164">
        <v>0</v>
      </c>
      <c r="K2164" t="s">
        <v>864</v>
      </c>
    </row>
    <row r="2165" spans="1:11" x14ac:dyDescent="0.2">
      <c r="A2165" t="s">
        <v>590</v>
      </c>
      <c r="B2165" t="s">
        <v>758</v>
      </c>
      <c r="D2165">
        <v>0</v>
      </c>
      <c r="E2165" s="76">
        <v>46112</v>
      </c>
      <c r="G2165" s="61">
        <f>'Year 3'!$K$215</f>
        <v>0</v>
      </c>
      <c r="J2165">
        <v>0</v>
      </c>
      <c r="K2165" t="s">
        <v>864</v>
      </c>
    </row>
    <row r="2166" spans="1:11" x14ac:dyDescent="0.2">
      <c r="A2166" t="s">
        <v>590</v>
      </c>
      <c r="B2166" t="s">
        <v>758</v>
      </c>
      <c r="D2166">
        <v>0</v>
      </c>
      <c r="E2166" s="76">
        <v>46477</v>
      </c>
      <c r="G2166" s="61">
        <f>'Year 3'!$L$215</f>
        <v>0</v>
      </c>
      <c r="J2166">
        <v>0</v>
      </c>
      <c r="K2166" t="s">
        <v>864</v>
      </c>
    </row>
    <row r="2167" spans="1:11" x14ac:dyDescent="0.2">
      <c r="A2167" t="s">
        <v>590</v>
      </c>
      <c r="B2167" t="s">
        <v>758</v>
      </c>
      <c r="D2167">
        <v>0</v>
      </c>
      <c r="E2167" s="76">
        <v>46843</v>
      </c>
      <c r="G2167" s="61">
        <f>'Year 3'!$M$215</f>
        <v>0</v>
      </c>
      <c r="J2167">
        <v>0</v>
      </c>
      <c r="K2167" t="s">
        <v>864</v>
      </c>
    </row>
    <row r="2168" spans="1:11" x14ac:dyDescent="0.2">
      <c r="A2168" t="s">
        <v>590</v>
      </c>
      <c r="B2168" t="s">
        <v>758</v>
      </c>
      <c r="D2168">
        <v>0</v>
      </c>
      <c r="E2168" s="76">
        <v>47208</v>
      </c>
      <c r="G2168" s="61">
        <f>'Year 3'!$N$215</f>
        <v>0</v>
      </c>
      <c r="J2168">
        <v>0</v>
      </c>
      <c r="K2168" t="s">
        <v>864</v>
      </c>
    </row>
    <row r="2169" spans="1:11" x14ac:dyDescent="0.2">
      <c r="A2169" t="s">
        <v>590</v>
      </c>
      <c r="B2169" t="s">
        <v>758</v>
      </c>
      <c r="D2169">
        <v>0</v>
      </c>
      <c r="E2169" s="76">
        <v>47573</v>
      </c>
      <c r="G2169" s="61">
        <f>'Year 3'!$O$215</f>
        <v>0</v>
      </c>
      <c r="J2169">
        <v>0</v>
      </c>
      <c r="K2169" t="s">
        <v>864</v>
      </c>
    </row>
    <row r="2170" spans="1:11" x14ac:dyDescent="0.2">
      <c r="A2170" t="s">
        <v>590</v>
      </c>
      <c r="B2170" t="s">
        <v>758</v>
      </c>
      <c r="D2170">
        <v>0</v>
      </c>
      <c r="E2170" s="76">
        <v>47938</v>
      </c>
      <c r="G2170" s="61">
        <f>'Year 3'!$P$215</f>
        <v>0</v>
      </c>
      <c r="J2170">
        <v>0</v>
      </c>
      <c r="K2170" t="s">
        <v>864</v>
      </c>
    </row>
    <row r="2171" spans="1:11" x14ac:dyDescent="0.2">
      <c r="A2171" t="s">
        <v>590</v>
      </c>
      <c r="B2171" t="s">
        <v>759</v>
      </c>
      <c r="D2171">
        <v>0</v>
      </c>
      <c r="E2171" s="76">
        <v>45747</v>
      </c>
      <c r="G2171" s="61">
        <f>'Year 3'!$J$216</f>
        <v>0</v>
      </c>
      <c r="J2171">
        <v>0</v>
      </c>
      <c r="K2171" t="s">
        <v>864</v>
      </c>
    </row>
    <row r="2172" spans="1:11" x14ac:dyDescent="0.2">
      <c r="A2172" t="s">
        <v>590</v>
      </c>
      <c r="B2172" t="s">
        <v>759</v>
      </c>
      <c r="D2172">
        <v>0</v>
      </c>
      <c r="E2172" s="76">
        <v>46112</v>
      </c>
      <c r="G2172" s="61">
        <f>'Year 3'!$K$216</f>
        <v>0</v>
      </c>
      <c r="J2172">
        <v>0</v>
      </c>
      <c r="K2172" t="s">
        <v>864</v>
      </c>
    </row>
    <row r="2173" spans="1:11" x14ac:dyDescent="0.2">
      <c r="A2173" t="s">
        <v>590</v>
      </c>
      <c r="B2173" t="s">
        <v>759</v>
      </c>
      <c r="D2173">
        <v>0</v>
      </c>
      <c r="E2173" s="76">
        <v>46477</v>
      </c>
      <c r="G2173" s="61">
        <f>'Year 3'!$L$216</f>
        <v>0</v>
      </c>
      <c r="J2173">
        <v>0</v>
      </c>
      <c r="K2173" t="s">
        <v>864</v>
      </c>
    </row>
    <row r="2174" spans="1:11" x14ac:dyDescent="0.2">
      <c r="A2174" t="s">
        <v>590</v>
      </c>
      <c r="B2174" t="s">
        <v>759</v>
      </c>
      <c r="D2174">
        <v>0</v>
      </c>
      <c r="E2174" s="76">
        <v>46843</v>
      </c>
      <c r="G2174" s="61">
        <f>'Year 3'!$M$216</f>
        <v>0</v>
      </c>
      <c r="J2174">
        <v>0</v>
      </c>
      <c r="K2174" t="s">
        <v>864</v>
      </c>
    </row>
    <row r="2175" spans="1:11" x14ac:dyDescent="0.2">
      <c r="A2175" t="s">
        <v>590</v>
      </c>
      <c r="B2175" t="s">
        <v>759</v>
      </c>
      <c r="D2175">
        <v>0</v>
      </c>
      <c r="E2175" s="76">
        <v>47208</v>
      </c>
      <c r="G2175" s="61">
        <f>'Year 3'!$N$216</f>
        <v>0</v>
      </c>
      <c r="J2175">
        <v>0</v>
      </c>
      <c r="K2175" t="s">
        <v>864</v>
      </c>
    </row>
    <row r="2176" spans="1:11" x14ac:dyDescent="0.2">
      <c r="A2176" t="s">
        <v>590</v>
      </c>
      <c r="B2176" t="s">
        <v>759</v>
      </c>
      <c r="D2176">
        <v>0</v>
      </c>
      <c r="E2176" s="76">
        <v>47573</v>
      </c>
      <c r="G2176" s="61">
        <f>'Year 3'!$O$216</f>
        <v>0</v>
      </c>
      <c r="J2176">
        <v>0</v>
      </c>
      <c r="K2176" t="s">
        <v>864</v>
      </c>
    </row>
    <row r="2177" spans="1:11" x14ac:dyDescent="0.2">
      <c r="A2177" t="s">
        <v>590</v>
      </c>
      <c r="B2177" t="s">
        <v>759</v>
      </c>
      <c r="D2177">
        <v>0</v>
      </c>
      <c r="E2177" s="76">
        <v>47938</v>
      </c>
      <c r="G2177" s="61">
        <f>'Year 3'!$P$216</f>
        <v>0</v>
      </c>
      <c r="J2177">
        <v>0</v>
      </c>
      <c r="K2177" t="s">
        <v>864</v>
      </c>
    </row>
    <row r="2178" spans="1:11" x14ac:dyDescent="0.2">
      <c r="A2178" t="s">
        <v>590</v>
      </c>
      <c r="B2178" t="s">
        <v>760</v>
      </c>
      <c r="D2178">
        <v>0</v>
      </c>
      <c r="E2178" s="76">
        <v>45747</v>
      </c>
      <c r="G2178" s="61">
        <f>'Year 3'!$J$217</f>
        <v>0</v>
      </c>
      <c r="J2178">
        <v>0</v>
      </c>
      <c r="K2178" t="s">
        <v>864</v>
      </c>
    </row>
    <row r="2179" spans="1:11" x14ac:dyDescent="0.2">
      <c r="A2179" t="s">
        <v>590</v>
      </c>
      <c r="B2179" t="s">
        <v>760</v>
      </c>
      <c r="D2179">
        <v>0</v>
      </c>
      <c r="E2179" s="76">
        <v>46112</v>
      </c>
      <c r="G2179" s="61">
        <f>'Year 3'!$K$217</f>
        <v>0</v>
      </c>
      <c r="J2179">
        <v>0</v>
      </c>
      <c r="K2179" t="s">
        <v>864</v>
      </c>
    </row>
    <row r="2180" spans="1:11" x14ac:dyDescent="0.2">
      <c r="A2180" t="s">
        <v>590</v>
      </c>
      <c r="B2180" t="s">
        <v>760</v>
      </c>
      <c r="D2180">
        <v>0</v>
      </c>
      <c r="E2180" s="76">
        <v>46477</v>
      </c>
      <c r="G2180" s="61">
        <f>'Year 3'!$L$217</f>
        <v>0</v>
      </c>
      <c r="J2180">
        <v>0</v>
      </c>
      <c r="K2180" t="s">
        <v>864</v>
      </c>
    </row>
    <row r="2181" spans="1:11" x14ac:dyDescent="0.2">
      <c r="A2181" t="s">
        <v>590</v>
      </c>
      <c r="B2181" t="s">
        <v>760</v>
      </c>
      <c r="D2181">
        <v>0</v>
      </c>
      <c r="E2181" s="76">
        <v>46843</v>
      </c>
      <c r="G2181" s="61">
        <f>'Year 3'!$M$217</f>
        <v>0</v>
      </c>
      <c r="J2181">
        <v>0</v>
      </c>
      <c r="K2181" t="s">
        <v>864</v>
      </c>
    </row>
    <row r="2182" spans="1:11" x14ac:dyDescent="0.2">
      <c r="A2182" t="s">
        <v>590</v>
      </c>
      <c r="B2182" t="s">
        <v>760</v>
      </c>
      <c r="D2182">
        <v>0</v>
      </c>
      <c r="E2182" s="76">
        <v>47208</v>
      </c>
      <c r="G2182" s="61">
        <f>'Year 3'!$N$217</f>
        <v>0</v>
      </c>
      <c r="J2182">
        <v>0</v>
      </c>
      <c r="K2182" t="s">
        <v>864</v>
      </c>
    </row>
    <row r="2183" spans="1:11" x14ac:dyDescent="0.2">
      <c r="A2183" t="s">
        <v>590</v>
      </c>
      <c r="B2183" t="s">
        <v>760</v>
      </c>
      <c r="D2183">
        <v>0</v>
      </c>
      <c r="E2183" s="76">
        <v>47573</v>
      </c>
      <c r="G2183" s="61">
        <f>'Year 3'!$O$217</f>
        <v>0</v>
      </c>
      <c r="J2183">
        <v>0</v>
      </c>
      <c r="K2183" t="s">
        <v>864</v>
      </c>
    </row>
    <row r="2184" spans="1:11" x14ac:dyDescent="0.2">
      <c r="A2184" t="s">
        <v>590</v>
      </c>
      <c r="B2184" t="s">
        <v>760</v>
      </c>
      <c r="D2184">
        <v>0</v>
      </c>
      <c r="E2184" s="76">
        <v>47938</v>
      </c>
      <c r="G2184" s="61">
        <f>'Year 3'!$P$217</f>
        <v>0</v>
      </c>
      <c r="J2184">
        <v>0</v>
      </c>
      <c r="K2184" t="s">
        <v>864</v>
      </c>
    </row>
    <row r="2185" spans="1:11" x14ac:dyDescent="0.2">
      <c r="A2185" t="s">
        <v>590</v>
      </c>
      <c r="B2185" t="s">
        <v>761</v>
      </c>
      <c r="D2185">
        <v>0</v>
      </c>
      <c r="E2185" s="76">
        <v>45747</v>
      </c>
      <c r="G2185" s="61">
        <f>'Year 3'!$J$218</f>
        <v>0</v>
      </c>
      <c r="J2185">
        <v>0</v>
      </c>
      <c r="K2185" t="s">
        <v>864</v>
      </c>
    </row>
    <row r="2186" spans="1:11" x14ac:dyDescent="0.2">
      <c r="A2186" t="s">
        <v>590</v>
      </c>
      <c r="B2186" t="s">
        <v>761</v>
      </c>
      <c r="D2186">
        <v>0</v>
      </c>
      <c r="E2186" s="76">
        <v>46112</v>
      </c>
      <c r="G2186" s="61">
        <f>'Year 3'!$K$218</f>
        <v>0</v>
      </c>
      <c r="J2186">
        <v>0</v>
      </c>
      <c r="K2186" t="s">
        <v>864</v>
      </c>
    </row>
    <row r="2187" spans="1:11" x14ac:dyDescent="0.2">
      <c r="A2187" t="s">
        <v>590</v>
      </c>
      <c r="B2187" t="s">
        <v>761</v>
      </c>
      <c r="D2187">
        <v>0</v>
      </c>
      <c r="E2187" s="76">
        <v>46477</v>
      </c>
      <c r="G2187" s="61">
        <f>'Year 3'!$L$218</f>
        <v>0</v>
      </c>
      <c r="J2187">
        <v>0</v>
      </c>
      <c r="K2187" t="s">
        <v>864</v>
      </c>
    </row>
    <row r="2188" spans="1:11" x14ac:dyDescent="0.2">
      <c r="A2188" t="s">
        <v>590</v>
      </c>
      <c r="B2188" t="s">
        <v>761</v>
      </c>
      <c r="D2188">
        <v>0</v>
      </c>
      <c r="E2188" s="76">
        <v>46843</v>
      </c>
      <c r="G2188" s="61">
        <f>'Year 3'!$M$218</f>
        <v>0</v>
      </c>
      <c r="J2188">
        <v>0</v>
      </c>
      <c r="K2188" t="s">
        <v>864</v>
      </c>
    </row>
    <row r="2189" spans="1:11" x14ac:dyDescent="0.2">
      <c r="A2189" t="s">
        <v>590</v>
      </c>
      <c r="B2189" t="s">
        <v>761</v>
      </c>
      <c r="D2189">
        <v>0</v>
      </c>
      <c r="E2189" s="76">
        <v>47208</v>
      </c>
      <c r="G2189" s="61">
        <f>'Year 3'!$N$218</f>
        <v>0</v>
      </c>
      <c r="J2189">
        <v>0</v>
      </c>
      <c r="K2189" t="s">
        <v>864</v>
      </c>
    </row>
    <row r="2190" spans="1:11" x14ac:dyDescent="0.2">
      <c r="A2190" t="s">
        <v>590</v>
      </c>
      <c r="B2190" t="s">
        <v>761</v>
      </c>
      <c r="D2190">
        <v>0</v>
      </c>
      <c r="E2190" s="76">
        <v>47573</v>
      </c>
      <c r="G2190" s="61">
        <f>'Year 3'!$O$218</f>
        <v>0</v>
      </c>
      <c r="J2190">
        <v>0</v>
      </c>
      <c r="K2190" t="s">
        <v>864</v>
      </c>
    </row>
    <row r="2191" spans="1:11" x14ac:dyDescent="0.2">
      <c r="A2191" t="s">
        <v>590</v>
      </c>
      <c r="B2191" t="s">
        <v>761</v>
      </c>
      <c r="D2191">
        <v>0</v>
      </c>
      <c r="E2191" s="76">
        <v>47938</v>
      </c>
      <c r="G2191" s="61">
        <f>'Year 3'!$P$218</f>
        <v>0</v>
      </c>
      <c r="J2191">
        <v>0</v>
      </c>
      <c r="K2191" t="s">
        <v>864</v>
      </c>
    </row>
    <row r="2192" spans="1:11" x14ac:dyDescent="0.2">
      <c r="A2192" t="s">
        <v>590</v>
      </c>
      <c r="B2192" t="s">
        <v>762</v>
      </c>
      <c r="D2192">
        <v>0</v>
      </c>
      <c r="E2192" s="76">
        <v>45747</v>
      </c>
      <c r="G2192" s="61">
        <f>'Year 3'!$J$219</f>
        <v>0</v>
      </c>
      <c r="J2192">
        <v>0</v>
      </c>
      <c r="K2192" t="s">
        <v>864</v>
      </c>
    </row>
    <row r="2193" spans="1:11" x14ac:dyDescent="0.2">
      <c r="A2193" t="s">
        <v>590</v>
      </c>
      <c r="B2193" t="s">
        <v>762</v>
      </c>
      <c r="D2193">
        <v>0</v>
      </c>
      <c r="E2193" s="76">
        <v>46112</v>
      </c>
      <c r="G2193" s="61">
        <f>'Year 3'!$K$219</f>
        <v>0</v>
      </c>
      <c r="J2193">
        <v>0</v>
      </c>
      <c r="K2193" t="s">
        <v>864</v>
      </c>
    </row>
    <row r="2194" spans="1:11" x14ac:dyDescent="0.2">
      <c r="A2194" t="s">
        <v>590</v>
      </c>
      <c r="B2194" t="s">
        <v>762</v>
      </c>
      <c r="D2194">
        <v>0</v>
      </c>
      <c r="E2194" s="76">
        <v>46477</v>
      </c>
      <c r="G2194" s="61">
        <f>'Year 3'!$L$219</f>
        <v>0</v>
      </c>
      <c r="J2194">
        <v>0</v>
      </c>
      <c r="K2194" t="s">
        <v>864</v>
      </c>
    </row>
    <row r="2195" spans="1:11" x14ac:dyDescent="0.2">
      <c r="A2195" t="s">
        <v>590</v>
      </c>
      <c r="B2195" t="s">
        <v>762</v>
      </c>
      <c r="D2195">
        <v>0</v>
      </c>
      <c r="E2195" s="76">
        <v>46843</v>
      </c>
      <c r="G2195" s="61">
        <f>'Year 3'!$M$219</f>
        <v>0</v>
      </c>
      <c r="J2195">
        <v>0</v>
      </c>
      <c r="K2195" t="s">
        <v>864</v>
      </c>
    </row>
    <row r="2196" spans="1:11" x14ac:dyDescent="0.2">
      <c r="A2196" t="s">
        <v>590</v>
      </c>
      <c r="B2196" t="s">
        <v>762</v>
      </c>
      <c r="D2196">
        <v>0</v>
      </c>
      <c r="E2196" s="76">
        <v>47208</v>
      </c>
      <c r="G2196" s="61">
        <f>'Year 3'!$N$219</f>
        <v>0</v>
      </c>
      <c r="J2196">
        <v>0</v>
      </c>
      <c r="K2196" t="s">
        <v>864</v>
      </c>
    </row>
    <row r="2197" spans="1:11" x14ac:dyDescent="0.2">
      <c r="A2197" t="s">
        <v>590</v>
      </c>
      <c r="B2197" t="s">
        <v>762</v>
      </c>
      <c r="D2197">
        <v>0</v>
      </c>
      <c r="E2197" s="76">
        <v>47573</v>
      </c>
      <c r="G2197" s="61">
        <f>'Year 3'!$O$219</f>
        <v>0</v>
      </c>
      <c r="J2197">
        <v>0</v>
      </c>
      <c r="K2197" t="s">
        <v>864</v>
      </c>
    </row>
    <row r="2198" spans="1:11" x14ac:dyDescent="0.2">
      <c r="A2198" t="s">
        <v>590</v>
      </c>
      <c r="B2198" t="s">
        <v>762</v>
      </c>
      <c r="D2198">
        <v>0</v>
      </c>
      <c r="E2198" s="76">
        <v>47938</v>
      </c>
      <c r="G2198" s="61">
        <f>'Year 3'!$P$219</f>
        <v>0</v>
      </c>
      <c r="J2198">
        <v>0</v>
      </c>
      <c r="K2198" t="s">
        <v>864</v>
      </c>
    </row>
    <row r="2199" spans="1:11" x14ac:dyDescent="0.2">
      <c r="A2199" t="s">
        <v>597</v>
      </c>
      <c r="B2199" t="s">
        <v>757</v>
      </c>
      <c r="D2199">
        <v>0</v>
      </c>
      <c r="E2199" s="76">
        <v>45747</v>
      </c>
      <c r="H2199">
        <f>'Year 3'!$J$235</f>
        <v>0</v>
      </c>
      <c r="J2199">
        <v>0</v>
      </c>
      <c r="K2199" t="s">
        <v>865</v>
      </c>
    </row>
    <row r="2200" spans="1:11" x14ac:dyDescent="0.2">
      <c r="A2200" t="s">
        <v>597</v>
      </c>
      <c r="B2200" t="s">
        <v>757</v>
      </c>
      <c r="D2200">
        <v>0</v>
      </c>
      <c r="E2200" s="76">
        <v>46112</v>
      </c>
      <c r="H2200">
        <f>'Year 3'!$K$235</f>
        <v>0</v>
      </c>
      <c r="J2200">
        <v>0</v>
      </c>
      <c r="K2200" t="s">
        <v>865</v>
      </c>
    </row>
    <row r="2201" spans="1:11" x14ac:dyDescent="0.2">
      <c r="A2201" t="s">
        <v>597</v>
      </c>
      <c r="B2201" t="s">
        <v>757</v>
      </c>
      <c r="D2201">
        <v>0</v>
      </c>
      <c r="E2201" s="76">
        <v>46477</v>
      </c>
      <c r="H2201">
        <f>'Year 3'!$L$235</f>
        <v>0</v>
      </c>
      <c r="J2201">
        <v>0</v>
      </c>
      <c r="K2201" t="s">
        <v>865</v>
      </c>
    </row>
    <row r="2202" spans="1:11" x14ac:dyDescent="0.2">
      <c r="A2202" t="s">
        <v>597</v>
      </c>
      <c r="B2202" t="s">
        <v>757</v>
      </c>
      <c r="D2202">
        <v>0</v>
      </c>
      <c r="E2202" s="76">
        <v>46843</v>
      </c>
      <c r="H2202">
        <f>'Year 3'!$M$235</f>
        <v>0</v>
      </c>
      <c r="J2202">
        <v>0</v>
      </c>
      <c r="K2202" t="s">
        <v>865</v>
      </c>
    </row>
    <row r="2203" spans="1:11" x14ac:dyDescent="0.2">
      <c r="A2203" t="s">
        <v>597</v>
      </c>
      <c r="B2203" t="s">
        <v>757</v>
      </c>
      <c r="D2203">
        <v>0</v>
      </c>
      <c r="E2203" s="76">
        <v>47208</v>
      </c>
      <c r="H2203">
        <f>'Year 3'!$N$235</f>
        <v>0</v>
      </c>
      <c r="J2203">
        <v>0</v>
      </c>
      <c r="K2203" t="s">
        <v>865</v>
      </c>
    </row>
    <row r="2204" spans="1:11" x14ac:dyDescent="0.2">
      <c r="A2204" t="s">
        <v>597</v>
      </c>
      <c r="B2204" t="s">
        <v>757</v>
      </c>
      <c r="D2204">
        <v>0</v>
      </c>
      <c r="E2204" s="76">
        <v>47573</v>
      </c>
      <c r="H2204">
        <f>'Year 3'!$O$235</f>
        <v>0</v>
      </c>
      <c r="J2204">
        <v>0</v>
      </c>
      <c r="K2204" t="s">
        <v>865</v>
      </c>
    </row>
    <row r="2205" spans="1:11" x14ac:dyDescent="0.2">
      <c r="A2205" t="s">
        <v>597</v>
      </c>
      <c r="B2205" t="s">
        <v>757</v>
      </c>
      <c r="D2205">
        <v>0</v>
      </c>
      <c r="E2205" s="76">
        <v>47938</v>
      </c>
      <c r="H2205">
        <f>'Year 3'!$P$235</f>
        <v>0</v>
      </c>
      <c r="J2205">
        <v>0</v>
      </c>
      <c r="K2205" t="s">
        <v>865</v>
      </c>
    </row>
    <row r="2206" spans="1:11" x14ac:dyDescent="0.2">
      <c r="A2206" t="s">
        <v>597</v>
      </c>
      <c r="B2206" t="s">
        <v>758</v>
      </c>
      <c r="D2206">
        <v>0</v>
      </c>
      <c r="E2206" s="76">
        <v>45747</v>
      </c>
      <c r="H2206">
        <f>'Year 3'!$J$236</f>
        <v>0</v>
      </c>
      <c r="J2206">
        <v>0</v>
      </c>
      <c r="K2206" t="s">
        <v>865</v>
      </c>
    </row>
    <row r="2207" spans="1:11" x14ac:dyDescent="0.2">
      <c r="A2207" t="s">
        <v>597</v>
      </c>
      <c r="B2207" t="s">
        <v>758</v>
      </c>
      <c r="D2207">
        <v>0</v>
      </c>
      <c r="E2207" s="76">
        <v>46112</v>
      </c>
      <c r="H2207">
        <f>'Year 3'!$K$236</f>
        <v>0</v>
      </c>
      <c r="J2207">
        <v>0</v>
      </c>
      <c r="K2207" t="s">
        <v>865</v>
      </c>
    </row>
    <row r="2208" spans="1:11" x14ac:dyDescent="0.2">
      <c r="A2208" t="s">
        <v>597</v>
      </c>
      <c r="B2208" t="s">
        <v>758</v>
      </c>
      <c r="D2208">
        <v>0</v>
      </c>
      <c r="E2208" s="76">
        <v>46477</v>
      </c>
      <c r="H2208">
        <f>'Year 3'!$L$236</f>
        <v>0</v>
      </c>
      <c r="J2208">
        <v>0</v>
      </c>
      <c r="K2208" t="s">
        <v>865</v>
      </c>
    </row>
    <row r="2209" spans="1:11" x14ac:dyDescent="0.2">
      <c r="A2209" t="s">
        <v>597</v>
      </c>
      <c r="B2209" t="s">
        <v>758</v>
      </c>
      <c r="D2209">
        <v>0</v>
      </c>
      <c r="E2209" s="76">
        <v>46843</v>
      </c>
      <c r="H2209">
        <f>'Year 3'!$M$236</f>
        <v>0</v>
      </c>
      <c r="J2209">
        <v>0</v>
      </c>
      <c r="K2209" t="s">
        <v>865</v>
      </c>
    </row>
    <row r="2210" spans="1:11" x14ac:dyDescent="0.2">
      <c r="A2210" t="s">
        <v>597</v>
      </c>
      <c r="B2210" t="s">
        <v>758</v>
      </c>
      <c r="D2210">
        <v>0</v>
      </c>
      <c r="E2210" s="76">
        <v>47208</v>
      </c>
      <c r="H2210">
        <f>'Year 3'!$N$236</f>
        <v>0</v>
      </c>
      <c r="J2210">
        <v>0</v>
      </c>
      <c r="K2210" t="s">
        <v>865</v>
      </c>
    </row>
    <row r="2211" spans="1:11" x14ac:dyDescent="0.2">
      <c r="A2211" t="s">
        <v>597</v>
      </c>
      <c r="B2211" t="s">
        <v>758</v>
      </c>
      <c r="D2211">
        <v>0</v>
      </c>
      <c r="E2211" s="76">
        <v>47573</v>
      </c>
      <c r="H2211">
        <f>'Year 3'!$O$236</f>
        <v>0</v>
      </c>
      <c r="J2211">
        <v>0</v>
      </c>
      <c r="K2211" t="s">
        <v>865</v>
      </c>
    </row>
    <row r="2212" spans="1:11" x14ac:dyDescent="0.2">
      <c r="A2212" t="s">
        <v>597</v>
      </c>
      <c r="B2212" t="s">
        <v>758</v>
      </c>
      <c r="D2212">
        <v>0</v>
      </c>
      <c r="E2212" s="76">
        <v>47938</v>
      </c>
      <c r="H2212">
        <f>'Year 3'!$P$236</f>
        <v>0</v>
      </c>
      <c r="J2212">
        <v>0</v>
      </c>
      <c r="K2212" t="s">
        <v>865</v>
      </c>
    </row>
    <row r="2213" spans="1:11" x14ac:dyDescent="0.2">
      <c r="A2213" t="s">
        <v>597</v>
      </c>
      <c r="B2213" t="s">
        <v>759</v>
      </c>
      <c r="D2213">
        <v>0</v>
      </c>
      <c r="E2213" s="76">
        <v>45747</v>
      </c>
      <c r="H2213">
        <f>'Year 3'!$J$237</f>
        <v>0</v>
      </c>
      <c r="J2213">
        <v>0</v>
      </c>
      <c r="K2213" t="s">
        <v>865</v>
      </c>
    </row>
    <row r="2214" spans="1:11" x14ac:dyDescent="0.2">
      <c r="A2214" t="s">
        <v>597</v>
      </c>
      <c r="B2214" t="s">
        <v>759</v>
      </c>
      <c r="D2214">
        <v>0</v>
      </c>
      <c r="E2214" s="76">
        <v>46112</v>
      </c>
      <c r="H2214">
        <f>'Year 3'!$K$237</f>
        <v>0</v>
      </c>
      <c r="J2214">
        <v>0</v>
      </c>
      <c r="K2214" t="s">
        <v>865</v>
      </c>
    </row>
    <row r="2215" spans="1:11" x14ac:dyDescent="0.2">
      <c r="A2215" t="s">
        <v>597</v>
      </c>
      <c r="B2215" t="s">
        <v>759</v>
      </c>
      <c r="D2215">
        <v>0</v>
      </c>
      <c r="E2215" s="76">
        <v>46477</v>
      </c>
      <c r="H2215">
        <f>'Year 3'!$L$237</f>
        <v>0</v>
      </c>
      <c r="J2215">
        <v>0</v>
      </c>
      <c r="K2215" t="s">
        <v>865</v>
      </c>
    </row>
    <row r="2216" spans="1:11" x14ac:dyDescent="0.2">
      <c r="A2216" t="s">
        <v>597</v>
      </c>
      <c r="B2216" t="s">
        <v>759</v>
      </c>
      <c r="D2216">
        <v>0</v>
      </c>
      <c r="E2216" s="76">
        <v>46843</v>
      </c>
      <c r="H2216">
        <f>'Year 3'!$M$237</f>
        <v>0</v>
      </c>
      <c r="J2216">
        <v>0</v>
      </c>
      <c r="K2216" t="s">
        <v>865</v>
      </c>
    </row>
    <row r="2217" spans="1:11" x14ac:dyDescent="0.2">
      <c r="A2217" t="s">
        <v>597</v>
      </c>
      <c r="B2217" t="s">
        <v>759</v>
      </c>
      <c r="D2217">
        <v>0</v>
      </c>
      <c r="E2217" s="76">
        <v>47208</v>
      </c>
      <c r="H2217">
        <f>'Year 3'!$N$237</f>
        <v>0</v>
      </c>
      <c r="J2217">
        <v>0</v>
      </c>
      <c r="K2217" t="s">
        <v>865</v>
      </c>
    </row>
    <row r="2218" spans="1:11" x14ac:dyDescent="0.2">
      <c r="A2218" t="s">
        <v>597</v>
      </c>
      <c r="B2218" t="s">
        <v>759</v>
      </c>
      <c r="D2218">
        <v>0</v>
      </c>
      <c r="E2218" s="76">
        <v>47573</v>
      </c>
      <c r="H2218">
        <f>'Year 3'!$O$237</f>
        <v>0</v>
      </c>
      <c r="J2218">
        <v>0</v>
      </c>
      <c r="K2218" t="s">
        <v>865</v>
      </c>
    </row>
    <row r="2219" spans="1:11" x14ac:dyDescent="0.2">
      <c r="A2219" t="s">
        <v>597</v>
      </c>
      <c r="B2219" t="s">
        <v>759</v>
      </c>
      <c r="D2219">
        <v>0</v>
      </c>
      <c r="E2219" s="76">
        <v>47938</v>
      </c>
      <c r="H2219">
        <f>'Year 3'!$P$237</f>
        <v>0</v>
      </c>
      <c r="J2219">
        <v>0</v>
      </c>
      <c r="K2219" t="s">
        <v>865</v>
      </c>
    </row>
    <row r="2220" spans="1:11" x14ac:dyDescent="0.2">
      <c r="A2220" t="s">
        <v>597</v>
      </c>
      <c r="B2220" t="s">
        <v>760</v>
      </c>
      <c r="D2220">
        <v>0</v>
      </c>
      <c r="E2220" s="76">
        <v>45747</v>
      </c>
      <c r="H2220">
        <f>'Year 3'!$J$238</f>
        <v>0</v>
      </c>
      <c r="J2220">
        <v>0</v>
      </c>
      <c r="K2220" t="s">
        <v>865</v>
      </c>
    </row>
    <row r="2221" spans="1:11" x14ac:dyDescent="0.2">
      <c r="A2221" t="s">
        <v>597</v>
      </c>
      <c r="B2221" t="s">
        <v>760</v>
      </c>
      <c r="D2221">
        <v>0</v>
      </c>
      <c r="E2221" s="76">
        <v>46112</v>
      </c>
      <c r="H2221">
        <f>'Year 3'!$K$238</f>
        <v>0</v>
      </c>
      <c r="J2221">
        <v>0</v>
      </c>
      <c r="K2221" t="s">
        <v>865</v>
      </c>
    </row>
    <row r="2222" spans="1:11" x14ac:dyDescent="0.2">
      <c r="A2222" t="s">
        <v>597</v>
      </c>
      <c r="B2222" t="s">
        <v>760</v>
      </c>
      <c r="D2222">
        <v>0</v>
      </c>
      <c r="E2222" s="76">
        <v>46477</v>
      </c>
      <c r="H2222">
        <f>'Year 3'!$L$238</f>
        <v>0</v>
      </c>
      <c r="J2222">
        <v>0</v>
      </c>
      <c r="K2222" t="s">
        <v>865</v>
      </c>
    </row>
    <row r="2223" spans="1:11" x14ac:dyDescent="0.2">
      <c r="A2223" t="s">
        <v>597</v>
      </c>
      <c r="B2223" t="s">
        <v>760</v>
      </c>
      <c r="D2223">
        <v>0</v>
      </c>
      <c r="E2223" s="76">
        <v>46843</v>
      </c>
      <c r="H2223">
        <f>'Year 3'!$M$238</f>
        <v>0</v>
      </c>
      <c r="J2223">
        <v>0</v>
      </c>
      <c r="K2223" t="s">
        <v>865</v>
      </c>
    </row>
    <row r="2224" spans="1:11" x14ac:dyDescent="0.2">
      <c r="A2224" t="s">
        <v>597</v>
      </c>
      <c r="B2224" t="s">
        <v>760</v>
      </c>
      <c r="D2224">
        <v>0</v>
      </c>
      <c r="E2224" s="76">
        <v>47208</v>
      </c>
      <c r="H2224">
        <f>'Year 3'!$N$238</f>
        <v>0</v>
      </c>
      <c r="J2224">
        <v>0</v>
      </c>
      <c r="K2224" t="s">
        <v>865</v>
      </c>
    </row>
    <row r="2225" spans="1:11" x14ac:dyDescent="0.2">
      <c r="A2225" t="s">
        <v>597</v>
      </c>
      <c r="B2225" t="s">
        <v>760</v>
      </c>
      <c r="D2225">
        <v>0</v>
      </c>
      <c r="E2225" s="76">
        <v>47573</v>
      </c>
      <c r="H2225">
        <f>'Year 3'!$O$238</f>
        <v>0</v>
      </c>
      <c r="J2225">
        <v>0</v>
      </c>
      <c r="K2225" t="s">
        <v>865</v>
      </c>
    </row>
    <row r="2226" spans="1:11" x14ac:dyDescent="0.2">
      <c r="A2226" t="s">
        <v>597</v>
      </c>
      <c r="B2226" t="s">
        <v>760</v>
      </c>
      <c r="D2226">
        <v>0</v>
      </c>
      <c r="E2226" s="76">
        <v>47938</v>
      </c>
      <c r="H2226">
        <f>'Year 3'!$P$238</f>
        <v>0</v>
      </c>
      <c r="J2226">
        <v>0</v>
      </c>
      <c r="K2226" t="s">
        <v>865</v>
      </c>
    </row>
    <row r="2227" spans="1:11" x14ac:dyDescent="0.2">
      <c r="A2227" t="s">
        <v>597</v>
      </c>
      <c r="B2227" t="s">
        <v>761</v>
      </c>
      <c r="D2227">
        <v>0</v>
      </c>
      <c r="E2227" s="76">
        <v>45747</v>
      </c>
      <c r="H2227">
        <f>'Year 3'!$J$239</f>
        <v>0</v>
      </c>
      <c r="J2227">
        <v>0</v>
      </c>
      <c r="K2227" t="s">
        <v>865</v>
      </c>
    </row>
    <row r="2228" spans="1:11" x14ac:dyDescent="0.2">
      <c r="A2228" t="s">
        <v>597</v>
      </c>
      <c r="B2228" t="s">
        <v>761</v>
      </c>
      <c r="D2228">
        <v>0</v>
      </c>
      <c r="E2228" s="76">
        <v>46112</v>
      </c>
      <c r="H2228">
        <f>'Year 3'!$K$239</f>
        <v>0</v>
      </c>
      <c r="J2228">
        <v>0</v>
      </c>
      <c r="K2228" t="s">
        <v>865</v>
      </c>
    </row>
    <row r="2229" spans="1:11" x14ac:dyDescent="0.2">
      <c r="A2229" t="s">
        <v>597</v>
      </c>
      <c r="B2229" t="s">
        <v>761</v>
      </c>
      <c r="D2229">
        <v>0</v>
      </c>
      <c r="E2229" s="76">
        <v>46477</v>
      </c>
      <c r="H2229">
        <f>'Year 3'!$L$239</f>
        <v>0</v>
      </c>
      <c r="J2229">
        <v>0</v>
      </c>
      <c r="K2229" t="s">
        <v>865</v>
      </c>
    </row>
    <row r="2230" spans="1:11" x14ac:dyDescent="0.2">
      <c r="A2230" t="s">
        <v>597</v>
      </c>
      <c r="B2230" t="s">
        <v>761</v>
      </c>
      <c r="D2230">
        <v>0</v>
      </c>
      <c r="E2230" s="76">
        <v>46843</v>
      </c>
      <c r="H2230">
        <f>'Year 3'!$M$239</f>
        <v>0</v>
      </c>
      <c r="J2230">
        <v>0</v>
      </c>
      <c r="K2230" t="s">
        <v>865</v>
      </c>
    </row>
    <row r="2231" spans="1:11" x14ac:dyDescent="0.2">
      <c r="A2231" t="s">
        <v>597</v>
      </c>
      <c r="B2231" t="s">
        <v>761</v>
      </c>
      <c r="D2231">
        <v>0</v>
      </c>
      <c r="E2231" s="76">
        <v>47208</v>
      </c>
      <c r="H2231">
        <f>'Year 3'!$N$239</f>
        <v>0</v>
      </c>
      <c r="J2231">
        <v>0</v>
      </c>
      <c r="K2231" t="s">
        <v>865</v>
      </c>
    </row>
    <row r="2232" spans="1:11" x14ac:dyDescent="0.2">
      <c r="A2232" t="s">
        <v>597</v>
      </c>
      <c r="B2232" t="s">
        <v>761</v>
      </c>
      <c r="D2232">
        <v>0</v>
      </c>
      <c r="E2232" s="76">
        <v>47573</v>
      </c>
      <c r="H2232">
        <f>'Year 3'!$O$239</f>
        <v>0</v>
      </c>
      <c r="J2232">
        <v>0</v>
      </c>
      <c r="K2232" t="s">
        <v>865</v>
      </c>
    </row>
    <row r="2233" spans="1:11" x14ac:dyDescent="0.2">
      <c r="A2233" t="s">
        <v>597</v>
      </c>
      <c r="B2233" t="s">
        <v>761</v>
      </c>
      <c r="D2233">
        <v>0</v>
      </c>
      <c r="E2233" s="76">
        <v>47938</v>
      </c>
      <c r="H2233">
        <f>'Year 3'!$P$239</f>
        <v>0</v>
      </c>
      <c r="J2233">
        <v>0</v>
      </c>
      <c r="K2233" t="s">
        <v>865</v>
      </c>
    </row>
    <row r="2234" spans="1:11" x14ac:dyDescent="0.2">
      <c r="A2234" t="s">
        <v>597</v>
      </c>
      <c r="B2234" t="s">
        <v>762</v>
      </c>
      <c r="D2234">
        <v>0</v>
      </c>
      <c r="E2234" s="76">
        <v>45747</v>
      </c>
      <c r="H2234">
        <f>'Year 3'!$J$240</f>
        <v>0</v>
      </c>
      <c r="J2234">
        <v>0</v>
      </c>
      <c r="K2234" t="s">
        <v>865</v>
      </c>
    </row>
    <row r="2235" spans="1:11" x14ac:dyDescent="0.2">
      <c r="A2235" t="s">
        <v>597</v>
      </c>
      <c r="B2235" t="s">
        <v>762</v>
      </c>
      <c r="D2235">
        <v>0</v>
      </c>
      <c r="E2235" s="76">
        <v>46112</v>
      </c>
      <c r="H2235">
        <f>'Year 3'!$K$240</f>
        <v>0</v>
      </c>
      <c r="J2235">
        <v>0</v>
      </c>
      <c r="K2235" t="s">
        <v>865</v>
      </c>
    </row>
    <row r="2236" spans="1:11" x14ac:dyDescent="0.2">
      <c r="A2236" t="s">
        <v>597</v>
      </c>
      <c r="B2236" t="s">
        <v>762</v>
      </c>
      <c r="D2236">
        <v>0</v>
      </c>
      <c r="E2236" s="76">
        <v>46477</v>
      </c>
      <c r="H2236">
        <f>'Year 3'!$L$240</f>
        <v>0</v>
      </c>
      <c r="J2236">
        <v>0</v>
      </c>
      <c r="K2236" t="s">
        <v>865</v>
      </c>
    </row>
    <row r="2237" spans="1:11" x14ac:dyDescent="0.2">
      <c r="A2237" t="s">
        <v>597</v>
      </c>
      <c r="B2237" t="s">
        <v>762</v>
      </c>
      <c r="D2237">
        <v>0</v>
      </c>
      <c r="E2237" s="76">
        <v>46843</v>
      </c>
      <c r="H2237">
        <f>'Year 3'!$M$240</f>
        <v>0</v>
      </c>
      <c r="J2237">
        <v>0</v>
      </c>
      <c r="K2237" t="s">
        <v>865</v>
      </c>
    </row>
    <row r="2238" spans="1:11" x14ac:dyDescent="0.2">
      <c r="A2238" t="s">
        <v>597</v>
      </c>
      <c r="B2238" t="s">
        <v>762</v>
      </c>
      <c r="D2238">
        <v>0</v>
      </c>
      <c r="E2238" s="76">
        <v>47208</v>
      </c>
      <c r="H2238">
        <f>'Year 3'!$N$240</f>
        <v>0</v>
      </c>
      <c r="J2238">
        <v>0</v>
      </c>
      <c r="K2238" t="s">
        <v>865</v>
      </c>
    </row>
    <row r="2239" spans="1:11" x14ac:dyDescent="0.2">
      <c r="A2239" t="s">
        <v>597</v>
      </c>
      <c r="B2239" t="s">
        <v>762</v>
      </c>
      <c r="D2239">
        <v>0</v>
      </c>
      <c r="E2239" s="76">
        <v>47573</v>
      </c>
      <c r="H2239">
        <f>'Year 3'!$O$240</f>
        <v>0</v>
      </c>
      <c r="J2239">
        <v>0</v>
      </c>
      <c r="K2239" t="s">
        <v>865</v>
      </c>
    </row>
    <row r="2240" spans="1:11" x14ac:dyDescent="0.2">
      <c r="A2240" t="s">
        <v>597</v>
      </c>
      <c r="B2240" t="s">
        <v>762</v>
      </c>
      <c r="D2240">
        <v>0</v>
      </c>
      <c r="E2240" s="76">
        <v>47938</v>
      </c>
      <c r="H2240">
        <f>'Year 3'!$P$240</f>
        <v>0</v>
      </c>
      <c r="J2240">
        <v>0</v>
      </c>
      <c r="K2240" t="s">
        <v>865</v>
      </c>
    </row>
    <row r="2241" spans="1:11" x14ac:dyDescent="0.2">
      <c r="A2241" t="s">
        <v>604</v>
      </c>
      <c r="B2241" t="s">
        <v>757</v>
      </c>
      <c r="D2241">
        <v>0</v>
      </c>
      <c r="E2241" s="76">
        <v>45747</v>
      </c>
      <c r="H2241">
        <f>'Year 3'!$F$250</f>
        <v>0</v>
      </c>
      <c r="J2241">
        <v>0</v>
      </c>
      <c r="K2241" t="s">
        <v>866</v>
      </c>
    </row>
    <row r="2242" spans="1:11" x14ac:dyDescent="0.2">
      <c r="A2242" t="s">
        <v>604</v>
      </c>
      <c r="B2242" t="s">
        <v>758</v>
      </c>
      <c r="D2242">
        <v>0</v>
      </c>
      <c r="E2242" s="76">
        <v>45747</v>
      </c>
      <c r="H2242">
        <f>'Year 3'!$F$251</f>
        <v>0</v>
      </c>
      <c r="J2242">
        <v>0</v>
      </c>
      <c r="K2242" t="s">
        <v>866</v>
      </c>
    </row>
    <row r="2243" spans="1:11" x14ac:dyDescent="0.2">
      <c r="A2243" t="s">
        <v>604</v>
      </c>
      <c r="B2243" t="s">
        <v>759</v>
      </c>
      <c r="D2243">
        <v>0</v>
      </c>
      <c r="E2243" s="76">
        <v>45747</v>
      </c>
      <c r="H2243">
        <f>'Year 3'!$F$252</f>
        <v>0</v>
      </c>
      <c r="J2243">
        <v>0</v>
      </c>
      <c r="K2243" t="s">
        <v>866</v>
      </c>
    </row>
    <row r="2244" spans="1:11" x14ac:dyDescent="0.2">
      <c r="A2244" t="s">
        <v>604</v>
      </c>
      <c r="B2244" t="s">
        <v>760</v>
      </c>
      <c r="D2244">
        <v>0</v>
      </c>
      <c r="E2244" s="76">
        <v>45747</v>
      </c>
      <c r="H2244">
        <f>'Year 3'!$F$253</f>
        <v>0</v>
      </c>
      <c r="J2244">
        <v>0</v>
      </c>
      <c r="K2244" t="s">
        <v>866</v>
      </c>
    </row>
    <row r="2245" spans="1:11" x14ac:dyDescent="0.2">
      <c r="A2245" t="s">
        <v>604</v>
      </c>
      <c r="B2245" t="s">
        <v>761</v>
      </c>
      <c r="D2245">
        <v>0</v>
      </c>
      <c r="E2245" s="76">
        <v>45747</v>
      </c>
      <c r="H2245">
        <f>'Year 3'!$F$254</f>
        <v>0</v>
      </c>
      <c r="J2245">
        <v>0</v>
      </c>
      <c r="K2245" t="s">
        <v>866</v>
      </c>
    </row>
    <row r="2246" spans="1:11" x14ac:dyDescent="0.2">
      <c r="A2246" t="s">
        <v>604</v>
      </c>
      <c r="B2246" t="s">
        <v>762</v>
      </c>
      <c r="D2246">
        <v>0</v>
      </c>
      <c r="E2246" s="76">
        <v>45747</v>
      </c>
      <c r="H2246">
        <f>'Year 3'!$F$255</f>
        <v>0</v>
      </c>
      <c r="J2246">
        <v>0</v>
      </c>
      <c r="K2246" t="s">
        <v>866</v>
      </c>
    </row>
    <row r="2247" spans="1:11" x14ac:dyDescent="0.2">
      <c r="A2247" t="s">
        <v>611</v>
      </c>
      <c r="B2247" t="s">
        <v>757</v>
      </c>
      <c r="D2247">
        <v>0</v>
      </c>
      <c r="E2247" s="76">
        <v>45747</v>
      </c>
      <c r="H2247">
        <f>'Year 3'!$J$266</f>
        <v>0</v>
      </c>
      <c r="J2247">
        <v>0</v>
      </c>
      <c r="K2247" t="s">
        <v>867</v>
      </c>
    </row>
    <row r="2248" spans="1:11" x14ac:dyDescent="0.2">
      <c r="A2248" t="s">
        <v>611</v>
      </c>
      <c r="B2248" t="s">
        <v>757</v>
      </c>
      <c r="D2248">
        <v>0</v>
      </c>
      <c r="E2248" s="76">
        <v>46112</v>
      </c>
      <c r="H2248">
        <f>'Year 3'!$K$266</f>
        <v>0</v>
      </c>
      <c r="J2248">
        <v>0</v>
      </c>
      <c r="K2248" t="s">
        <v>867</v>
      </c>
    </row>
    <row r="2249" spans="1:11" x14ac:dyDescent="0.2">
      <c r="A2249" t="s">
        <v>611</v>
      </c>
      <c r="B2249" t="s">
        <v>757</v>
      </c>
      <c r="D2249">
        <v>0</v>
      </c>
      <c r="E2249" s="76">
        <v>46477</v>
      </c>
      <c r="H2249">
        <f>'Year 3'!$L$266</f>
        <v>0</v>
      </c>
      <c r="J2249">
        <v>0</v>
      </c>
      <c r="K2249" t="s">
        <v>867</v>
      </c>
    </row>
    <row r="2250" spans="1:11" x14ac:dyDescent="0.2">
      <c r="A2250" t="s">
        <v>611</v>
      </c>
      <c r="B2250" t="s">
        <v>757</v>
      </c>
      <c r="D2250">
        <v>0</v>
      </c>
      <c r="E2250" s="76">
        <v>46843</v>
      </c>
      <c r="H2250">
        <f>'Year 3'!$M$266</f>
        <v>0</v>
      </c>
      <c r="J2250">
        <v>0</v>
      </c>
      <c r="K2250" t="s">
        <v>867</v>
      </c>
    </row>
    <row r="2251" spans="1:11" x14ac:dyDescent="0.2">
      <c r="A2251" t="s">
        <v>611</v>
      </c>
      <c r="B2251" t="s">
        <v>757</v>
      </c>
      <c r="D2251">
        <v>0</v>
      </c>
      <c r="E2251" s="76">
        <v>47208</v>
      </c>
      <c r="H2251">
        <f>'Year 3'!$N$266</f>
        <v>0</v>
      </c>
      <c r="J2251">
        <v>0</v>
      </c>
      <c r="K2251" t="s">
        <v>867</v>
      </c>
    </row>
    <row r="2252" spans="1:11" x14ac:dyDescent="0.2">
      <c r="A2252" t="s">
        <v>611</v>
      </c>
      <c r="B2252" t="s">
        <v>757</v>
      </c>
      <c r="D2252">
        <v>0</v>
      </c>
      <c r="E2252" s="76">
        <v>47573</v>
      </c>
      <c r="H2252">
        <f>'Year 3'!$O$266</f>
        <v>0</v>
      </c>
      <c r="J2252">
        <v>0</v>
      </c>
      <c r="K2252" t="s">
        <v>867</v>
      </c>
    </row>
    <row r="2253" spans="1:11" x14ac:dyDescent="0.2">
      <c r="A2253" t="s">
        <v>611</v>
      </c>
      <c r="B2253" t="s">
        <v>757</v>
      </c>
      <c r="D2253">
        <v>0</v>
      </c>
      <c r="E2253" s="76">
        <v>47938</v>
      </c>
      <c r="H2253">
        <f>'Year 3'!$P$266</f>
        <v>0</v>
      </c>
      <c r="J2253">
        <v>0</v>
      </c>
      <c r="K2253" t="s">
        <v>867</v>
      </c>
    </row>
    <row r="2254" spans="1:11" x14ac:dyDescent="0.2">
      <c r="A2254" t="s">
        <v>611</v>
      </c>
      <c r="B2254" t="s">
        <v>758</v>
      </c>
      <c r="D2254">
        <v>0</v>
      </c>
      <c r="E2254" s="76">
        <v>45747</v>
      </c>
      <c r="H2254">
        <f>'Year 3'!$J$267</f>
        <v>0</v>
      </c>
      <c r="J2254">
        <v>0</v>
      </c>
      <c r="K2254" t="s">
        <v>867</v>
      </c>
    </row>
    <row r="2255" spans="1:11" x14ac:dyDescent="0.2">
      <c r="A2255" t="s">
        <v>611</v>
      </c>
      <c r="B2255" t="s">
        <v>758</v>
      </c>
      <c r="D2255">
        <v>0</v>
      </c>
      <c r="E2255" s="76">
        <v>46112</v>
      </c>
      <c r="H2255">
        <f>'Year 3'!$K$267</f>
        <v>0</v>
      </c>
      <c r="J2255">
        <v>0</v>
      </c>
      <c r="K2255" t="s">
        <v>867</v>
      </c>
    </row>
    <row r="2256" spans="1:11" x14ac:dyDescent="0.2">
      <c r="A2256" t="s">
        <v>611</v>
      </c>
      <c r="B2256" t="s">
        <v>758</v>
      </c>
      <c r="D2256">
        <v>0</v>
      </c>
      <c r="E2256" s="76">
        <v>46477</v>
      </c>
      <c r="H2256">
        <f>'Year 3'!$L$267</f>
        <v>0</v>
      </c>
      <c r="J2256">
        <v>0</v>
      </c>
      <c r="K2256" t="s">
        <v>867</v>
      </c>
    </row>
    <row r="2257" spans="1:11" x14ac:dyDescent="0.2">
      <c r="A2257" t="s">
        <v>611</v>
      </c>
      <c r="B2257" t="s">
        <v>758</v>
      </c>
      <c r="D2257">
        <v>0</v>
      </c>
      <c r="E2257" s="76">
        <v>46843</v>
      </c>
      <c r="H2257">
        <f>'Year 3'!$M$267</f>
        <v>0</v>
      </c>
      <c r="J2257">
        <v>0</v>
      </c>
      <c r="K2257" t="s">
        <v>867</v>
      </c>
    </row>
    <row r="2258" spans="1:11" x14ac:dyDescent="0.2">
      <c r="A2258" t="s">
        <v>611</v>
      </c>
      <c r="B2258" t="s">
        <v>758</v>
      </c>
      <c r="D2258">
        <v>0</v>
      </c>
      <c r="E2258" s="76">
        <v>47208</v>
      </c>
      <c r="H2258">
        <f>'Year 3'!$N$267</f>
        <v>0</v>
      </c>
      <c r="J2258">
        <v>0</v>
      </c>
      <c r="K2258" t="s">
        <v>867</v>
      </c>
    </row>
    <row r="2259" spans="1:11" x14ac:dyDescent="0.2">
      <c r="A2259" t="s">
        <v>611</v>
      </c>
      <c r="B2259" t="s">
        <v>758</v>
      </c>
      <c r="D2259">
        <v>0</v>
      </c>
      <c r="E2259" s="76">
        <v>47573</v>
      </c>
      <c r="H2259">
        <f>'Year 3'!$O$267</f>
        <v>0</v>
      </c>
      <c r="J2259">
        <v>0</v>
      </c>
      <c r="K2259" t="s">
        <v>867</v>
      </c>
    </row>
    <row r="2260" spans="1:11" x14ac:dyDescent="0.2">
      <c r="A2260" t="s">
        <v>611</v>
      </c>
      <c r="B2260" t="s">
        <v>758</v>
      </c>
      <c r="D2260">
        <v>0</v>
      </c>
      <c r="E2260" s="76">
        <v>47938</v>
      </c>
      <c r="H2260">
        <f>'Year 3'!$P$267</f>
        <v>0</v>
      </c>
      <c r="J2260">
        <v>0</v>
      </c>
      <c r="K2260" t="s">
        <v>867</v>
      </c>
    </row>
    <row r="2261" spans="1:11" x14ac:dyDescent="0.2">
      <c r="A2261" t="s">
        <v>611</v>
      </c>
      <c r="B2261" t="s">
        <v>759</v>
      </c>
      <c r="D2261">
        <v>0</v>
      </c>
      <c r="E2261" s="76">
        <v>45747</v>
      </c>
      <c r="H2261">
        <f>'Year 3'!$J$268</f>
        <v>0</v>
      </c>
      <c r="J2261">
        <v>0</v>
      </c>
      <c r="K2261" t="s">
        <v>867</v>
      </c>
    </row>
    <row r="2262" spans="1:11" x14ac:dyDescent="0.2">
      <c r="A2262" t="s">
        <v>611</v>
      </c>
      <c r="B2262" t="s">
        <v>759</v>
      </c>
      <c r="D2262">
        <v>0</v>
      </c>
      <c r="E2262" s="76">
        <v>46112</v>
      </c>
      <c r="H2262">
        <f>'Year 3'!$K$268</f>
        <v>0</v>
      </c>
      <c r="J2262">
        <v>0</v>
      </c>
      <c r="K2262" t="s">
        <v>867</v>
      </c>
    </row>
    <row r="2263" spans="1:11" x14ac:dyDescent="0.2">
      <c r="A2263" t="s">
        <v>611</v>
      </c>
      <c r="B2263" t="s">
        <v>759</v>
      </c>
      <c r="D2263">
        <v>0</v>
      </c>
      <c r="E2263" s="76">
        <v>46477</v>
      </c>
      <c r="H2263">
        <f>'Year 3'!$L$268</f>
        <v>0</v>
      </c>
      <c r="J2263">
        <v>0</v>
      </c>
      <c r="K2263" t="s">
        <v>867</v>
      </c>
    </row>
    <row r="2264" spans="1:11" x14ac:dyDescent="0.2">
      <c r="A2264" t="s">
        <v>611</v>
      </c>
      <c r="B2264" t="s">
        <v>759</v>
      </c>
      <c r="D2264">
        <v>0</v>
      </c>
      <c r="E2264" s="76">
        <v>46843</v>
      </c>
      <c r="H2264">
        <f>'Year 3'!$M$268</f>
        <v>0</v>
      </c>
      <c r="J2264">
        <v>0</v>
      </c>
      <c r="K2264" t="s">
        <v>867</v>
      </c>
    </row>
    <row r="2265" spans="1:11" x14ac:dyDescent="0.2">
      <c r="A2265" t="s">
        <v>611</v>
      </c>
      <c r="B2265" t="s">
        <v>759</v>
      </c>
      <c r="D2265">
        <v>0</v>
      </c>
      <c r="E2265" s="76">
        <v>47208</v>
      </c>
      <c r="H2265">
        <f>'Year 3'!$N$268</f>
        <v>0</v>
      </c>
      <c r="J2265">
        <v>0</v>
      </c>
      <c r="K2265" t="s">
        <v>867</v>
      </c>
    </row>
    <row r="2266" spans="1:11" x14ac:dyDescent="0.2">
      <c r="A2266" t="s">
        <v>611</v>
      </c>
      <c r="B2266" t="s">
        <v>759</v>
      </c>
      <c r="D2266">
        <v>0</v>
      </c>
      <c r="E2266" s="76">
        <v>47573</v>
      </c>
      <c r="H2266">
        <f>'Year 3'!$O$268</f>
        <v>0</v>
      </c>
      <c r="J2266">
        <v>0</v>
      </c>
      <c r="K2266" t="s">
        <v>867</v>
      </c>
    </row>
    <row r="2267" spans="1:11" x14ac:dyDescent="0.2">
      <c r="A2267" t="s">
        <v>611</v>
      </c>
      <c r="B2267" t="s">
        <v>759</v>
      </c>
      <c r="D2267">
        <v>0</v>
      </c>
      <c r="E2267" s="76">
        <v>47938</v>
      </c>
      <c r="H2267">
        <f>'Year 3'!$P$268</f>
        <v>0</v>
      </c>
      <c r="J2267">
        <v>0</v>
      </c>
      <c r="K2267" t="s">
        <v>867</v>
      </c>
    </row>
    <row r="2268" spans="1:11" x14ac:dyDescent="0.2">
      <c r="A2268" t="s">
        <v>611</v>
      </c>
      <c r="B2268" t="s">
        <v>760</v>
      </c>
      <c r="D2268">
        <v>0</v>
      </c>
      <c r="E2268" s="76">
        <v>45747</v>
      </c>
      <c r="H2268">
        <f>'Year 3'!$J$269</f>
        <v>0</v>
      </c>
      <c r="J2268">
        <v>0</v>
      </c>
      <c r="K2268" t="s">
        <v>867</v>
      </c>
    </row>
    <row r="2269" spans="1:11" x14ac:dyDescent="0.2">
      <c r="A2269" t="s">
        <v>611</v>
      </c>
      <c r="B2269" t="s">
        <v>760</v>
      </c>
      <c r="D2269">
        <v>0</v>
      </c>
      <c r="E2269" s="76">
        <v>46112</v>
      </c>
      <c r="H2269">
        <f>'Year 3'!$K$269</f>
        <v>0</v>
      </c>
      <c r="J2269">
        <v>0</v>
      </c>
      <c r="K2269" t="s">
        <v>867</v>
      </c>
    </row>
    <row r="2270" spans="1:11" x14ac:dyDescent="0.2">
      <c r="A2270" t="s">
        <v>611</v>
      </c>
      <c r="B2270" t="s">
        <v>760</v>
      </c>
      <c r="D2270">
        <v>0</v>
      </c>
      <c r="E2270" s="76">
        <v>46477</v>
      </c>
      <c r="H2270">
        <f>'Year 3'!$L$269</f>
        <v>0</v>
      </c>
      <c r="J2270">
        <v>0</v>
      </c>
      <c r="K2270" t="s">
        <v>867</v>
      </c>
    </row>
    <row r="2271" spans="1:11" x14ac:dyDescent="0.2">
      <c r="A2271" t="s">
        <v>611</v>
      </c>
      <c r="B2271" t="s">
        <v>760</v>
      </c>
      <c r="D2271">
        <v>0</v>
      </c>
      <c r="E2271" s="76">
        <v>46843</v>
      </c>
      <c r="H2271">
        <f>'Year 3'!$M$269</f>
        <v>0</v>
      </c>
      <c r="J2271">
        <v>0</v>
      </c>
      <c r="K2271" t="s">
        <v>867</v>
      </c>
    </row>
    <row r="2272" spans="1:11" x14ac:dyDescent="0.2">
      <c r="A2272" t="s">
        <v>611</v>
      </c>
      <c r="B2272" t="s">
        <v>760</v>
      </c>
      <c r="D2272">
        <v>0</v>
      </c>
      <c r="E2272" s="76">
        <v>47208</v>
      </c>
      <c r="H2272">
        <f>'Year 3'!$N$269</f>
        <v>0</v>
      </c>
      <c r="J2272">
        <v>0</v>
      </c>
      <c r="K2272" t="s">
        <v>867</v>
      </c>
    </row>
    <row r="2273" spans="1:11" x14ac:dyDescent="0.2">
      <c r="A2273" t="s">
        <v>611</v>
      </c>
      <c r="B2273" t="s">
        <v>760</v>
      </c>
      <c r="D2273">
        <v>0</v>
      </c>
      <c r="E2273" s="76">
        <v>47573</v>
      </c>
      <c r="H2273">
        <f>'Year 3'!$O$269</f>
        <v>0</v>
      </c>
      <c r="J2273">
        <v>0</v>
      </c>
      <c r="K2273" t="s">
        <v>867</v>
      </c>
    </row>
    <row r="2274" spans="1:11" x14ac:dyDescent="0.2">
      <c r="A2274" t="s">
        <v>611</v>
      </c>
      <c r="B2274" t="s">
        <v>760</v>
      </c>
      <c r="D2274">
        <v>0</v>
      </c>
      <c r="E2274" s="76">
        <v>47938</v>
      </c>
      <c r="H2274">
        <f>'Year 3'!$P$269</f>
        <v>0</v>
      </c>
      <c r="J2274">
        <v>0</v>
      </c>
      <c r="K2274" t="s">
        <v>867</v>
      </c>
    </row>
    <row r="2275" spans="1:11" x14ac:dyDescent="0.2">
      <c r="A2275" t="s">
        <v>611</v>
      </c>
      <c r="B2275" t="s">
        <v>761</v>
      </c>
      <c r="D2275">
        <v>0</v>
      </c>
      <c r="E2275" s="76">
        <v>45747</v>
      </c>
      <c r="H2275">
        <f>'Year 3'!$J$270</f>
        <v>0</v>
      </c>
      <c r="J2275">
        <v>0</v>
      </c>
      <c r="K2275" t="s">
        <v>867</v>
      </c>
    </row>
    <row r="2276" spans="1:11" x14ac:dyDescent="0.2">
      <c r="A2276" t="s">
        <v>611</v>
      </c>
      <c r="B2276" t="s">
        <v>761</v>
      </c>
      <c r="D2276">
        <v>0</v>
      </c>
      <c r="E2276" s="76">
        <v>46112</v>
      </c>
      <c r="H2276">
        <f>'Year 3'!$K$270</f>
        <v>0</v>
      </c>
      <c r="J2276">
        <v>0</v>
      </c>
      <c r="K2276" t="s">
        <v>867</v>
      </c>
    </row>
    <row r="2277" spans="1:11" x14ac:dyDescent="0.2">
      <c r="A2277" t="s">
        <v>611</v>
      </c>
      <c r="B2277" t="s">
        <v>761</v>
      </c>
      <c r="D2277">
        <v>0</v>
      </c>
      <c r="E2277" s="76">
        <v>46477</v>
      </c>
      <c r="H2277">
        <f>'Year 3'!$L$270</f>
        <v>0</v>
      </c>
      <c r="J2277">
        <v>0</v>
      </c>
      <c r="K2277" t="s">
        <v>867</v>
      </c>
    </row>
    <row r="2278" spans="1:11" x14ac:dyDescent="0.2">
      <c r="A2278" t="s">
        <v>611</v>
      </c>
      <c r="B2278" t="s">
        <v>761</v>
      </c>
      <c r="D2278">
        <v>0</v>
      </c>
      <c r="E2278" s="76">
        <v>46843</v>
      </c>
      <c r="H2278">
        <f>'Year 3'!$M$270</f>
        <v>0</v>
      </c>
      <c r="J2278">
        <v>0</v>
      </c>
      <c r="K2278" t="s">
        <v>867</v>
      </c>
    </row>
    <row r="2279" spans="1:11" x14ac:dyDescent="0.2">
      <c r="A2279" t="s">
        <v>611</v>
      </c>
      <c r="B2279" t="s">
        <v>761</v>
      </c>
      <c r="D2279">
        <v>0</v>
      </c>
      <c r="E2279" s="76">
        <v>47208</v>
      </c>
      <c r="H2279">
        <f>'Year 3'!$N$270</f>
        <v>0</v>
      </c>
      <c r="J2279">
        <v>0</v>
      </c>
      <c r="K2279" t="s">
        <v>867</v>
      </c>
    </row>
    <row r="2280" spans="1:11" x14ac:dyDescent="0.2">
      <c r="A2280" t="s">
        <v>611</v>
      </c>
      <c r="B2280" t="s">
        <v>761</v>
      </c>
      <c r="D2280">
        <v>0</v>
      </c>
      <c r="E2280" s="76">
        <v>47573</v>
      </c>
      <c r="H2280">
        <f>'Year 3'!$O$270</f>
        <v>0</v>
      </c>
      <c r="J2280">
        <v>0</v>
      </c>
      <c r="K2280" t="s">
        <v>867</v>
      </c>
    </row>
    <row r="2281" spans="1:11" x14ac:dyDescent="0.2">
      <c r="A2281" t="s">
        <v>611</v>
      </c>
      <c r="B2281" t="s">
        <v>761</v>
      </c>
      <c r="D2281">
        <v>0</v>
      </c>
      <c r="E2281" s="76">
        <v>47938</v>
      </c>
      <c r="H2281">
        <f>'Year 3'!$P$270</f>
        <v>0</v>
      </c>
      <c r="J2281">
        <v>0</v>
      </c>
      <c r="K2281" t="s">
        <v>867</v>
      </c>
    </row>
    <row r="2282" spans="1:11" x14ac:dyDescent="0.2">
      <c r="A2282" t="s">
        <v>611</v>
      </c>
      <c r="B2282" t="s">
        <v>762</v>
      </c>
      <c r="D2282">
        <v>0</v>
      </c>
      <c r="E2282" s="76">
        <v>45747</v>
      </c>
      <c r="H2282">
        <f>'Year 3'!$J$271</f>
        <v>0</v>
      </c>
      <c r="J2282">
        <v>0</v>
      </c>
      <c r="K2282" t="s">
        <v>867</v>
      </c>
    </row>
    <row r="2283" spans="1:11" x14ac:dyDescent="0.2">
      <c r="A2283" t="s">
        <v>611</v>
      </c>
      <c r="B2283" t="s">
        <v>762</v>
      </c>
      <c r="D2283">
        <v>0</v>
      </c>
      <c r="E2283" s="76">
        <v>46112</v>
      </c>
      <c r="H2283">
        <f>'Year 3'!$K$271</f>
        <v>0</v>
      </c>
      <c r="J2283">
        <v>0</v>
      </c>
      <c r="K2283" t="s">
        <v>867</v>
      </c>
    </row>
    <row r="2284" spans="1:11" x14ac:dyDescent="0.2">
      <c r="A2284" t="s">
        <v>611</v>
      </c>
      <c r="B2284" t="s">
        <v>762</v>
      </c>
      <c r="D2284">
        <v>0</v>
      </c>
      <c r="E2284" s="76">
        <v>46477</v>
      </c>
      <c r="H2284">
        <f>'Year 3'!$L$271</f>
        <v>0</v>
      </c>
      <c r="J2284">
        <v>0</v>
      </c>
      <c r="K2284" t="s">
        <v>867</v>
      </c>
    </row>
    <row r="2285" spans="1:11" x14ac:dyDescent="0.2">
      <c r="A2285" t="s">
        <v>611</v>
      </c>
      <c r="B2285" t="s">
        <v>762</v>
      </c>
      <c r="D2285">
        <v>0</v>
      </c>
      <c r="E2285" s="76">
        <v>46843</v>
      </c>
      <c r="H2285">
        <f>'Year 3'!$M$271</f>
        <v>0</v>
      </c>
      <c r="J2285">
        <v>0</v>
      </c>
      <c r="K2285" t="s">
        <v>867</v>
      </c>
    </row>
    <row r="2286" spans="1:11" x14ac:dyDescent="0.2">
      <c r="A2286" t="s">
        <v>611</v>
      </c>
      <c r="B2286" t="s">
        <v>762</v>
      </c>
      <c r="D2286">
        <v>0</v>
      </c>
      <c r="E2286" s="76">
        <v>47208</v>
      </c>
      <c r="H2286">
        <f>'Year 3'!$N$271</f>
        <v>0</v>
      </c>
      <c r="J2286">
        <v>0</v>
      </c>
      <c r="K2286" t="s">
        <v>867</v>
      </c>
    </row>
    <row r="2287" spans="1:11" x14ac:dyDescent="0.2">
      <c r="A2287" t="s">
        <v>611</v>
      </c>
      <c r="B2287" t="s">
        <v>762</v>
      </c>
      <c r="D2287">
        <v>0</v>
      </c>
      <c r="E2287" s="76">
        <v>47573</v>
      </c>
      <c r="H2287">
        <f>'Year 3'!$O$271</f>
        <v>0</v>
      </c>
      <c r="J2287">
        <v>0</v>
      </c>
      <c r="K2287" t="s">
        <v>867</v>
      </c>
    </row>
    <row r="2288" spans="1:11" x14ac:dyDescent="0.2">
      <c r="A2288" t="s">
        <v>611</v>
      </c>
      <c r="B2288" t="s">
        <v>762</v>
      </c>
      <c r="D2288">
        <v>0</v>
      </c>
      <c r="E2288" s="76">
        <v>47938</v>
      </c>
      <c r="H2288">
        <f>'Year 3'!$P$271</f>
        <v>0</v>
      </c>
      <c r="J2288">
        <v>0</v>
      </c>
      <c r="K2288" t="s">
        <v>867</v>
      </c>
    </row>
    <row r="2289" spans="1:11" x14ac:dyDescent="0.2">
      <c r="A2289" t="s">
        <v>618</v>
      </c>
      <c r="B2289" t="s">
        <v>757</v>
      </c>
      <c r="D2289">
        <v>0</v>
      </c>
      <c r="E2289" s="76">
        <v>45747</v>
      </c>
      <c r="H2289">
        <f>'Year 3'!$J$290</f>
        <v>0</v>
      </c>
      <c r="J2289">
        <v>0</v>
      </c>
      <c r="K2289" t="s">
        <v>868</v>
      </c>
    </row>
    <row r="2290" spans="1:11" x14ac:dyDescent="0.2">
      <c r="A2290" t="s">
        <v>618</v>
      </c>
      <c r="B2290" t="s">
        <v>757</v>
      </c>
      <c r="D2290">
        <v>0</v>
      </c>
      <c r="E2290" s="76">
        <v>46112</v>
      </c>
      <c r="H2290">
        <f>'Year 3'!$K$290</f>
        <v>0</v>
      </c>
      <c r="J2290">
        <v>0</v>
      </c>
      <c r="K2290" t="s">
        <v>868</v>
      </c>
    </row>
    <row r="2291" spans="1:11" x14ac:dyDescent="0.2">
      <c r="A2291" t="s">
        <v>618</v>
      </c>
      <c r="B2291" t="s">
        <v>757</v>
      </c>
      <c r="D2291">
        <v>0</v>
      </c>
      <c r="E2291" s="76">
        <v>46477</v>
      </c>
      <c r="H2291">
        <f>'Year 3'!$L$290</f>
        <v>0</v>
      </c>
      <c r="J2291">
        <v>0</v>
      </c>
      <c r="K2291" t="s">
        <v>868</v>
      </c>
    </row>
    <row r="2292" spans="1:11" x14ac:dyDescent="0.2">
      <c r="A2292" t="s">
        <v>618</v>
      </c>
      <c r="B2292" t="s">
        <v>757</v>
      </c>
      <c r="D2292">
        <v>0</v>
      </c>
      <c r="E2292" s="76">
        <v>46843</v>
      </c>
      <c r="H2292">
        <f>'Year 3'!$M$290</f>
        <v>0</v>
      </c>
      <c r="J2292">
        <v>0</v>
      </c>
      <c r="K2292" t="s">
        <v>868</v>
      </c>
    </row>
    <row r="2293" spans="1:11" x14ac:dyDescent="0.2">
      <c r="A2293" t="s">
        <v>618</v>
      </c>
      <c r="B2293" t="s">
        <v>757</v>
      </c>
      <c r="D2293">
        <v>0</v>
      </c>
      <c r="E2293" s="76">
        <v>47208</v>
      </c>
      <c r="H2293">
        <f>'Year 3'!$N$290</f>
        <v>0</v>
      </c>
      <c r="J2293">
        <v>0</v>
      </c>
      <c r="K2293" t="s">
        <v>868</v>
      </c>
    </row>
    <row r="2294" spans="1:11" x14ac:dyDescent="0.2">
      <c r="A2294" t="s">
        <v>618</v>
      </c>
      <c r="B2294" t="s">
        <v>757</v>
      </c>
      <c r="D2294">
        <v>0</v>
      </c>
      <c r="E2294" s="76">
        <v>47573</v>
      </c>
      <c r="H2294">
        <f>'Year 3'!$O$290</f>
        <v>0</v>
      </c>
      <c r="J2294">
        <v>0</v>
      </c>
      <c r="K2294" t="s">
        <v>868</v>
      </c>
    </row>
    <row r="2295" spans="1:11" x14ac:dyDescent="0.2">
      <c r="A2295" t="s">
        <v>618</v>
      </c>
      <c r="B2295" t="s">
        <v>757</v>
      </c>
      <c r="D2295">
        <v>0</v>
      </c>
      <c r="E2295" s="76">
        <v>47938</v>
      </c>
      <c r="H2295">
        <f>'Year 3'!$P$290</f>
        <v>0</v>
      </c>
      <c r="J2295">
        <v>0</v>
      </c>
      <c r="K2295" t="s">
        <v>868</v>
      </c>
    </row>
    <row r="2296" spans="1:11" x14ac:dyDescent="0.2">
      <c r="A2296" t="s">
        <v>618</v>
      </c>
      <c r="B2296" t="s">
        <v>758</v>
      </c>
      <c r="D2296">
        <v>0</v>
      </c>
      <c r="E2296" s="76">
        <v>45747</v>
      </c>
      <c r="H2296">
        <f>'Year 3'!$J$291</f>
        <v>0</v>
      </c>
      <c r="J2296">
        <v>0</v>
      </c>
      <c r="K2296" t="s">
        <v>868</v>
      </c>
    </row>
    <row r="2297" spans="1:11" x14ac:dyDescent="0.2">
      <c r="A2297" t="s">
        <v>618</v>
      </c>
      <c r="B2297" t="s">
        <v>758</v>
      </c>
      <c r="D2297">
        <v>0</v>
      </c>
      <c r="E2297" s="76">
        <v>46112</v>
      </c>
      <c r="H2297">
        <f>'Year 3'!$K$291</f>
        <v>0</v>
      </c>
      <c r="J2297">
        <v>0</v>
      </c>
      <c r="K2297" t="s">
        <v>868</v>
      </c>
    </row>
    <row r="2298" spans="1:11" x14ac:dyDescent="0.2">
      <c r="A2298" t="s">
        <v>618</v>
      </c>
      <c r="B2298" t="s">
        <v>758</v>
      </c>
      <c r="D2298">
        <v>0</v>
      </c>
      <c r="E2298" s="76">
        <v>46477</v>
      </c>
      <c r="H2298">
        <f>'Year 3'!$L$291</f>
        <v>0</v>
      </c>
      <c r="J2298">
        <v>0</v>
      </c>
      <c r="K2298" t="s">
        <v>868</v>
      </c>
    </row>
    <row r="2299" spans="1:11" x14ac:dyDescent="0.2">
      <c r="A2299" t="s">
        <v>618</v>
      </c>
      <c r="B2299" t="s">
        <v>758</v>
      </c>
      <c r="D2299">
        <v>0</v>
      </c>
      <c r="E2299" s="76">
        <v>46843</v>
      </c>
      <c r="H2299">
        <f>'Year 3'!$M$291</f>
        <v>0</v>
      </c>
      <c r="J2299">
        <v>0</v>
      </c>
      <c r="K2299" t="s">
        <v>868</v>
      </c>
    </row>
    <row r="2300" spans="1:11" x14ac:dyDescent="0.2">
      <c r="A2300" t="s">
        <v>618</v>
      </c>
      <c r="B2300" t="s">
        <v>758</v>
      </c>
      <c r="D2300">
        <v>0</v>
      </c>
      <c r="E2300" s="76">
        <v>47208</v>
      </c>
      <c r="H2300">
        <f>'Year 3'!$N$291</f>
        <v>0</v>
      </c>
      <c r="J2300">
        <v>0</v>
      </c>
      <c r="K2300" t="s">
        <v>868</v>
      </c>
    </row>
    <row r="2301" spans="1:11" x14ac:dyDescent="0.2">
      <c r="A2301" t="s">
        <v>618</v>
      </c>
      <c r="B2301" t="s">
        <v>758</v>
      </c>
      <c r="D2301">
        <v>0</v>
      </c>
      <c r="E2301" s="76">
        <v>47573</v>
      </c>
      <c r="H2301">
        <f>'Year 3'!$O$291</f>
        <v>0</v>
      </c>
      <c r="J2301">
        <v>0</v>
      </c>
      <c r="K2301" t="s">
        <v>868</v>
      </c>
    </row>
    <row r="2302" spans="1:11" x14ac:dyDescent="0.2">
      <c r="A2302" t="s">
        <v>618</v>
      </c>
      <c r="B2302" t="s">
        <v>758</v>
      </c>
      <c r="D2302">
        <v>0</v>
      </c>
      <c r="E2302" s="76">
        <v>47938</v>
      </c>
      <c r="H2302">
        <f>'Year 3'!$P$291</f>
        <v>0</v>
      </c>
      <c r="J2302">
        <v>0</v>
      </c>
      <c r="K2302" t="s">
        <v>868</v>
      </c>
    </row>
    <row r="2303" spans="1:11" x14ac:dyDescent="0.2">
      <c r="A2303" t="s">
        <v>618</v>
      </c>
      <c r="B2303" t="s">
        <v>759</v>
      </c>
      <c r="D2303">
        <v>0</v>
      </c>
      <c r="E2303" s="76">
        <v>45747</v>
      </c>
      <c r="H2303">
        <f>'Year 3'!$J$292</f>
        <v>0</v>
      </c>
      <c r="J2303">
        <v>0</v>
      </c>
      <c r="K2303" t="s">
        <v>868</v>
      </c>
    </row>
    <row r="2304" spans="1:11" x14ac:dyDescent="0.2">
      <c r="A2304" t="s">
        <v>618</v>
      </c>
      <c r="B2304" t="s">
        <v>759</v>
      </c>
      <c r="D2304">
        <v>0</v>
      </c>
      <c r="E2304" s="76">
        <v>46112</v>
      </c>
      <c r="H2304">
        <f>'Year 3'!$K$292</f>
        <v>0</v>
      </c>
      <c r="J2304">
        <v>0</v>
      </c>
      <c r="K2304" t="s">
        <v>868</v>
      </c>
    </row>
    <row r="2305" spans="1:11" x14ac:dyDescent="0.2">
      <c r="A2305" t="s">
        <v>618</v>
      </c>
      <c r="B2305" t="s">
        <v>759</v>
      </c>
      <c r="D2305">
        <v>0</v>
      </c>
      <c r="E2305" s="76">
        <v>46477</v>
      </c>
      <c r="H2305">
        <f>'Year 3'!$L$292</f>
        <v>0</v>
      </c>
      <c r="J2305">
        <v>0</v>
      </c>
      <c r="K2305" t="s">
        <v>868</v>
      </c>
    </row>
    <row r="2306" spans="1:11" x14ac:dyDescent="0.2">
      <c r="A2306" t="s">
        <v>618</v>
      </c>
      <c r="B2306" t="s">
        <v>759</v>
      </c>
      <c r="D2306">
        <v>0</v>
      </c>
      <c r="E2306" s="76">
        <v>46843</v>
      </c>
      <c r="H2306">
        <f>'Year 3'!$M$292</f>
        <v>0</v>
      </c>
      <c r="J2306">
        <v>0</v>
      </c>
      <c r="K2306" t="s">
        <v>868</v>
      </c>
    </row>
    <row r="2307" spans="1:11" x14ac:dyDescent="0.2">
      <c r="A2307" t="s">
        <v>618</v>
      </c>
      <c r="B2307" t="s">
        <v>759</v>
      </c>
      <c r="D2307">
        <v>0</v>
      </c>
      <c r="E2307" s="76">
        <v>47208</v>
      </c>
      <c r="H2307">
        <f>'Year 3'!$N$292</f>
        <v>0</v>
      </c>
      <c r="J2307">
        <v>0</v>
      </c>
      <c r="K2307" t="s">
        <v>868</v>
      </c>
    </row>
    <row r="2308" spans="1:11" x14ac:dyDescent="0.2">
      <c r="A2308" t="s">
        <v>618</v>
      </c>
      <c r="B2308" t="s">
        <v>759</v>
      </c>
      <c r="D2308">
        <v>0</v>
      </c>
      <c r="E2308" s="76">
        <v>47573</v>
      </c>
      <c r="H2308">
        <f>'Year 3'!$O$292</f>
        <v>0</v>
      </c>
      <c r="J2308">
        <v>0</v>
      </c>
      <c r="K2308" t="s">
        <v>868</v>
      </c>
    </row>
    <row r="2309" spans="1:11" x14ac:dyDescent="0.2">
      <c r="A2309" t="s">
        <v>618</v>
      </c>
      <c r="B2309" t="s">
        <v>759</v>
      </c>
      <c r="D2309">
        <v>0</v>
      </c>
      <c r="E2309" s="76">
        <v>47938</v>
      </c>
      <c r="H2309">
        <f>'Year 3'!$P$292</f>
        <v>0</v>
      </c>
      <c r="J2309">
        <v>0</v>
      </c>
      <c r="K2309" t="s">
        <v>868</v>
      </c>
    </row>
    <row r="2310" spans="1:11" x14ac:dyDescent="0.2">
      <c r="A2310" t="s">
        <v>618</v>
      </c>
      <c r="B2310" t="s">
        <v>760</v>
      </c>
      <c r="D2310">
        <v>0</v>
      </c>
      <c r="E2310" s="76">
        <v>45747</v>
      </c>
      <c r="H2310">
        <f>'Year 3'!$J$293</f>
        <v>0</v>
      </c>
      <c r="J2310">
        <v>0</v>
      </c>
      <c r="K2310" t="s">
        <v>868</v>
      </c>
    </row>
    <row r="2311" spans="1:11" x14ac:dyDescent="0.2">
      <c r="A2311" t="s">
        <v>618</v>
      </c>
      <c r="B2311" t="s">
        <v>760</v>
      </c>
      <c r="D2311">
        <v>0</v>
      </c>
      <c r="E2311" s="76">
        <v>46112</v>
      </c>
      <c r="H2311">
        <f>'Year 3'!$K$293</f>
        <v>0</v>
      </c>
      <c r="J2311">
        <v>0</v>
      </c>
      <c r="K2311" t="s">
        <v>868</v>
      </c>
    </row>
    <row r="2312" spans="1:11" x14ac:dyDescent="0.2">
      <c r="A2312" t="s">
        <v>618</v>
      </c>
      <c r="B2312" t="s">
        <v>760</v>
      </c>
      <c r="D2312">
        <v>0</v>
      </c>
      <c r="E2312" s="76">
        <v>46477</v>
      </c>
      <c r="H2312">
        <f>'Year 3'!$L$293</f>
        <v>0</v>
      </c>
      <c r="J2312">
        <v>0</v>
      </c>
      <c r="K2312" t="s">
        <v>868</v>
      </c>
    </row>
    <row r="2313" spans="1:11" x14ac:dyDescent="0.2">
      <c r="A2313" t="s">
        <v>618</v>
      </c>
      <c r="B2313" t="s">
        <v>760</v>
      </c>
      <c r="D2313">
        <v>0</v>
      </c>
      <c r="E2313" s="76">
        <v>46843</v>
      </c>
      <c r="H2313">
        <f>'Year 3'!$M$293</f>
        <v>0</v>
      </c>
      <c r="J2313">
        <v>0</v>
      </c>
      <c r="K2313" t="s">
        <v>868</v>
      </c>
    </row>
    <row r="2314" spans="1:11" x14ac:dyDescent="0.2">
      <c r="A2314" t="s">
        <v>618</v>
      </c>
      <c r="B2314" t="s">
        <v>760</v>
      </c>
      <c r="D2314">
        <v>0</v>
      </c>
      <c r="E2314" s="76">
        <v>47208</v>
      </c>
      <c r="H2314">
        <f>'Year 3'!$N$293</f>
        <v>0</v>
      </c>
      <c r="J2314">
        <v>0</v>
      </c>
      <c r="K2314" t="s">
        <v>868</v>
      </c>
    </row>
    <row r="2315" spans="1:11" x14ac:dyDescent="0.2">
      <c r="A2315" t="s">
        <v>618</v>
      </c>
      <c r="B2315" t="s">
        <v>760</v>
      </c>
      <c r="D2315">
        <v>0</v>
      </c>
      <c r="E2315" s="76">
        <v>47573</v>
      </c>
      <c r="H2315">
        <f>'Year 3'!$O$293</f>
        <v>0</v>
      </c>
      <c r="J2315">
        <v>0</v>
      </c>
      <c r="K2315" t="s">
        <v>868</v>
      </c>
    </row>
    <row r="2316" spans="1:11" x14ac:dyDescent="0.2">
      <c r="A2316" t="s">
        <v>618</v>
      </c>
      <c r="B2316" t="s">
        <v>760</v>
      </c>
      <c r="D2316">
        <v>0</v>
      </c>
      <c r="E2316" s="76">
        <v>47938</v>
      </c>
      <c r="H2316">
        <f>'Year 3'!$P$293</f>
        <v>0</v>
      </c>
      <c r="J2316">
        <v>0</v>
      </c>
      <c r="K2316" t="s">
        <v>868</v>
      </c>
    </row>
    <row r="2317" spans="1:11" x14ac:dyDescent="0.2">
      <c r="A2317" t="s">
        <v>618</v>
      </c>
      <c r="B2317" t="s">
        <v>761</v>
      </c>
      <c r="D2317">
        <v>0</v>
      </c>
      <c r="E2317" s="76">
        <v>45747</v>
      </c>
      <c r="H2317">
        <f>'Year 3'!$J$294</f>
        <v>0</v>
      </c>
      <c r="J2317">
        <v>0</v>
      </c>
      <c r="K2317" t="s">
        <v>868</v>
      </c>
    </row>
    <row r="2318" spans="1:11" x14ac:dyDescent="0.2">
      <c r="A2318" t="s">
        <v>618</v>
      </c>
      <c r="B2318" t="s">
        <v>761</v>
      </c>
      <c r="D2318">
        <v>0</v>
      </c>
      <c r="E2318" s="76">
        <v>46112</v>
      </c>
      <c r="H2318">
        <f>'Year 3'!$K$294</f>
        <v>0</v>
      </c>
      <c r="J2318">
        <v>0</v>
      </c>
      <c r="K2318" t="s">
        <v>868</v>
      </c>
    </row>
    <row r="2319" spans="1:11" x14ac:dyDescent="0.2">
      <c r="A2319" t="s">
        <v>618</v>
      </c>
      <c r="B2319" t="s">
        <v>761</v>
      </c>
      <c r="D2319">
        <v>0</v>
      </c>
      <c r="E2319" s="76">
        <v>46477</v>
      </c>
      <c r="H2319">
        <f>'Year 3'!$L$294</f>
        <v>0</v>
      </c>
      <c r="J2319">
        <v>0</v>
      </c>
      <c r="K2319" t="s">
        <v>868</v>
      </c>
    </row>
    <row r="2320" spans="1:11" x14ac:dyDescent="0.2">
      <c r="A2320" t="s">
        <v>618</v>
      </c>
      <c r="B2320" t="s">
        <v>761</v>
      </c>
      <c r="D2320">
        <v>0</v>
      </c>
      <c r="E2320" s="76">
        <v>46843</v>
      </c>
      <c r="H2320">
        <f>'Year 3'!$M$294</f>
        <v>0</v>
      </c>
      <c r="J2320">
        <v>0</v>
      </c>
      <c r="K2320" t="s">
        <v>868</v>
      </c>
    </row>
    <row r="2321" spans="1:11" x14ac:dyDescent="0.2">
      <c r="A2321" t="s">
        <v>618</v>
      </c>
      <c r="B2321" t="s">
        <v>761</v>
      </c>
      <c r="D2321">
        <v>0</v>
      </c>
      <c r="E2321" s="76">
        <v>47208</v>
      </c>
      <c r="H2321">
        <f>'Year 3'!$N$294</f>
        <v>0</v>
      </c>
      <c r="J2321">
        <v>0</v>
      </c>
      <c r="K2321" t="s">
        <v>868</v>
      </c>
    </row>
    <row r="2322" spans="1:11" x14ac:dyDescent="0.2">
      <c r="A2322" t="s">
        <v>618</v>
      </c>
      <c r="B2322" t="s">
        <v>761</v>
      </c>
      <c r="D2322">
        <v>0</v>
      </c>
      <c r="E2322" s="76">
        <v>47573</v>
      </c>
      <c r="H2322">
        <f>'Year 3'!$O$294</f>
        <v>0</v>
      </c>
      <c r="J2322">
        <v>0</v>
      </c>
      <c r="K2322" t="s">
        <v>868</v>
      </c>
    </row>
    <row r="2323" spans="1:11" x14ac:dyDescent="0.2">
      <c r="A2323" t="s">
        <v>618</v>
      </c>
      <c r="B2323" t="s">
        <v>761</v>
      </c>
      <c r="D2323">
        <v>0</v>
      </c>
      <c r="E2323" s="76">
        <v>47938</v>
      </c>
      <c r="H2323">
        <f>'Year 3'!$P$294</f>
        <v>0</v>
      </c>
      <c r="J2323">
        <v>0</v>
      </c>
      <c r="K2323" t="s">
        <v>868</v>
      </c>
    </row>
    <row r="2324" spans="1:11" x14ac:dyDescent="0.2">
      <c r="A2324" t="s">
        <v>618</v>
      </c>
      <c r="B2324" t="s">
        <v>762</v>
      </c>
      <c r="D2324">
        <v>0</v>
      </c>
      <c r="E2324" s="76">
        <v>45747</v>
      </c>
      <c r="H2324">
        <f>'Year 3'!$J$295</f>
        <v>0</v>
      </c>
      <c r="J2324">
        <v>0</v>
      </c>
      <c r="K2324" t="s">
        <v>868</v>
      </c>
    </row>
    <row r="2325" spans="1:11" x14ac:dyDescent="0.2">
      <c r="A2325" t="s">
        <v>618</v>
      </c>
      <c r="B2325" t="s">
        <v>762</v>
      </c>
      <c r="D2325">
        <v>0</v>
      </c>
      <c r="E2325" s="76">
        <v>46112</v>
      </c>
      <c r="H2325">
        <f>'Year 3'!$K$295</f>
        <v>0</v>
      </c>
      <c r="J2325">
        <v>0</v>
      </c>
      <c r="K2325" t="s">
        <v>868</v>
      </c>
    </row>
    <row r="2326" spans="1:11" x14ac:dyDescent="0.2">
      <c r="A2326" t="s">
        <v>618</v>
      </c>
      <c r="B2326" t="s">
        <v>762</v>
      </c>
      <c r="D2326">
        <v>0</v>
      </c>
      <c r="E2326" s="76">
        <v>46477</v>
      </c>
      <c r="H2326">
        <f>'Year 3'!$L$295</f>
        <v>0</v>
      </c>
      <c r="J2326">
        <v>0</v>
      </c>
      <c r="K2326" t="s">
        <v>868</v>
      </c>
    </row>
    <row r="2327" spans="1:11" x14ac:dyDescent="0.2">
      <c r="A2327" t="s">
        <v>618</v>
      </c>
      <c r="B2327" t="s">
        <v>762</v>
      </c>
      <c r="D2327">
        <v>0</v>
      </c>
      <c r="E2327" s="76">
        <v>46843</v>
      </c>
      <c r="H2327">
        <f>'Year 3'!$M$295</f>
        <v>0</v>
      </c>
      <c r="J2327">
        <v>0</v>
      </c>
      <c r="K2327" t="s">
        <v>868</v>
      </c>
    </row>
    <row r="2328" spans="1:11" x14ac:dyDescent="0.2">
      <c r="A2328" t="s">
        <v>618</v>
      </c>
      <c r="B2328" t="s">
        <v>762</v>
      </c>
      <c r="D2328">
        <v>0</v>
      </c>
      <c r="E2328" s="76">
        <v>47208</v>
      </c>
      <c r="H2328">
        <f>'Year 3'!$N$295</f>
        <v>0</v>
      </c>
      <c r="J2328">
        <v>0</v>
      </c>
      <c r="K2328" t="s">
        <v>868</v>
      </c>
    </row>
    <row r="2329" spans="1:11" x14ac:dyDescent="0.2">
      <c r="A2329" t="s">
        <v>618</v>
      </c>
      <c r="B2329" t="s">
        <v>762</v>
      </c>
      <c r="D2329">
        <v>0</v>
      </c>
      <c r="E2329" s="76">
        <v>47573</v>
      </c>
      <c r="H2329">
        <f>'Year 3'!$O$295</f>
        <v>0</v>
      </c>
      <c r="J2329">
        <v>0</v>
      </c>
      <c r="K2329" t="s">
        <v>868</v>
      </c>
    </row>
    <row r="2330" spans="1:11" x14ac:dyDescent="0.2">
      <c r="A2330" t="s">
        <v>618</v>
      </c>
      <c r="B2330" t="s">
        <v>762</v>
      </c>
      <c r="D2330">
        <v>0</v>
      </c>
      <c r="E2330" s="76">
        <v>47938</v>
      </c>
      <c r="H2330">
        <f>'Year 3'!$P$295</f>
        <v>0</v>
      </c>
      <c r="J2330">
        <v>0</v>
      </c>
      <c r="K2330" t="s">
        <v>868</v>
      </c>
    </row>
    <row r="2331" spans="1:11" x14ac:dyDescent="0.2">
      <c r="A2331" t="s">
        <v>625</v>
      </c>
      <c r="B2331" t="s">
        <v>757</v>
      </c>
      <c r="D2331">
        <v>0</v>
      </c>
      <c r="E2331" s="76">
        <v>45747</v>
      </c>
      <c r="H2331">
        <f>'Year 3'!$J$317</f>
        <v>0</v>
      </c>
      <c r="J2331">
        <v>0</v>
      </c>
      <c r="K2331" t="s">
        <v>869</v>
      </c>
    </row>
    <row r="2332" spans="1:11" x14ac:dyDescent="0.2">
      <c r="A2332" t="s">
        <v>625</v>
      </c>
      <c r="B2332" t="s">
        <v>757</v>
      </c>
      <c r="D2332">
        <v>0</v>
      </c>
      <c r="E2332" s="76">
        <v>46112</v>
      </c>
      <c r="H2332">
        <f>'Year 3'!$K$317</f>
        <v>0</v>
      </c>
      <c r="J2332">
        <v>0</v>
      </c>
      <c r="K2332" t="s">
        <v>869</v>
      </c>
    </row>
    <row r="2333" spans="1:11" x14ac:dyDescent="0.2">
      <c r="A2333" t="s">
        <v>625</v>
      </c>
      <c r="B2333" t="s">
        <v>757</v>
      </c>
      <c r="D2333">
        <v>0</v>
      </c>
      <c r="E2333" s="76">
        <v>46477</v>
      </c>
      <c r="H2333">
        <f>'Year 3'!$L$317</f>
        <v>0</v>
      </c>
      <c r="J2333">
        <v>0</v>
      </c>
      <c r="K2333" t="s">
        <v>869</v>
      </c>
    </row>
    <row r="2334" spans="1:11" x14ac:dyDescent="0.2">
      <c r="A2334" t="s">
        <v>625</v>
      </c>
      <c r="B2334" t="s">
        <v>757</v>
      </c>
      <c r="D2334">
        <v>0</v>
      </c>
      <c r="E2334" s="76">
        <v>46843</v>
      </c>
      <c r="H2334">
        <f>'Year 3'!$M$317</f>
        <v>0</v>
      </c>
      <c r="J2334">
        <v>0</v>
      </c>
      <c r="K2334" t="s">
        <v>869</v>
      </c>
    </row>
    <row r="2335" spans="1:11" x14ac:dyDescent="0.2">
      <c r="A2335" t="s">
        <v>625</v>
      </c>
      <c r="B2335" t="s">
        <v>757</v>
      </c>
      <c r="D2335">
        <v>0</v>
      </c>
      <c r="E2335" s="76">
        <v>47208</v>
      </c>
      <c r="H2335">
        <f>'Year 3'!$N$317</f>
        <v>0</v>
      </c>
      <c r="J2335">
        <v>0</v>
      </c>
      <c r="K2335" t="s">
        <v>869</v>
      </c>
    </row>
    <row r="2336" spans="1:11" x14ac:dyDescent="0.2">
      <c r="A2336" t="s">
        <v>625</v>
      </c>
      <c r="B2336" t="s">
        <v>757</v>
      </c>
      <c r="D2336">
        <v>0</v>
      </c>
      <c r="E2336" s="76">
        <v>47573</v>
      </c>
      <c r="H2336">
        <f>'Year 3'!$O$317</f>
        <v>0</v>
      </c>
      <c r="J2336">
        <v>0</v>
      </c>
      <c r="K2336" t="s">
        <v>869</v>
      </c>
    </row>
    <row r="2337" spans="1:11" x14ac:dyDescent="0.2">
      <c r="A2337" t="s">
        <v>625</v>
      </c>
      <c r="B2337" t="s">
        <v>757</v>
      </c>
      <c r="D2337">
        <v>0</v>
      </c>
      <c r="E2337" s="76">
        <v>47938</v>
      </c>
      <c r="H2337">
        <f>'Year 3'!$P$317</f>
        <v>0</v>
      </c>
      <c r="J2337">
        <v>0</v>
      </c>
      <c r="K2337" t="s">
        <v>869</v>
      </c>
    </row>
    <row r="2338" spans="1:11" x14ac:dyDescent="0.2">
      <c r="A2338" t="s">
        <v>625</v>
      </c>
      <c r="B2338" t="s">
        <v>758</v>
      </c>
      <c r="D2338">
        <v>0</v>
      </c>
      <c r="E2338" s="76">
        <v>45747</v>
      </c>
      <c r="H2338">
        <f>'Year 3'!$J$318</f>
        <v>0</v>
      </c>
      <c r="J2338">
        <v>0</v>
      </c>
      <c r="K2338" t="s">
        <v>869</v>
      </c>
    </row>
    <row r="2339" spans="1:11" x14ac:dyDescent="0.2">
      <c r="A2339" t="s">
        <v>625</v>
      </c>
      <c r="B2339" t="s">
        <v>758</v>
      </c>
      <c r="D2339">
        <v>0</v>
      </c>
      <c r="E2339" s="76">
        <v>46112</v>
      </c>
      <c r="H2339">
        <f>'Year 3'!$K$318</f>
        <v>0</v>
      </c>
      <c r="J2339">
        <v>0</v>
      </c>
      <c r="K2339" t="s">
        <v>869</v>
      </c>
    </row>
    <row r="2340" spans="1:11" x14ac:dyDescent="0.2">
      <c r="A2340" t="s">
        <v>625</v>
      </c>
      <c r="B2340" t="s">
        <v>758</v>
      </c>
      <c r="D2340">
        <v>0</v>
      </c>
      <c r="E2340" s="76">
        <v>46477</v>
      </c>
      <c r="H2340">
        <f>'Year 3'!$L$318</f>
        <v>0</v>
      </c>
      <c r="J2340">
        <v>0</v>
      </c>
      <c r="K2340" t="s">
        <v>869</v>
      </c>
    </row>
    <row r="2341" spans="1:11" x14ac:dyDescent="0.2">
      <c r="A2341" t="s">
        <v>625</v>
      </c>
      <c r="B2341" t="s">
        <v>758</v>
      </c>
      <c r="D2341">
        <v>0</v>
      </c>
      <c r="E2341" s="76">
        <v>46843</v>
      </c>
      <c r="H2341">
        <f>'Year 3'!$M$318</f>
        <v>0</v>
      </c>
      <c r="J2341">
        <v>0</v>
      </c>
      <c r="K2341" t="s">
        <v>869</v>
      </c>
    </row>
    <row r="2342" spans="1:11" x14ac:dyDescent="0.2">
      <c r="A2342" t="s">
        <v>625</v>
      </c>
      <c r="B2342" t="s">
        <v>758</v>
      </c>
      <c r="D2342">
        <v>0</v>
      </c>
      <c r="E2342" s="76">
        <v>47208</v>
      </c>
      <c r="H2342">
        <f>'Year 3'!$N$318</f>
        <v>0</v>
      </c>
      <c r="J2342">
        <v>0</v>
      </c>
      <c r="K2342" t="s">
        <v>869</v>
      </c>
    </row>
    <row r="2343" spans="1:11" x14ac:dyDescent="0.2">
      <c r="A2343" t="s">
        <v>625</v>
      </c>
      <c r="B2343" t="s">
        <v>758</v>
      </c>
      <c r="D2343">
        <v>0</v>
      </c>
      <c r="E2343" s="76">
        <v>47573</v>
      </c>
      <c r="H2343">
        <f>'Year 3'!$O$318</f>
        <v>0</v>
      </c>
      <c r="J2343">
        <v>0</v>
      </c>
      <c r="K2343" t="s">
        <v>869</v>
      </c>
    </row>
    <row r="2344" spans="1:11" x14ac:dyDescent="0.2">
      <c r="A2344" t="s">
        <v>625</v>
      </c>
      <c r="B2344" t="s">
        <v>758</v>
      </c>
      <c r="D2344">
        <v>0</v>
      </c>
      <c r="E2344" s="76">
        <v>47938</v>
      </c>
      <c r="H2344">
        <f>'Year 3'!$P$318</f>
        <v>0</v>
      </c>
      <c r="J2344">
        <v>0</v>
      </c>
      <c r="K2344" t="s">
        <v>869</v>
      </c>
    </row>
    <row r="2345" spans="1:11" x14ac:dyDescent="0.2">
      <c r="A2345" t="s">
        <v>625</v>
      </c>
      <c r="B2345" t="s">
        <v>759</v>
      </c>
      <c r="D2345">
        <v>0</v>
      </c>
      <c r="E2345" s="76">
        <v>45747</v>
      </c>
      <c r="H2345">
        <f>'Year 3'!$J$319</f>
        <v>0</v>
      </c>
      <c r="J2345">
        <v>0</v>
      </c>
      <c r="K2345" t="s">
        <v>869</v>
      </c>
    </row>
    <row r="2346" spans="1:11" x14ac:dyDescent="0.2">
      <c r="A2346" t="s">
        <v>625</v>
      </c>
      <c r="B2346" t="s">
        <v>759</v>
      </c>
      <c r="D2346">
        <v>0</v>
      </c>
      <c r="E2346" s="76">
        <v>46112</v>
      </c>
      <c r="H2346">
        <f>'Year 3'!$K$319</f>
        <v>0</v>
      </c>
      <c r="J2346">
        <v>0</v>
      </c>
      <c r="K2346" t="s">
        <v>869</v>
      </c>
    </row>
    <row r="2347" spans="1:11" x14ac:dyDescent="0.2">
      <c r="A2347" t="s">
        <v>625</v>
      </c>
      <c r="B2347" t="s">
        <v>759</v>
      </c>
      <c r="D2347">
        <v>0</v>
      </c>
      <c r="E2347" s="76">
        <v>46477</v>
      </c>
      <c r="H2347">
        <f>'Year 3'!$L$319</f>
        <v>0</v>
      </c>
      <c r="J2347">
        <v>0</v>
      </c>
      <c r="K2347" t="s">
        <v>869</v>
      </c>
    </row>
    <row r="2348" spans="1:11" x14ac:dyDescent="0.2">
      <c r="A2348" t="s">
        <v>625</v>
      </c>
      <c r="B2348" t="s">
        <v>759</v>
      </c>
      <c r="D2348">
        <v>0</v>
      </c>
      <c r="E2348" s="76">
        <v>46843</v>
      </c>
      <c r="H2348">
        <f>'Year 3'!$M$319</f>
        <v>0</v>
      </c>
      <c r="J2348">
        <v>0</v>
      </c>
      <c r="K2348" t="s">
        <v>869</v>
      </c>
    </row>
    <row r="2349" spans="1:11" x14ac:dyDescent="0.2">
      <c r="A2349" t="s">
        <v>625</v>
      </c>
      <c r="B2349" t="s">
        <v>759</v>
      </c>
      <c r="D2349">
        <v>0</v>
      </c>
      <c r="E2349" s="76">
        <v>47208</v>
      </c>
      <c r="H2349">
        <f>'Year 3'!$N$319</f>
        <v>0</v>
      </c>
      <c r="J2349">
        <v>0</v>
      </c>
      <c r="K2349" t="s">
        <v>869</v>
      </c>
    </row>
    <row r="2350" spans="1:11" x14ac:dyDescent="0.2">
      <c r="A2350" t="s">
        <v>625</v>
      </c>
      <c r="B2350" t="s">
        <v>759</v>
      </c>
      <c r="D2350">
        <v>0</v>
      </c>
      <c r="E2350" s="76">
        <v>47573</v>
      </c>
      <c r="H2350">
        <f>'Year 3'!$O$319</f>
        <v>0</v>
      </c>
      <c r="J2350">
        <v>0</v>
      </c>
      <c r="K2350" t="s">
        <v>869</v>
      </c>
    </row>
    <row r="2351" spans="1:11" x14ac:dyDescent="0.2">
      <c r="A2351" t="s">
        <v>625</v>
      </c>
      <c r="B2351" t="s">
        <v>759</v>
      </c>
      <c r="D2351">
        <v>0</v>
      </c>
      <c r="E2351" s="76">
        <v>47938</v>
      </c>
      <c r="H2351">
        <f>'Year 3'!$P$319</f>
        <v>0</v>
      </c>
      <c r="J2351">
        <v>0</v>
      </c>
      <c r="K2351" t="s">
        <v>869</v>
      </c>
    </row>
    <row r="2352" spans="1:11" x14ac:dyDescent="0.2">
      <c r="A2352" t="s">
        <v>625</v>
      </c>
      <c r="B2352" t="s">
        <v>760</v>
      </c>
      <c r="D2352">
        <v>0</v>
      </c>
      <c r="E2352" s="76">
        <v>45747</v>
      </c>
      <c r="H2352">
        <f>'Year 3'!$J$320</f>
        <v>0</v>
      </c>
      <c r="J2352">
        <v>0</v>
      </c>
      <c r="K2352" t="s">
        <v>869</v>
      </c>
    </row>
    <row r="2353" spans="1:11" x14ac:dyDescent="0.2">
      <c r="A2353" t="s">
        <v>625</v>
      </c>
      <c r="B2353" t="s">
        <v>760</v>
      </c>
      <c r="D2353">
        <v>0</v>
      </c>
      <c r="E2353" s="76">
        <v>46112</v>
      </c>
      <c r="H2353">
        <f>'Year 3'!$K$320</f>
        <v>0</v>
      </c>
      <c r="J2353">
        <v>0</v>
      </c>
      <c r="K2353" t="s">
        <v>869</v>
      </c>
    </row>
    <row r="2354" spans="1:11" x14ac:dyDescent="0.2">
      <c r="A2354" t="s">
        <v>625</v>
      </c>
      <c r="B2354" t="s">
        <v>760</v>
      </c>
      <c r="D2354">
        <v>0</v>
      </c>
      <c r="E2354" s="76">
        <v>46477</v>
      </c>
      <c r="H2354">
        <f>'Year 3'!$L$320</f>
        <v>0</v>
      </c>
      <c r="J2354">
        <v>0</v>
      </c>
      <c r="K2354" t="s">
        <v>869</v>
      </c>
    </row>
    <row r="2355" spans="1:11" x14ac:dyDescent="0.2">
      <c r="A2355" t="s">
        <v>625</v>
      </c>
      <c r="B2355" t="s">
        <v>760</v>
      </c>
      <c r="D2355">
        <v>0</v>
      </c>
      <c r="E2355" s="76">
        <v>46843</v>
      </c>
      <c r="H2355">
        <f>'Year 3'!$M$320</f>
        <v>0</v>
      </c>
      <c r="J2355">
        <v>0</v>
      </c>
      <c r="K2355" t="s">
        <v>869</v>
      </c>
    </row>
    <row r="2356" spans="1:11" x14ac:dyDescent="0.2">
      <c r="A2356" t="s">
        <v>625</v>
      </c>
      <c r="B2356" t="s">
        <v>760</v>
      </c>
      <c r="D2356">
        <v>0</v>
      </c>
      <c r="E2356" s="76">
        <v>47208</v>
      </c>
      <c r="H2356">
        <f>'Year 3'!$N$320</f>
        <v>0</v>
      </c>
      <c r="J2356">
        <v>0</v>
      </c>
      <c r="K2356" t="s">
        <v>869</v>
      </c>
    </row>
    <row r="2357" spans="1:11" x14ac:dyDescent="0.2">
      <c r="A2357" t="s">
        <v>625</v>
      </c>
      <c r="B2357" t="s">
        <v>760</v>
      </c>
      <c r="D2357">
        <v>0</v>
      </c>
      <c r="E2357" s="76">
        <v>47573</v>
      </c>
      <c r="H2357">
        <f>'Year 3'!$O$320</f>
        <v>0</v>
      </c>
      <c r="J2357">
        <v>0</v>
      </c>
      <c r="K2357" t="s">
        <v>869</v>
      </c>
    </row>
    <row r="2358" spans="1:11" x14ac:dyDescent="0.2">
      <c r="A2358" t="s">
        <v>625</v>
      </c>
      <c r="B2358" t="s">
        <v>760</v>
      </c>
      <c r="D2358">
        <v>0</v>
      </c>
      <c r="E2358" s="76">
        <v>47938</v>
      </c>
      <c r="H2358">
        <f>'Year 3'!$P$320</f>
        <v>0</v>
      </c>
      <c r="J2358">
        <v>0</v>
      </c>
      <c r="K2358" t="s">
        <v>869</v>
      </c>
    </row>
    <row r="2359" spans="1:11" x14ac:dyDescent="0.2">
      <c r="A2359" t="s">
        <v>625</v>
      </c>
      <c r="B2359" t="s">
        <v>761</v>
      </c>
      <c r="D2359">
        <v>0</v>
      </c>
      <c r="E2359" s="76">
        <v>45747</v>
      </c>
      <c r="H2359">
        <f>'Year 3'!$J$321</f>
        <v>0</v>
      </c>
      <c r="J2359">
        <v>0</v>
      </c>
      <c r="K2359" t="s">
        <v>869</v>
      </c>
    </row>
    <row r="2360" spans="1:11" x14ac:dyDescent="0.2">
      <c r="A2360" t="s">
        <v>625</v>
      </c>
      <c r="B2360" t="s">
        <v>761</v>
      </c>
      <c r="D2360">
        <v>0</v>
      </c>
      <c r="E2360" s="76">
        <v>46112</v>
      </c>
      <c r="H2360">
        <f>'Year 3'!$K$321</f>
        <v>0</v>
      </c>
      <c r="J2360">
        <v>0</v>
      </c>
      <c r="K2360" t="s">
        <v>869</v>
      </c>
    </row>
    <row r="2361" spans="1:11" x14ac:dyDescent="0.2">
      <c r="A2361" t="s">
        <v>625</v>
      </c>
      <c r="B2361" t="s">
        <v>761</v>
      </c>
      <c r="D2361">
        <v>0</v>
      </c>
      <c r="E2361" s="76">
        <v>46477</v>
      </c>
      <c r="H2361">
        <f>'Year 3'!$L$321</f>
        <v>0</v>
      </c>
      <c r="J2361">
        <v>0</v>
      </c>
      <c r="K2361" t="s">
        <v>869</v>
      </c>
    </row>
    <row r="2362" spans="1:11" x14ac:dyDescent="0.2">
      <c r="A2362" t="s">
        <v>625</v>
      </c>
      <c r="B2362" t="s">
        <v>761</v>
      </c>
      <c r="D2362">
        <v>0</v>
      </c>
      <c r="E2362" s="76">
        <v>46843</v>
      </c>
      <c r="H2362">
        <f>'Year 3'!$M$321</f>
        <v>0</v>
      </c>
      <c r="J2362">
        <v>0</v>
      </c>
      <c r="K2362" t="s">
        <v>869</v>
      </c>
    </row>
    <row r="2363" spans="1:11" x14ac:dyDescent="0.2">
      <c r="A2363" t="s">
        <v>625</v>
      </c>
      <c r="B2363" t="s">
        <v>761</v>
      </c>
      <c r="D2363">
        <v>0</v>
      </c>
      <c r="E2363" s="76">
        <v>47208</v>
      </c>
      <c r="H2363">
        <f>'Year 3'!$N$321</f>
        <v>0</v>
      </c>
      <c r="J2363">
        <v>0</v>
      </c>
      <c r="K2363" t="s">
        <v>869</v>
      </c>
    </row>
    <row r="2364" spans="1:11" x14ac:dyDescent="0.2">
      <c r="A2364" t="s">
        <v>625</v>
      </c>
      <c r="B2364" t="s">
        <v>761</v>
      </c>
      <c r="D2364">
        <v>0</v>
      </c>
      <c r="E2364" s="76">
        <v>47573</v>
      </c>
      <c r="H2364">
        <f>'Year 3'!$O$321</f>
        <v>0</v>
      </c>
      <c r="J2364">
        <v>0</v>
      </c>
      <c r="K2364" t="s">
        <v>869</v>
      </c>
    </row>
    <row r="2365" spans="1:11" x14ac:dyDescent="0.2">
      <c r="A2365" t="s">
        <v>625</v>
      </c>
      <c r="B2365" t="s">
        <v>761</v>
      </c>
      <c r="D2365">
        <v>0</v>
      </c>
      <c r="E2365" s="76">
        <v>47938</v>
      </c>
      <c r="H2365">
        <f>'Year 3'!$P$321</f>
        <v>0</v>
      </c>
      <c r="J2365">
        <v>0</v>
      </c>
      <c r="K2365" t="s">
        <v>869</v>
      </c>
    </row>
    <row r="2366" spans="1:11" x14ac:dyDescent="0.2">
      <c r="A2366" t="s">
        <v>625</v>
      </c>
      <c r="B2366" t="s">
        <v>762</v>
      </c>
      <c r="D2366">
        <v>0</v>
      </c>
      <c r="E2366" s="76">
        <v>45747</v>
      </c>
      <c r="H2366">
        <f>'Year 3'!$J$322</f>
        <v>0</v>
      </c>
      <c r="J2366">
        <v>0</v>
      </c>
      <c r="K2366" t="s">
        <v>869</v>
      </c>
    </row>
    <row r="2367" spans="1:11" x14ac:dyDescent="0.2">
      <c r="A2367" t="s">
        <v>625</v>
      </c>
      <c r="B2367" t="s">
        <v>762</v>
      </c>
      <c r="D2367">
        <v>0</v>
      </c>
      <c r="E2367" s="76">
        <v>46112</v>
      </c>
      <c r="H2367">
        <f>'Year 3'!$K$322</f>
        <v>0</v>
      </c>
      <c r="J2367">
        <v>0</v>
      </c>
      <c r="K2367" t="s">
        <v>869</v>
      </c>
    </row>
    <row r="2368" spans="1:11" x14ac:dyDescent="0.2">
      <c r="A2368" t="s">
        <v>625</v>
      </c>
      <c r="B2368" t="s">
        <v>762</v>
      </c>
      <c r="D2368">
        <v>0</v>
      </c>
      <c r="E2368" s="76">
        <v>46477</v>
      </c>
      <c r="H2368">
        <f>'Year 3'!$L$322</f>
        <v>0</v>
      </c>
      <c r="J2368">
        <v>0</v>
      </c>
      <c r="K2368" t="s">
        <v>869</v>
      </c>
    </row>
    <row r="2369" spans="1:11" x14ac:dyDescent="0.2">
      <c r="A2369" t="s">
        <v>625</v>
      </c>
      <c r="B2369" t="s">
        <v>762</v>
      </c>
      <c r="D2369">
        <v>0</v>
      </c>
      <c r="E2369" s="76">
        <v>46843</v>
      </c>
      <c r="H2369">
        <f>'Year 3'!$M$322</f>
        <v>0</v>
      </c>
      <c r="J2369">
        <v>0</v>
      </c>
      <c r="K2369" t="s">
        <v>869</v>
      </c>
    </row>
    <row r="2370" spans="1:11" x14ac:dyDescent="0.2">
      <c r="A2370" t="s">
        <v>625</v>
      </c>
      <c r="B2370" t="s">
        <v>762</v>
      </c>
      <c r="D2370">
        <v>0</v>
      </c>
      <c r="E2370" s="76">
        <v>47208</v>
      </c>
      <c r="H2370">
        <f>'Year 3'!$N$322</f>
        <v>0</v>
      </c>
      <c r="J2370">
        <v>0</v>
      </c>
      <c r="K2370" t="s">
        <v>869</v>
      </c>
    </row>
    <row r="2371" spans="1:11" x14ac:dyDescent="0.2">
      <c r="A2371" t="s">
        <v>625</v>
      </c>
      <c r="B2371" t="s">
        <v>762</v>
      </c>
      <c r="D2371">
        <v>0</v>
      </c>
      <c r="E2371" s="76">
        <v>47573</v>
      </c>
      <c r="H2371">
        <f>'Year 3'!$O$322</f>
        <v>0</v>
      </c>
      <c r="J2371">
        <v>0</v>
      </c>
      <c r="K2371" t="s">
        <v>869</v>
      </c>
    </row>
    <row r="2372" spans="1:11" x14ac:dyDescent="0.2">
      <c r="A2372" t="s">
        <v>625</v>
      </c>
      <c r="B2372" t="s">
        <v>762</v>
      </c>
      <c r="D2372">
        <v>0</v>
      </c>
      <c r="E2372" s="76">
        <v>47938</v>
      </c>
      <c r="H2372">
        <f>'Year 3'!$P$322</f>
        <v>0</v>
      </c>
      <c r="J2372">
        <v>0</v>
      </c>
      <c r="K2372" t="s">
        <v>869</v>
      </c>
    </row>
    <row r="2373" spans="1:11" x14ac:dyDescent="0.2">
      <c r="A2373" t="s">
        <v>638</v>
      </c>
      <c r="B2373" t="s">
        <v>757</v>
      </c>
      <c r="D2373">
        <v>0</v>
      </c>
      <c r="E2373" s="76">
        <v>45747</v>
      </c>
      <c r="H2373">
        <f>'Year 3'!$J$340</f>
        <v>0</v>
      </c>
      <c r="J2373">
        <v>0</v>
      </c>
      <c r="K2373" t="s">
        <v>870</v>
      </c>
    </row>
    <row r="2374" spans="1:11" x14ac:dyDescent="0.2">
      <c r="A2374" t="s">
        <v>638</v>
      </c>
      <c r="B2374" t="s">
        <v>757</v>
      </c>
      <c r="D2374">
        <v>0</v>
      </c>
      <c r="E2374" s="76">
        <v>46112</v>
      </c>
      <c r="H2374">
        <f>'Year 3'!$K$340</f>
        <v>0</v>
      </c>
      <c r="J2374">
        <v>0</v>
      </c>
      <c r="K2374" t="s">
        <v>870</v>
      </c>
    </row>
    <row r="2375" spans="1:11" x14ac:dyDescent="0.2">
      <c r="A2375" t="s">
        <v>638</v>
      </c>
      <c r="B2375" t="s">
        <v>757</v>
      </c>
      <c r="D2375">
        <v>0</v>
      </c>
      <c r="E2375" s="76">
        <v>46477</v>
      </c>
      <c r="H2375">
        <f>'Year 3'!$L$340</f>
        <v>0</v>
      </c>
      <c r="J2375">
        <v>0</v>
      </c>
      <c r="K2375" t="s">
        <v>870</v>
      </c>
    </row>
    <row r="2376" spans="1:11" x14ac:dyDescent="0.2">
      <c r="A2376" t="s">
        <v>638</v>
      </c>
      <c r="B2376" t="s">
        <v>757</v>
      </c>
      <c r="D2376">
        <v>0</v>
      </c>
      <c r="E2376" s="76">
        <v>46843</v>
      </c>
      <c r="H2376">
        <f>'Year 3'!$M$340</f>
        <v>0</v>
      </c>
      <c r="J2376">
        <v>0</v>
      </c>
      <c r="K2376" t="s">
        <v>870</v>
      </c>
    </row>
    <row r="2377" spans="1:11" x14ac:dyDescent="0.2">
      <c r="A2377" t="s">
        <v>638</v>
      </c>
      <c r="B2377" t="s">
        <v>757</v>
      </c>
      <c r="D2377">
        <v>0</v>
      </c>
      <c r="E2377" s="76">
        <v>47208</v>
      </c>
      <c r="H2377">
        <f>'Year 3'!$N$340</f>
        <v>0</v>
      </c>
      <c r="J2377">
        <v>0</v>
      </c>
      <c r="K2377" t="s">
        <v>870</v>
      </c>
    </row>
    <row r="2378" spans="1:11" x14ac:dyDescent="0.2">
      <c r="A2378" t="s">
        <v>638</v>
      </c>
      <c r="B2378" t="s">
        <v>757</v>
      </c>
      <c r="D2378">
        <v>0</v>
      </c>
      <c r="E2378" s="76">
        <v>47573</v>
      </c>
      <c r="H2378">
        <f>'Year 3'!$O$340</f>
        <v>0</v>
      </c>
      <c r="J2378">
        <v>0</v>
      </c>
      <c r="K2378" t="s">
        <v>870</v>
      </c>
    </row>
    <row r="2379" spans="1:11" x14ac:dyDescent="0.2">
      <c r="A2379" t="s">
        <v>638</v>
      </c>
      <c r="B2379" t="s">
        <v>757</v>
      </c>
      <c r="D2379">
        <v>0</v>
      </c>
      <c r="E2379" s="76">
        <v>47938</v>
      </c>
      <c r="H2379">
        <f>'Year 3'!$P$340</f>
        <v>0</v>
      </c>
      <c r="J2379">
        <v>0</v>
      </c>
      <c r="K2379" t="s">
        <v>870</v>
      </c>
    </row>
    <row r="2380" spans="1:11" x14ac:dyDescent="0.2">
      <c r="A2380" t="s">
        <v>638</v>
      </c>
      <c r="B2380" t="s">
        <v>758</v>
      </c>
      <c r="D2380">
        <v>0</v>
      </c>
      <c r="E2380" s="76">
        <v>45747</v>
      </c>
      <c r="H2380">
        <f>'Year 3'!$J$341</f>
        <v>0</v>
      </c>
      <c r="J2380">
        <v>0</v>
      </c>
      <c r="K2380" t="s">
        <v>870</v>
      </c>
    </row>
    <row r="2381" spans="1:11" x14ac:dyDescent="0.2">
      <c r="A2381" t="s">
        <v>638</v>
      </c>
      <c r="B2381" t="s">
        <v>758</v>
      </c>
      <c r="D2381">
        <v>0</v>
      </c>
      <c r="E2381" s="76">
        <v>46112</v>
      </c>
      <c r="H2381">
        <f>'Year 3'!$K$341</f>
        <v>0</v>
      </c>
      <c r="J2381">
        <v>0</v>
      </c>
      <c r="K2381" t="s">
        <v>870</v>
      </c>
    </row>
    <row r="2382" spans="1:11" x14ac:dyDescent="0.2">
      <c r="A2382" t="s">
        <v>638</v>
      </c>
      <c r="B2382" t="s">
        <v>758</v>
      </c>
      <c r="D2382">
        <v>0</v>
      </c>
      <c r="E2382" s="76">
        <v>46477</v>
      </c>
      <c r="H2382">
        <f>'Year 3'!$L$341</f>
        <v>0</v>
      </c>
      <c r="J2382">
        <v>0</v>
      </c>
      <c r="K2382" t="s">
        <v>870</v>
      </c>
    </row>
    <row r="2383" spans="1:11" x14ac:dyDescent="0.2">
      <c r="A2383" t="s">
        <v>638</v>
      </c>
      <c r="B2383" t="s">
        <v>758</v>
      </c>
      <c r="D2383">
        <v>0</v>
      </c>
      <c r="E2383" s="76">
        <v>46843</v>
      </c>
      <c r="H2383">
        <f>'Year 3'!$M$341</f>
        <v>0</v>
      </c>
      <c r="J2383">
        <v>0</v>
      </c>
      <c r="K2383" t="s">
        <v>870</v>
      </c>
    </row>
    <row r="2384" spans="1:11" x14ac:dyDescent="0.2">
      <c r="A2384" t="s">
        <v>638</v>
      </c>
      <c r="B2384" t="s">
        <v>758</v>
      </c>
      <c r="D2384">
        <v>0</v>
      </c>
      <c r="E2384" s="76">
        <v>47208</v>
      </c>
      <c r="H2384">
        <f>'Year 3'!$N$341</f>
        <v>0</v>
      </c>
      <c r="J2384">
        <v>0</v>
      </c>
      <c r="K2384" t="s">
        <v>870</v>
      </c>
    </row>
    <row r="2385" spans="1:11" x14ac:dyDescent="0.2">
      <c r="A2385" t="s">
        <v>638</v>
      </c>
      <c r="B2385" t="s">
        <v>758</v>
      </c>
      <c r="D2385">
        <v>0</v>
      </c>
      <c r="E2385" s="76">
        <v>47573</v>
      </c>
      <c r="H2385">
        <f>'Year 3'!$O$341</f>
        <v>0</v>
      </c>
      <c r="J2385">
        <v>0</v>
      </c>
      <c r="K2385" t="s">
        <v>870</v>
      </c>
    </row>
    <row r="2386" spans="1:11" x14ac:dyDescent="0.2">
      <c r="A2386" t="s">
        <v>638</v>
      </c>
      <c r="B2386" t="s">
        <v>758</v>
      </c>
      <c r="D2386">
        <v>0</v>
      </c>
      <c r="E2386" s="76">
        <v>47938</v>
      </c>
      <c r="H2386">
        <f>'Year 3'!$P$341</f>
        <v>0</v>
      </c>
      <c r="J2386">
        <v>0</v>
      </c>
      <c r="K2386" t="s">
        <v>870</v>
      </c>
    </row>
    <row r="2387" spans="1:11" x14ac:dyDescent="0.2">
      <c r="A2387" t="s">
        <v>638</v>
      </c>
      <c r="B2387" t="s">
        <v>759</v>
      </c>
      <c r="D2387">
        <v>0</v>
      </c>
      <c r="E2387" s="76">
        <v>45747</v>
      </c>
      <c r="H2387">
        <f>'Year 3'!$J$342</f>
        <v>0</v>
      </c>
      <c r="J2387">
        <v>0</v>
      </c>
      <c r="K2387" t="s">
        <v>870</v>
      </c>
    </row>
    <row r="2388" spans="1:11" x14ac:dyDescent="0.2">
      <c r="A2388" t="s">
        <v>638</v>
      </c>
      <c r="B2388" t="s">
        <v>759</v>
      </c>
      <c r="D2388">
        <v>0</v>
      </c>
      <c r="E2388" s="76">
        <v>46112</v>
      </c>
      <c r="H2388">
        <f>'Year 3'!$K$342</f>
        <v>0</v>
      </c>
      <c r="J2388">
        <v>0</v>
      </c>
      <c r="K2388" t="s">
        <v>870</v>
      </c>
    </row>
    <row r="2389" spans="1:11" x14ac:dyDescent="0.2">
      <c r="A2389" t="s">
        <v>638</v>
      </c>
      <c r="B2389" t="s">
        <v>759</v>
      </c>
      <c r="D2389">
        <v>0</v>
      </c>
      <c r="E2389" s="76">
        <v>46477</v>
      </c>
      <c r="H2389">
        <f>'Year 3'!$L$342</f>
        <v>0</v>
      </c>
      <c r="J2389">
        <v>0</v>
      </c>
      <c r="K2389" t="s">
        <v>870</v>
      </c>
    </row>
    <row r="2390" spans="1:11" x14ac:dyDescent="0.2">
      <c r="A2390" t="s">
        <v>638</v>
      </c>
      <c r="B2390" t="s">
        <v>759</v>
      </c>
      <c r="D2390">
        <v>0</v>
      </c>
      <c r="E2390" s="76">
        <v>46843</v>
      </c>
      <c r="H2390">
        <f>'Year 3'!$M$342</f>
        <v>0</v>
      </c>
      <c r="J2390">
        <v>0</v>
      </c>
      <c r="K2390" t="s">
        <v>870</v>
      </c>
    </row>
    <row r="2391" spans="1:11" x14ac:dyDescent="0.2">
      <c r="A2391" t="s">
        <v>638</v>
      </c>
      <c r="B2391" t="s">
        <v>759</v>
      </c>
      <c r="D2391">
        <v>0</v>
      </c>
      <c r="E2391" s="76">
        <v>47208</v>
      </c>
      <c r="H2391">
        <f>'Year 3'!$N$342</f>
        <v>0</v>
      </c>
      <c r="J2391">
        <v>0</v>
      </c>
      <c r="K2391" t="s">
        <v>870</v>
      </c>
    </row>
    <row r="2392" spans="1:11" x14ac:dyDescent="0.2">
      <c r="A2392" t="s">
        <v>638</v>
      </c>
      <c r="B2392" t="s">
        <v>759</v>
      </c>
      <c r="D2392">
        <v>0</v>
      </c>
      <c r="E2392" s="76">
        <v>47573</v>
      </c>
      <c r="H2392">
        <f>'Year 3'!$O$342</f>
        <v>0</v>
      </c>
      <c r="J2392">
        <v>0</v>
      </c>
      <c r="K2392" t="s">
        <v>870</v>
      </c>
    </row>
    <row r="2393" spans="1:11" x14ac:dyDescent="0.2">
      <c r="A2393" t="s">
        <v>638</v>
      </c>
      <c r="B2393" t="s">
        <v>759</v>
      </c>
      <c r="D2393">
        <v>0</v>
      </c>
      <c r="E2393" s="76">
        <v>47938</v>
      </c>
      <c r="H2393">
        <f>'Year 3'!$P$342</f>
        <v>0</v>
      </c>
      <c r="J2393">
        <v>0</v>
      </c>
      <c r="K2393" t="s">
        <v>870</v>
      </c>
    </row>
    <row r="2394" spans="1:11" x14ac:dyDescent="0.2">
      <c r="A2394" t="s">
        <v>638</v>
      </c>
      <c r="B2394" t="s">
        <v>760</v>
      </c>
      <c r="D2394">
        <v>0</v>
      </c>
      <c r="E2394" s="76">
        <v>45747</v>
      </c>
      <c r="H2394">
        <f>'Year 3'!$J$343</f>
        <v>0</v>
      </c>
      <c r="J2394">
        <v>0</v>
      </c>
      <c r="K2394" t="s">
        <v>870</v>
      </c>
    </row>
    <row r="2395" spans="1:11" x14ac:dyDescent="0.2">
      <c r="A2395" t="s">
        <v>638</v>
      </c>
      <c r="B2395" t="s">
        <v>760</v>
      </c>
      <c r="D2395">
        <v>0</v>
      </c>
      <c r="E2395" s="76">
        <v>46112</v>
      </c>
      <c r="H2395">
        <f>'Year 3'!$K$343</f>
        <v>0</v>
      </c>
      <c r="J2395">
        <v>0</v>
      </c>
      <c r="K2395" t="s">
        <v>870</v>
      </c>
    </row>
    <row r="2396" spans="1:11" x14ac:dyDescent="0.2">
      <c r="A2396" t="s">
        <v>638</v>
      </c>
      <c r="B2396" t="s">
        <v>760</v>
      </c>
      <c r="D2396">
        <v>0</v>
      </c>
      <c r="E2396" s="76">
        <v>46477</v>
      </c>
      <c r="H2396">
        <f>'Year 3'!$L$343</f>
        <v>0</v>
      </c>
      <c r="J2396">
        <v>0</v>
      </c>
      <c r="K2396" t="s">
        <v>870</v>
      </c>
    </row>
    <row r="2397" spans="1:11" x14ac:dyDescent="0.2">
      <c r="A2397" t="s">
        <v>638</v>
      </c>
      <c r="B2397" t="s">
        <v>760</v>
      </c>
      <c r="D2397">
        <v>0</v>
      </c>
      <c r="E2397" s="76">
        <v>46843</v>
      </c>
      <c r="H2397">
        <f>'Year 3'!$M$343</f>
        <v>0</v>
      </c>
      <c r="J2397">
        <v>0</v>
      </c>
      <c r="K2397" t="s">
        <v>870</v>
      </c>
    </row>
    <row r="2398" spans="1:11" x14ac:dyDescent="0.2">
      <c r="A2398" t="s">
        <v>638</v>
      </c>
      <c r="B2398" t="s">
        <v>760</v>
      </c>
      <c r="D2398">
        <v>0</v>
      </c>
      <c r="E2398" s="76">
        <v>47208</v>
      </c>
      <c r="H2398">
        <f>'Year 3'!$N$343</f>
        <v>0</v>
      </c>
      <c r="J2398">
        <v>0</v>
      </c>
      <c r="K2398" t="s">
        <v>870</v>
      </c>
    </row>
    <row r="2399" spans="1:11" x14ac:dyDescent="0.2">
      <c r="A2399" t="s">
        <v>638</v>
      </c>
      <c r="B2399" t="s">
        <v>760</v>
      </c>
      <c r="D2399">
        <v>0</v>
      </c>
      <c r="E2399" s="76">
        <v>47573</v>
      </c>
      <c r="H2399">
        <f>'Year 3'!$O$343</f>
        <v>0</v>
      </c>
      <c r="J2399">
        <v>0</v>
      </c>
      <c r="K2399" t="s">
        <v>870</v>
      </c>
    </row>
    <row r="2400" spans="1:11" x14ac:dyDescent="0.2">
      <c r="A2400" t="s">
        <v>638</v>
      </c>
      <c r="B2400" t="s">
        <v>760</v>
      </c>
      <c r="D2400">
        <v>0</v>
      </c>
      <c r="E2400" s="76">
        <v>47938</v>
      </c>
      <c r="H2400">
        <f>'Year 3'!$P$343</f>
        <v>0</v>
      </c>
      <c r="J2400">
        <v>0</v>
      </c>
      <c r="K2400" t="s">
        <v>870</v>
      </c>
    </row>
    <row r="2401" spans="1:11" x14ac:dyDescent="0.2">
      <c r="A2401" t="s">
        <v>638</v>
      </c>
      <c r="B2401" t="s">
        <v>761</v>
      </c>
      <c r="D2401">
        <v>0</v>
      </c>
      <c r="E2401" s="76">
        <v>45747</v>
      </c>
      <c r="H2401">
        <f>'Year 3'!$J$344</f>
        <v>0</v>
      </c>
      <c r="J2401">
        <v>0</v>
      </c>
      <c r="K2401" t="s">
        <v>870</v>
      </c>
    </row>
    <row r="2402" spans="1:11" x14ac:dyDescent="0.2">
      <c r="A2402" t="s">
        <v>638</v>
      </c>
      <c r="B2402" t="s">
        <v>761</v>
      </c>
      <c r="D2402">
        <v>0</v>
      </c>
      <c r="E2402" s="76">
        <v>46112</v>
      </c>
      <c r="H2402">
        <f>'Year 3'!$K$344</f>
        <v>0</v>
      </c>
      <c r="J2402">
        <v>0</v>
      </c>
      <c r="K2402" t="s">
        <v>870</v>
      </c>
    </row>
    <row r="2403" spans="1:11" x14ac:dyDescent="0.2">
      <c r="A2403" t="s">
        <v>638</v>
      </c>
      <c r="B2403" t="s">
        <v>761</v>
      </c>
      <c r="D2403">
        <v>0</v>
      </c>
      <c r="E2403" s="76">
        <v>46477</v>
      </c>
      <c r="H2403">
        <f>'Year 3'!$L$344</f>
        <v>0</v>
      </c>
      <c r="J2403">
        <v>0</v>
      </c>
      <c r="K2403" t="s">
        <v>870</v>
      </c>
    </row>
    <row r="2404" spans="1:11" x14ac:dyDescent="0.2">
      <c r="A2404" t="s">
        <v>638</v>
      </c>
      <c r="B2404" t="s">
        <v>761</v>
      </c>
      <c r="D2404">
        <v>0</v>
      </c>
      <c r="E2404" s="76">
        <v>46843</v>
      </c>
      <c r="H2404">
        <f>'Year 3'!$M$344</f>
        <v>0</v>
      </c>
      <c r="J2404">
        <v>0</v>
      </c>
      <c r="K2404" t="s">
        <v>870</v>
      </c>
    </row>
    <row r="2405" spans="1:11" x14ac:dyDescent="0.2">
      <c r="A2405" t="s">
        <v>638</v>
      </c>
      <c r="B2405" t="s">
        <v>761</v>
      </c>
      <c r="D2405">
        <v>0</v>
      </c>
      <c r="E2405" s="76">
        <v>47208</v>
      </c>
      <c r="H2405">
        <f>'Year 3'!$N$344</f>
        <v>0</v>
      </c>
      <c r="J2405">
        <v>0</v>
      </c>
      <c r="K2405" t="s">
        <v>870</v>
      </c>
    </row>
    <row r="2406" spans="1:11" x14ac:dyDescent="0.2">
      <c r="A2406" t="s">
        <v>638</v>
      </c>
      <c r="B2406" t="s">
        <v>761</v>
      </c>
      <c r="D2406">
        <v>0</v>
      </c>
      <c r="E2406" s="76">
        <v>47573</v>
      </c>
      <c r="H2406">
        <f>'Year 3'!$O$344</f>
        <v>0</v>
      </c>
      <c r="J2406">
        <v>0</v>
      </c>
      <c r="K2406" t="s">
        <v>870</v>
      </c>
    </row>
    <row r="2407" spans="1:11" x14ac:dyDescent="0.2">
      <c r="A2407" t="s">
        <v>638</v>
      </c>
      <c r="B2407" t="s">
        <v>761</v>
      </c>
      <c r="D2407">
        <v>0</v>
      </c>
      <c r="E2407" s="76">
        <v>47938</v>
      </c>
      <c r="H2407">
        <f>'Year 3'!$P$344</f>
        <v>0</v>
      </c>
      <c r="J2407">
        <v>0</v>
      </c>
      <c r="K2407" t="s">
        <v>870</v>
      </c>
    </row>
    <row r="2408" spans="1:11" x14ac:dyDescent="0.2">
      <c r="A2408" t="s">
        <v>638</v>
      </c>
      <c r="B2408" t="s">
        <v>762</v>
      </c>
      <c r="D2408">
        <v>0</v>
      </c>
      <c r="E2408" s="76">
        <v>45747</v>
      </c>
      <c r="H2408">
        <f>'Year 3'!$J$345</f>
        <v>0</v>
      </c>
      <c r="J2408">
        <v>0</v>
      </c>
      <c r="K2408" t="s">
        <v>870</v>
      </c>
    </row>
    <row r="2409" spans="1:11" x14ac:dyDescent="0.2">
      <c r="A2409" t="s">
        <v>638</v>
      </c>
      <c r="B2409" t="s">
        <v>762</v>
      </c>
      <c r="D2409">
        <v>0</v>
      </c>
      <c r="E2409" s="76">
        <v>46112</v>
      </c>
      <c r="H2409">
        <f>'Year 3'!$K$345</f>
        <v>0</v>
      </c>
      <c r="J2409">
        <v>0</v>
      </c>
      <c r="K2409" t="s">
        <v>870</v>
      </c>
    </row>
    <row r="2410" spans="1:11" x14ac:dyDescent="0.2">
      <c r="A2410" t="s">
        <v>638</v>
      </c>
      <c r="B2410" t="s">
        <v>762</v>
      </c>
      <c r="D2410">
        <v>0</v>
      </c>
      <c r="E2410" s="76">
        <v>46477</v>
      </c>
      <c r="H2410">
        <f>'Year 3'!$L$345</f>
        <v>0</v>
      </c>
      <c r="J2410">
        <v>0</v>
      </c>
      <c r="K2410" t="s">
        <v>870</v>
      </c>
    </row>
    <row r="2411" spans="1:11" x14ac:dyDescent="0.2">
      <c r="A2411" t="s">
        <v>638</v>
      </c>
      <c r="B2411" t="s">
        <v>762</v>
      </c>
      <c r="D2411">
        <v>0</v>
      </c>
      <c r="E2411" s="76">
        <v>46843</v>
      </c>
      <c r="H2411">
        <f>'Year 3'!$M$345</f>
        <v>0</v>
      </c>
      <c r="J2411">
        <v>0</v>
      </c>
      <c r="K2411" t="s">
        <v>870</v>
      </c>
    </row>
    <row r="2412" spans="1:11" x14ac:dyDescent="0.2">
      <c r="A2412" t="s">
        <v>638</v>
      </c>
      <c r="B2412" t="s">
        <v>762</v>
      </c>
      <c r="D2412">
        <v>0</v>
      </c>
      <c r="E2412" s="76">
        <v>47208</v>
      </c>
      <c r="H2412">
        <f>'Year 3'!$N$345</f>
        <v>0</v>
      </c>
      <c r="J2412">
        <v>0</v>
      </c>
      <c r="K2412" t="s">
        <v>870</v>
      </c>
    </row>
    <row r="2413" spans="1:11" x14ac:dyDescent="0.2">
      <c r="A2413" t="s">
        <v>638</v>
      </c>
      <c r="B2413" t="s">
        <v>762</v>
      </c>
      <c r="D2413">
        <v>0</v>
      </c>
      <c r="E2413" s="76">
        <v>47573</v>
      </c>
      <c r="H2413">
        <f>'Year 3'!$O$345</f>
        <v>0</v>
      </c>
      <c r="J2413">
        <v>0</v>
      </c>
      <c r="K2413" t="s">
        <v>870</v>
      </c>
    </row>
    <row r="2414" spans="1:11" x14ac:dyDescent="0.2">
      <c r="A2414" t="s">
        <v>638</v>
      </c>
      <c r="B2414" t="s">
        <v>762</v>
      </c>
      <c r="D2414">
        <v>0</v>
      </c>
      <c r="E2414" s="76">
        <v>47938</v>
      </c>
      <c r="H2414">
        <f>'Year 3'!$P$345</f>
        <v>0</v>
      </c>
      <c r="J2414">
        <v>0</v>
      </c>
      <c r="K2414" t="s">
        <v>870</v>
      </c>
    </row>
    <row r="2415" spans="1:11" x14ac:dyDescent="0.2">
      <c r="A2415" t="s">
        <v>645</v>
      </c>
      <c r="B2415" t="s">
        <v>757</v>
      </c>
      <c r="D2415">
        <v>0</v>
      </c>
      <c r="E2415" s="76">
        <v>45747</v>
      </c>
      <c r="H2415">
        <f>'Year 3'!$J$362</f>
        <v>0</v>
      </c>
      <c r="J2415">
        <v>0</v>
      </c>
      <c r="K2415" t="s">
        <v>871</v>
      </c>
    </row>
    <row r="2416" spans="1:11" x14ac:dyDescent="0.2">
      <c r="A2416" t="s">
        <v>645</v>
      </c>
      <c r="B2416" t="s">
        <v>757</v>
      </c>
      <c r="D2416">
        <v>0</v>
      </c>
      <c r="E2416" s="76">
        <v>46112</v>
      </c>
      <c r="H2416">
        <f>'Year 3'!$K$362</f>
        <v>0</v>
      </c>
      <c r="J2416">
        <v>0</v>
      </c>
      <c r="K2416" t="s">
        <v>871</v>
      </c>
    </row>
    <row r="2417" spans="1:11" x14ac:dyDescent="0.2">
      <c r="A2417" t="s">
        <v>645</v>
      </c>
      <c r="B2417" t="s">
        <v>757</v>
      </c>
      <c r="D2417">
        <v>0</v>
      </c>
      <c r="E2417" s="76">
        <v>46477</v>
      </c>
      <c r="H2417">
        <f>'Year 3'!$L$362</f>
        <v>0</v>
      </c>
      <c r="J2417">
        <v>0</v>
      </c>
      <c r="K2417" t="s">
        <v>871</v>
      </c>
    </row>
    <row r="2418" spans="1:11" x14ac:dyDescent="0.2">
      <c r="A2418" t="s">
        <v>645</v>
      </c>
      <c r="B2418" t="s">
        <v>757</v>
      </c>
      <c r="D2418">
        <v>0</v>
      </c>
      <c r="E2418" s="76">
        <v>46843</v>
      </c>
      <c r="H2418">
        <f>'Year 3'!$M$362</f>
        <v>0</v>
      </c>
      <c r="J2418">
        <v>0</v>
      </c>
      <c r="K2418" t="s">
        <v>871</v>
      </c>
    </row>
    <row r="2419" spans="1:11" x14ac:dyDescent="0.2">
      <c r="A2419" t="s">
        <v>645</v>
      </c>
      <c r="B2419" t="s">
        <v>757</v>
      </c>
      <c r="D2419">
        <v>0</v>
      </c>
      <c r="E2419" s="76">
        <v>47208</v>
      </c>
      <c r="H2419">
        <f>'Year 3'!$N$362</f>
        <v>0</v>
      </c>
      <c r="J2419">
        <v>0</v>
      </c>
      <c r="K2419" t="s">
        <v>871</v>
      </c>
    </row>
    <row r="2420" spans="1:11" x14ac:dyDescent="0.2">
      <c r="A2420" t="s">
        <v>645</v>
      </c>
      <c r="B2420" t="s">
        <v>757</v>
      </c>
      <c r="D2420">
        <v>0</v>
      </c>
      <c r="E2420" s="76">
        <v>47573</v>
      </c>
      <c r="H2420">
        <f>'Year 3'!$O$362</f>
        <v>0</v>
      </c>
      <c r="J2420">
        <v>0</v>
      </c>
      <c r="K2420" t="s">
        <v>871</v>
      </c>
    </row>
    <row r="2421" spans="1:11" x14ac:dyDescent="0.2">
      <c r="A2421" t="s">
        <v>645</v>
      </c>
      <c r="B2421" t="s">
        <v>757</v>
      </c>
      <c r="D2421">
        <v>0</v>
      </c>
      <c r="E2421" s="76">
        <v>47938</v>
      </c>
      <c r="H2421">
        <f>'Year 3'!$P$362</f>
        <v>0</v>
      </c>
      <c r="J2421">
        <v>0</v>
      </c>
      <c r="K2421" t="s">
        <v>871</v>
      </c>
    </row>
    <row r="2422" spans="1:11" x14ac:dyDescent="0.2">
      <c r="A2422" t="s">
        <v>645</v>
      </c>
      <c r="B2422" t="s">
        <v>758</v>
      </c>
      <c r="D2422">
        <v>0</v>
      </c>
      <c r="E2422" s="76">
        <v>45747</v>
      </c>
      <c r="H2422">
        <f>'Year 3'!$J$363</f>
        <v>0</v>
      </c>
      <c r="J2422">
        <v>0</v>
      </c>
      <c r="K2422" t="s">
        <v>871</v>
      </c>
    </row>
    <row r="2423" spans="1:11" x14ac:dyDescent="0.2">
      <c r="A2423" t="s">
        <v>645</v>
      </c>
      <c r="B2423" t="s">
        <v>758</v>
      </c>
      <c r="D2423">
        <v>0</v>
      </c>
      <c r="E2423" s="76">
        <v>46112</v>
      </c>
      <c r="H2423">
        <f>'Year 3'!$K$363</f>
        <v>0</v>
      </c>
      <c r="J2423">
        <v>0</v>
      </c>
      <c r="K2423" t="s">
        <v>871</v>
      </c>
    </row>
    <row r="2424" spans="1:11" x14ac:dyDescent="0.2">
      <c r="A2424" t="s">
        <v>645</v>
      </c>
      <c r="B2424" t="s">
        <v>758</v>
      </c>
      <c r="D2424">
        <v>0</v>
      </c>
      <c r="E2424" s="76">
        <v>46477</v>
      </c>
      <c r="H2424">
        <f>'Year 3'!$L$363</f>
        <v>0</v>
      </c>
      <c r="J2424">
        <v>0</v>
      </c>
      <c r="K2424" t="s">
        <v>871</v>
      </c>
    </row>
    <row r="2425" spans="1:11" x14ac:dyDescent="0.2">
      <c r="A2425" t="s">
        <v>645</v>
      </c>
      <c r="B2425" t="s">
        <v>758</v>
      </c>
      <c r="D2425">
        <v>0</v>
      </c>
      <c r="E2425" s="76">
        <v>46843</v>
      </c>
      <c r="H2425">
        <f>'Year 3'!$M$363</f>
        <v>0</v>
      </c>
      <c r="J2425">
        <v>0</v>
      </c>
      <c r="K2425" t="s">
        <v>871</v>
      </c>
    </row>
    <row r="2426" spans="1:11" x14ac:dyDescent="0.2">
      <c r="A2426" t="s">
        <v>645</v>
      </c>
      <c r="B2426" t="s">
        <v>758</v>
      </c>
      <c r="D2426">
        <v>0</v>
      </c>
      <c r="E2426" s="76">
        <v>47208</v>
      </c>
      <c r="H2426">
        <f>'Year 3'!$N$363</f>
        <v>0</v>
      </c>
      <c r="J2426">
        <v>0</v>
      </c>
      <c r="K2426" t="s">
        <v>871</v>
      </c>
    </row>
    <row r="2427" spans="1:11" x14ac:dyDescent="0.2">
      <c r="A2427" t="s">
        <v>645</v>
      </c>
      <c r="B2427" t="s">
        <v>758</v>
      </c>
      <c r="D2427">
        <v>0</v>
      </c>
      <c r="E2427" s="76">
        <v>47573</v>
      </c>
      <c r="H2427">
        <f>'Year 3'!$O$363</f>
        <v>0</v>
      </c>
      <c r="J2427">
        <v>0</v>
      </c>
      <c r="K2427" t="s">
        <v>871</v>
      </c>
    </row>
    <row r="2428" spans="1:11" x14ac:dyDescent="0.2">
      <c r="A2428" t="s">
        <v>645</v>
      </c>
      <c r="B2428" t="s">
        <v>758</v>
      </c>
      <c r="D2428">
        <v>0</v>
      </c>
      <c r="E2428" s="76">
        <v>47938</v>
      </c>
      <c r="H2428">
        <f>'Year 3'!$P$363</f>
        <v>0</v>
      </c>
      <c r="J2428">
        <v>0</v>
      </c>
      <c r="K2428" t="s">
        <v>871</v>
      </c>
    </row>
    <row r="2429" spans="1:11" x14ac:dyDescent="0.2">
      <c r="A2429" t="s">
        <v>645</v>
      </c>
      <c r="B2429" t="s">
        <v>759</v>
      </c>
      <c r="D2429">
        <v>0</v>
      </c>
      <c r="E2429" s="76">
        <v>45747</v>
      </c>
      <c r="H2429">
        <f>'Year 3'!$J$364</f>
        <v>0</v>
      </c>
      <c r="J2429">
        <v>0</v>
      </c>
      <c r="K2429" t="s">
        <v>871</v>
      </c>
    </row>
    <row r="2430" spans="1:11" x14ac:dyDescent="0.2">
      <c r="A2430" t="s">
        <v>645</v>
      </c>
      <c r="B2430" t="s">
        <v>759</v>
      </c>
      <c r="D2430">
        <v>0</v>
      </c>
      <c r="E2430" s="76">
        <v>46112</v>
      </c>
      <c r="H2430">
        <f>'Year 3'!$K$364</f>
        <v>0</v>
      </c>
      <c r="J2430">
        <v>0</v>
      </c>
      <c r="K2430" t="s">
        <v>871</v>
      </c>
    </row>
    <row r="2431" spans="1:11" x14ac:dyDescent="0.2">
      <c r="A2431" t="s">
        <v>645</v>
      </c>
      <c r="B2431" t="s">
        <v>759</v>
      </c>
      <c r="D2431">
        <v>0</v>
      </c>
      <c r="E2431" s="76">
        <v>46477</v>
      </c>
      <c r="H2431">
        <f>'Year 3'!$L$364</f>
        <v>0</v>
      </c>
      <c r="J2431">
        <v>0</v>
      </c>
      <c r="K2431" t="s">
        <v>871</v>
      </c>
    </row>
    <row r="2432" spans="1:11" x14ac:dyDescent="0.2">
      <c r="A2432" t="s">
        <v>645</v>
      </c>
      <c r="B2432" t="s">
        <v>759</v>
      </c>
      <c r="D2432">
        <v>0</v>
      </c>
      <c r="E2432" s="76">
        <v>46843</v>
      </c>
      <c r="H2432">
        <f>'Year 3'!$M$364</f>
        <v>0</v>
      </c>
      <c r="J2432">
        <v>0</v>
      </c>
      <c r="K2432" t="s">
        <v>871</v>
      </c>
    </row>
    <row r="2433" spans="1:11" x14ac:dyDescent="0.2">
      <c r="A2433" t="s">
        <v>645</v>
      </c>
      <c r="B2433" t="s">
        <v>759</v>
      </c>
      <c r="D2433">
        <v>0</v>
      </c>
      <c r="E2433" s="76">
        <v>47208</v>
      </c>
      <c r="H2433">
        <f>'Year 3'!$N$364</f>
        <v>0</v>
      </c>
      <c r="J2433">
        <v>0</v>
      </c>
      <c r="K2433" t="s">
        <v>871</v>
      </c>
    </row>
    <row r="2434" spans="1:11" x14ac:dyDescent="0.2">
      <c r="A2434" t="s">
        <v>645</v>
      </c>
      <c r="B2434" t="s">
        <v>759</v>
      </c>
      <c r="D2434">
        <v>0</v>
      </c>
      <c r="E2434" s="76">
        <v>47573</v>
      </c>
      <c r="H2434">
        <f>'Year 3'!$O$364</f>
        <v>0</v>
      </c>
      <c r="J2434">
        <v>0</v>
      </c>
      <c r="K2434" t="s">
        <v>871</v>
      </c>
    </row>
    <row r="2435" spans="1:11" x14ac:dyDescent="0.2">
      <c r="A2435" t="s">
        <v>645</v>
      </c>
      <c r="B2435" t="s">
        <v>759</v>
      </c>
      <c r="D2435">
        <v>0</v>
      </c>
      <c r="E2435" s="76">
        <v>47938</v>
      </c>
      <c r="H2435">
        <f>'Year 3'!$P$364</f>
        <v>0</v>
      </c>
      <c r="J2435">
        <v>0</v>
      </c>
      <c r="K2435" t="s">
        <v>871</v>
      </c>
    </row>
    <row r="2436" spans="1:11" x14ac:dyDescent="0.2">
      <c r="A2436" t="s">
        <v>645</v>
      </c>
      <c r="B2436" t="s">
        <v>760</v>
      </c>
      <c r="D2436">
        <v>0</v>
      </c>
      <c r="E2436" s="76">
        <v>45747</v>
      </c>
      <c r="H2436">
        <f>'Year 3'!$J$365</f>
        <v>0</v>
      </c>
      <c r="J2436">
        <v>0</v>
      </c>
      <c r="K2436" t="s">
        <v>871</v>
      </c>
    </row>
    <row r="2437" spans="1:11" x14ac:dyDescent="0.2">
      <c r="A2437" t="s">
        <v>645</v>
      </c>
      <c r="B2437" t="s">
        <v>760</v>
      </c>
      <c r="D2437">
        <v>0</v>
      </c>
      <c r="E2437" s="76">
        <v>46112</v>
      </c>
      <c r="H2437">
        <f>'Year 3'!$K$365</f>
        <v>0</v>
      </c>
      <c r="J2437">
        <v>0</v>
      </c>
      <c r="K2437" t="s">
        <v>871</v>
      </c>
    </row>
    <row r="2438" spans="1:11" x14ac:dyDescent="0.2">
      <c r="A2438" t="s">
        <v>645</v>
      </c>
      <c r="B2438" t="s">
        <v>760</v>
      </c>
      <c r="D2438">
        <v>0</v>
      </c>
      <c r="E2438" s="76">
        <v>46477</v>
      </c>
      <c r="H2438">
        <f>'Year 3'!$L$365</f>
        <v>0</v>
      </c>
      <c r="J2438">
        <v>0</v>
      </c>
      <c r="K2438" t="s">
        <v>871</v>
      </c>
    </row>
    <row r="2439" spans="1:11" x14ac:dyDescent="0.2">
      <c r="A2439" t="s">
        <v>645</v>
      </c>
      <c r="B2439" t="s">
        <v>760</v>
      </c>
      <c r="D2439">
        <v>0</v>
      </c>
      <c r="E2439" s="76">
        <v>46843</v>
      </c>
      <c r="H2439">
        <f>'Year 3'!$M$365</f>
        <v>0</v>
      </c>
      <c r="J2439">
        <v>0</v>
      </c>
      <c r="K2439" t="s">
        <v>871</v>
      </c>
    </row>
    <row r="2440" spans="1:11" x14ac:dyDescent="0.2">
      <c r="A2440" t="s">
        <v>645</v>
      </c>
      <c r="B2440" t="s">
        <v>760</v>
      </c>
      <c r="D2440">
        <v>0</v>
      </c>
      <c r="E2440" s="76">
        <v>47208</v>
      </c>
      <c r="H2440">
        <f>'Year 3'!$N$365</f>
        <v>0</v>
      </c>
      <c r="J2440">
        <v>0</v>
      </c>
      <c r="K2440" t="s">
        <v>871</v>
      </c>
    </row>
    <row r="2441" spans="1:11" x14ac:dyDescent="0.2">
      <c r="A2441" t="s">
        <v>645</v>
      </c>
      <c r="B2441" t="s">
        <v>760</v>
      </c>
      <c r="D2441">
        <v>0</v>
      </c>
      <c r="E2441" s="76">
        <v>47573</v>
      </c>
      <c r="H2441">
        <f>'Year 3'!$O$365</f>
        <v>0</v>
      </c>
      <c r="J2441">
        <v>0</v>
      </c>
      <c r="K2441" t="s">
        <v>871</v>
      </c>
    </row>
    <row r="2442" spans="1:11" x14ac:dyDescent="0.2">
      <c r="A2442" t="s">
        <v>645</v>
      </c>
      <c r="B2442" t="s">
        <v>760</v>
      </c>
      <c r="D2442">
        <v>0</v>
      </c>
      <c r="E2442" s="76">
        <v>47938</v>
      </c>
      <c r="H2442">
        <f>'Year 3'!$P$365</f>
        <v>0</v>
      </c>
      <c r="J2442">
        <v>0</v>
      </c>
      <c r="K2442" t="s">
        <v>871</v>
      </c>
    </row>
    <row r="2443" spans="1:11" x14ac:dyDescent="0.2">
      <c r="A2443" t="s">
        <v>645</v>
      </c>
      <c r="B2443" t="s">
        <v>761</v>
      </c>
      <c r="D2443">
        <v>0</v>
      </c>
      <c r="E2443" s="76">
        <v>45747</v>
      </c>
      <c r="H2443">
        <f>'Year 3'!$J$366</f>
        <v>0</v>
      </c>
      <c r="J2443">
        <v>0</v>
      </c>
      <c r="K2443" t="s">
        <v>871</v>
      </c>
    </row>
    <row r="2444" spans="1:11" x14ac:dyDescent="0.2">
      <c r="A2444" t="s">
        <v>645</v>
      </c>
      <c r="B2444" t="s">
        <v>761</v>
      </c>
      <c r="D2444">
        <v>0</v>
      </c>
      <c r="E2444" s="76">
        <v>46112</v>
      </c>
      <c r="H2444">
        <f>'Year 3'!$K$366</f>
        <v>0</v>
      </c>
      <c r="J2444">
        <v>0</v>
      </c>
      <c r="K2444" t="s">
        <v>871</v>
      </c>
    </row>
    <row r="2445" spans="1:11" x14ac:dyDescent="0.2">
      <c r="A2445" t="s">
        <v>645</v>
      </c>
      <c r="B2445" t="s">
        <v>761</v>
      </c>
      <c r="D2445">
        <v>0</v>
      </c>
      <c r="E2445" s="76">
        <v>46477</v>
      </c>
      <c r="H2445">
        <f>'Year 3'!$L$366</f>
        <v>0</v>
      </c>
      <c r="J2445">
        <v>0</v>
      </c>
      <c r="K2445" t="s">
        <v>871</v>
      </c>
    </row>
    <row r="2446" spans="1:11" x14ac:dyDescent="0.2">
      <c r="A2446" t="s">
        <v>645</v>
      </c>
      <c r="B2446" t="s">
        <v>761</v>
      </c>
      <c r="D2446">
        <v>0</v>
      </c>
      <c r="E2446" s="76">
        <v>46843</v>
      </c>
      <c r="H2446">
        <f>'Year 3'!$M$366</f>
        <v>0</v>
      </c>
      <c r="J2446">
        <v>0</v>
      </c>
      <c r="K2446" t="s">
        <v>871</v>
      </c>
    </row>
    <row r="2447" spans="1:11" x14ac:dyDescent="0.2">
      <c r="A2447" t="s">
        <v>645</v>
      </c>
      <c r="B2447" t="s">
        <v>761</v>
      </c>
      <c r="D2447">
        <v>0</v>
      </c>
      <c r="E2447" s="76">
        <v>47208</v>
      </c>
      <c r="H2447">
        <f>'Year 3'!$N$366</f>
        <v>0</v>
      </c>
      <c r="J2447">
        <v>0</v>
      </c>
      <c r="K2447" t="s">
        <v>871</v>
      </c>
    </row>
    <row r="2448" spans="1:11" x14ac:dyDescent="0.2">
      <c r="A2448" t="s">
        <v>645</v>
      </c>
      <c r="B2448" t="s">
        <v>761</v>
      </c>
      <c r="D2448">
        <v>0</v>
      </c>
      <c r="E2448" s="76">
        <v>47573</v>
      </c>
      <c r="H2448">
        <f>'Year 3'!$O$366</f>
        <v>0</v>
      </c>
      <c r="J2448">
        <v>0</v>
      </c>
      <c r="K2448" t="s">
        <v>871</v>
      </c>
    </row>
    <row r="2449" spans="1:11" x14ac:dyDescent="0.2">
      <c r="A2449" t="s">
        <v>645</v>
      </c>
      <c r="B2449" t="s">
        <v>761</v>
      </c>
      <c r="D2449">
        <v>0</v>
      </c>
      <c r="E2449" s="76">
        <v>47938</v>
      </c>
      <c r="H2449">
        <f>'Year 3'!$P$366</f>
        <v>0</v>
      </c>
      <c r="J2449">
        <v>0</v>
      </c>
      <c r="K2449" t="s">
        <v>871</v>
      </c>
    </row>
    <row r="2450" spans="1:11" x14ac:dyDescent="0.2">
      <c r="A2450" t="s">
        <v>645</v>
      </c>
      <c r="B2450" t="s">
        <v>762</v>
      </c>
      <c r="D2450">
        <v>0</v>
      </c>
      <c r="E2450" s="76">
        <v>45747</v>
      </c>
      <c r="H2450">
        <f>'Year 3'!$J$367</f>
        <v>0</v>
      </c>
      <c r="J2450">
        <v>0</v>
      </c>
      <c r="K2450" t="s">
        <v>871</v>
      </c>
    </row>
    <row r="2451" spans="1:11" x14ac:dyDescent="0.2">
      <c r="A2451" t="s">
        <v>645</v>
      </c>
      <c r="B2451" t="s">
        <v>762</v>
      </c>
      <c r="D2451">
        <v>0</v>
      </c>
      <c r="E2451" s="76">
        <v>46112</v>
      </c>
      <c r="H2451">
        <f>'Year 3'!$K$367</f>
        <v>0</v>
      </c>
      <c r="J2451">
        <v>0</v>
      </c>
      <c r="K2451" t="s">
        <v>871</v>
      </c>
    </row>
    <row r="2452" spans="1:11" x14ac:dyDescent="0.2">
      <c r="A2452" t="s">
        <v>645</v>
      </c>
      <c r="B2452" t="s">
        <v>762</v>
      </c>
      <c r="D2452">
        <v>0</v>
      </c>
      <c r="E2452" s="76">
        <v>46477</v>
      </c>
      <c r="H2452">
        <f>'Year 3'!$L$367</f>
        <v>0</v>
      </c>
      <c r="J2452">
        <v>0</v>
      </c>
      <c r="K2452" t="s">
        <v>871</v>
      </c>
    </row>
    <row r="2453" spans="1:11" x14ac:dyDescent="0.2">
      <c r="A2453" t="s">
        <v>645</v>
      </c>
      <c r="B2453" t="s">
        <v>762</v>
      </c>
      <c r="D2453">
        <v>0</v>
      </c>
      <c r="E2453" s="76">
        <v>46843</v>
      </c>
      <c r="H2453">
        <f>'Year 3'!$M$367</f>
        <v>0</v>
      </c>
      <c r="J2453">
        <v>0</v>
      </c>
      <c r="K2453" t="s">
        <v>871</v>
      </c>
    </row>
    <row r="2454" spans="1:11" x14ac:dyDescent="0.2">
      <c r="A2454" t="s">
        <v>645</v>
      </c>
      <c r="B2454" t="s">
        <v>762</v>
      </c>
      <c r="D2454">
        <v>0</v>
      </c>
      <c r="E2454" s="76">
        <v>47208</v>
      </c>
      <c r="H2454">
        <f>'Year 3'!$N$367</f>
        <v>0</v>
      </c>
      <c r="J2454">
        <v>0</v>
      </c>
      <c r="K2454" t="s">
        <v>871</v>
      </c>
    </row>
    <row r="2455" spans="1:11" x14ac:dyDescent="0.2">
      <c r="A2455" t="s">
        <v>645</v>
      </c>
      <c r="B2455" t="s">
        <v>762</v>
      </c>
      <c r="D2455">
        <v>0</v>
      </c>
      <c r="E2455" s="76">
        <v>47573</v>
      </c>
      <c r="H2455">
        <f>'Year 3'!$O$367</f>
        <v>0</v>
      </c>
      <c r="J2455">
        <v>0</v>
      </c>
      <c r="K2455" t="s">
        <v>871</v>
      </c>
    </row>
    <row r="2456" spans="1:11" x14ac:dyDescent="0.2">
      <c r="A2456" t="s">
        <v>645</v>
      </c>
      <c r="B2456" t="s">
        <v>762</v>
      </c>
      <c r="D2456">
        <v>0</v>
      </c>
      <c r="E2456" s="76">
        <v>47938</v>
      </c>
      <c r="H2456">
        <f>'Year 3'!$P$367</f>
        <v>0</v>
      </c>
      <c r="J2456">
        <v>0</v>
      </c>
      <c r="K2456" t="s">
        <v>871</v>
      </c>
    </row>
    <row r="2457" spans="1:11" x14ac:dyDescent="0.2">
      <c r="A2457" t="s">
        <v>652</v>
      </c>
      <c r="B2457" t="s">
        <v>757</v>
      </c>
      <c r="D2457">
        <v>0</v>
      </c>
      <c r="E2457" s="76">
        <v>45747</v>
      </c>
      <c r="H2457">
        <f>'Year 3'!$J$383</f>
        <v>0</v>
      </c>
      <c r="J2457">
        <v>0</v>
      </c>
      <c r="K2457" t="s">
        <v>872</v>
      </c>
    </row>
    <row r="2458" spans="1:11" x14ac:dyDescent="0.2">
      <c r="A2458" t="s">
        <v>652</v>
      </c>
      <c r="B2458" t="s">
        <v>757</v>
      </c>
      <c r="D2458">
        <v>0</v>
      </c>
      <c r="E2458" s="76">
        <v>46112</v>
      </c>
      <c r="H2458">
        <f>'Year 3'!$K$383</f>
        <v>0</v>
      </c>
      <c r="J2458">
        <v>0</v>
      </c>
      <c r="K2458" t="s">
        <v>872</v>
      </c>
    </row>
    <row r="2459" spans="1:11" x14ac:dyDescent="0.2">
      <c r="A2459" t="s">
        <v>652</v>
      </c>
      <c r="B2459" t="s">
        <v>757</v>
      </c>
      <c r="D2459">
        <v>0</v>
      </c>
      <c r="E2459" s="76">
        <v>46477</v>
      </c>
      <c r="H2459">
        <f>'Year 3'!$L$383</f>
        <v>0</v>
      </c>
      <c r="J2459">
        <v>0</v>
      </c>
      <c r="K2459" t="s">
        <v>872</v>
      </c>
    </row>
    <row r="2460" spans="1:11" x14ac:dyDescent="0.2">
      <c r="A2460" t="s">
        <v>652</v>
      </c>
      <c r="B2460" t="s">
        <v>757</v>
      </c>
      <c r="D2460">
        <v>0</v>
      </c>
      <c r="E2460" s="76">
        <v>46843</v>
      </c>
      <c r="H2460">
        <f>'Year 3'!$M$383</f>
        <v>0</v>
      </c>
      <c r="J2460">
        <v>0</v>
      </c>
      <c r="K2460" t="s">
        <v>872</v>
      </c>
    </row>
    <row r="2461" spans="1:11" x14ac:dyDescent="0.2">
      <c r="A2461" t="s">
        <v>652</v>
      </c>
      <c r="B2461" t="s">
        <v>757</v>
      </c>
      <c r="D2461">
        <v>0</v>
      </c>
      <c r="E2461" s="76">
        <v>47208</v>
      </c>
      <c r="H2461">
        <f>'Year 3'!$N$383</f>
        <v>0</v>
      </c>
      <c r="J2461">
        <v>0</v>
      </c>
      <c r="K2461" t="s">
        <v>872</v>
      </c>
    </row>
    <row r="2462" spans="1:11" x14ac:dyDescent="0.2">
      <c r="A2462" t="s">
        <v>652</v>
      </c>
      <c r="B2462" t="s">
        <v>757</v>
      </c>
      <c r="D2462">
        <v>0</v>
      </c>
      <c r="E2462" s="76">
        <v>47573</v>
      </c>
      <c r="H2462">
        <f>'Year 3'!$O$383</f>
        <v>0</v>
      </c>
      <c r="J2462">
        <v>0</v>
      </c>
      <c r="K2462" t="s">
        <v>872</v>
      </c>
    </row>
    <row r="2463" spans="1:11" x14ac:dyDescent="0.2">
      <c r="A2463" t="s">
        <v>652</v>
      </c>
      <c r="B2463" t="s">
        <v>757</v>
      </c>
      <c r="D2463">
        <v>0</v>
      </c>
      <c r="E2463" s="76">
        <v>47938</v>
      </c>
      <c r="H2463">
        <f>'Year 3'!$P$383</f>
        <v>0</v>
      </c>
      <c r="J2463">
        <v>0</v>
      </c>
      <c r="K2463" t="s">
        <v>872</v>
      </c>
    </row>
    <row r="2464" spans="1:11" x14ac:dyDescent="0.2">
      <c r="A2464" t="s">
        <v>652</v>
      </c>
      <c r="B2464" t="s">
        <v>758</v>
      </c>
      <c r="D2464">
        <v>0</v>
      </c>
      <c r="E2464" s="76">
        <v>45747</v>
      </c>
      <c r="H2464">
        <f>'Year 3'!$J$384</f>
        <v>0</v>
      </c>
      <c r="J2464">
        <v>0</v>
      </c>
      <c r="K2464" t="s">
        <v>872</v>
      </c>
    </row>
    <row r="2465" spans="1:11" x14ac:dyDescent="0.2">
      <c r="A2465" t="s">
        <v>652</v>
      </c>
      <c r="B2465" t="s">
        <v>758</v>
      </c>
      <c r="D2465">
        <v>0</v>
      </c>
      <c r="E2465" s="76">
        <v>46112</v>
      </c>
      <c r="H2465">
        <f>'Year 3'!$K$384</f>
        <v>0</v>
      </c>
      <c r="J2465">
        <v>0</v>
      </c>
      <c r="K2465" t="s">
        <v>872</v>
      </c>
    </row>
    <row r="2466" spans="1:11" x14ac:dyDescent="0.2">
      <c r="A2466" t="s">
        <v>652</v>
      </c>
      <c r="B2466" t="s">
        <v>758</v>
      </c>
      <c r="D2466">
        <v>0</v>
      </c>
      <c r="E2466" s="76">
        <v>46477</v>
      </c>
      <c r="H2466">
        <f>'Year 3'!$L$384</f>
        <v>0</v>
      </c>
      <c r="J2466">
        <v>0</v>
      </c>
      <c r="K2466" t="s">
        <v>872</v>
      </c>
    </row>
    <row r="2467" spans="1:11" x14ac:dyDescent="0.2">
      <c r="A2467" t="s">
        <v>652</v>
      </c>
      <c r="B2467" t="s">
        <v>758</v>
      </c>
      <c r="D2467">
        <v>0</v>
      </c>
      <c r="E2467" s="76">
        <v>46843</v>
      </c>
      <c r="H2467">
        <f>'Year 3'!$M$384</f>
        <v>0</v>
      </c>
      <c r="J2467">
        <v>0</v>
      </c>
      <c r="K2467" t="s">
        <v>872</v>
      </c>
    </row>
    <row r="2468" spans="1:11" x14ac:dyDescent="0.2">
      <c r="A2468" t="s">
        <v>652</v>
      </c>
      <c r="B2468" t="s">
        <v>758</v>
      </c>
      <c r="D2468">
        <v>0</v>
      </c>
      <c r="E2468" s="76">
        <v>47208</v>
      </c>
      <c r="H2468">
        <f>'Year 3'!$N$384</f>
        <v>0</v>
      </c>
      <c r="J2468">
        <v>0</v>
      </c>
      <c r="K2468" t="s">
        <v>872</v>
      </c>
    </row>
    <row r="2469" spans="1:11" x14ac:dyDescent="0.2">
      <c r="A2469" t="s">
        <v>652</v>
      </c>
      <c r="B2469" t="s">
        <v>758</v>
      </c>
      <c r="D2469">
        <v>0</v>
      </c>
      <c r="E2469" s="76">
        <v>47573</v>
      </c>
      <c r="H2469">
        <f>'Year 3'!$O$384</f>
        <v>0</v>
      </c>
      <c r="J2469">
        <v>0</v>
      </c>
      <c r="K2469" t="s">
        <v>872</v>
      </c>
    </row>
    <row r="2470" spans="1:11" x14ac:dyDescent="0.2">
      <c r="A2470" t="s">
        <v>652</v>
      </c>
      <c r="B2470" t="s">
        <v>758</v>
      </c>
      <c r="D2470">
        <v>0</v>
      </c>
      <c r="E2470" s="76">
        <v>47938</v>
      </c>
      <c r="H2470">
        <f>'Year 3'!$P$384</f>
        <v>0</v>
      </c>
      <c r="J2470">
        <v>0</v>
      </c>
      <c r="K2470" t="s">
        <v>872</v>
      </c>
    </row>
    <row r="2471" spans="1:11" x14ac:dyDescent="0.2">
      <c r="A2471" t="s">
        <v>652</v>
      </c>
      <c r="B2471" t="s">
        <v>759</v>
      </c>
      <c r="D2471">
        <v>0</v>
      </c>
      <c r="E2471" s="76">
        <v>45747</v>
      </c>
      <c r="H2471">
        <f>'Year 3'!$J$385</f>
        <v>0</v>
      </c>
      <c r="J2471">
        <v>0</v>
      </c>
      <c r="K2471" t="s">
        <v>872</v>
      </c>
    </row>
    <row r="2472" spans="1:11" x14ac:dyDescent="0.2">
      <c r="A2472" t="s">
        <v>652</v>
      </c>
      <c r="B2472" t="s">
        <v>759</v>
      </c>
      <c r="D2472">
        <v>0</v>
      </c>
      <c r="E2472" s="76">
        <v>46112</v>
      </c>
      <c r="H2472">
        <f>'Year 3'!$K$385</f>
        <v>0</v>
      </c>
      <c r="J2472">
        <v>0</v>
      </c>
      <c r="K2472" t="s">
        <v>872</v>
      </c>
    </row>
    <row r="2473" spans="1:11" x14ac:dyDescent="0.2">
      <c r="A2473" t="s">
        <v>652</v>
      </c>
      <c r="B2473" t="s">
        <v>759</v>
      </c>
      <c r="D2473">
        <v>0</v>
      </c>
      <c r="E2473" s="76">
        <v>46477</v>
      </c>
      <c r="H2473">
        <f>'Year 3'!$L$385</f>
        <v>0</v>
      </c>
      <c r="J2473">
        <v>0</v>
      </c>
      <c r="K2473" t="s">
        <v>872</v>
      </c>
    </row>
    <row r="2474" spans="1:11" x14ac:dyDescent="0.2">
      <c r="A2474" t="s">
        <v>652</v>
      </c>
      <c r="B2474" t="s">
        <v>759</v>
      </c>
      <c r="D2474">
        <v>0</v>
      </c>
      <c r="E2474" s="76">
        <v>46843</v>
      </c>
      <c r="H2474">
        <f>'Year 3'!$M$385</f>
        <v>0</v>
      </c>
      <c r="J2474">
        <v>0</v>
      </c>
      <c r="K2474" t="s">
        <v>872</v>
      </c>
    </row>
    <row r="2475" spans="1:11" x14ac:dyDescent="0.2">
      <c r="A2475" t="s">
        <v>652</v>
      </c>
      <c r="B2475" t="s">
        <v>759</v>
      </c>
      <c r="D2475">
        <v>0</v>
      </c>
      <c r="E2475" s="76">
        <v>47208</v>
      </c>
      <c r="H2475">
        <f>'Year 3'!$N$385</f>
        <v>0</v>
      </c>
      <c r="J2475">
        <v>0</v>
      </c>
      <c r="K2475" t="s">
        <v>872</v>
      </c>
    </row>
    <row r="2476" spans="1:11" x14ac:dyDescent="0.2">
      <c r="A2476" t="s">
        <v>652</v>
      </c>
      <c r="B2476" t="s">
        <v>759</v>
      </c>
      <c r="D2476">
        <v>0</v>
      </c>
      <c r="E2476" s="76">
        <v>47573</v>
      </c>
      <c r="H2476">
        <f>'Year 3'!$O$385</f>
        <v>0</v>
      </c>
      <c r="J2476">
        <v>0</v>
      </c>
      <c r="K2476" t="s">
        <v>872</v>
      </c>
    </row>
    <row r="2477" spans="1:11" x14ac:dyDescent="0.2">
      <c r="A2477" t="s">
        <v>652</v>
      </c>
      <c r="B2477" t="s">
        <v>759</v>
      </c>
      <c r="D2477">
        <v>0</v>
      </c>
      <c r="E2477" s="76">
        <v>47938</v>
      </c>
      <c r="H2477">
        <f>'Year 3'!$P$385</f>
        <v>0</v>
      </c>
      <c r="J2477">
        <v>0</v>
      </c>
      <c r="K2477" t="s">
        <v>872</v>
      </c>
    </row>
    <row r="2478" spans="1:11" x14ac:dyDescent="0.2">
      <c r="A2478" t="s">
        <v>652</v>
      </c>
      <c r="B2478" t="s">
        <v>760</v>
      </c>
      <c r="D2478">
        <v>0</v>
      </c>
      <c r="E2478" s="76">
        <v>45747</v>
      </c>
      <c r="H2478">
        <f>'Year 3'!$J$386</f>
        <v>0</v>
      </c>
      <c r="J2478">
        <v>0</v>
      </c>
      <c r="K2478" t="s">
        <v>872</v>
      </c>
    </row>
    <row r="2479" spans="1:11" x14ac:dyDescent="0.2">
      <c r="A2479" t="s">
        <v>652</v>
      </c>
      <c r="B2479" t="s">
        <v>760</v>
      </c>
      <c r="D2479">
        <v>0</v>
      </c>
      <c r="E2479" s="76">
        <v>46112</v>
      </c>
      <c r="H2479">
        <f>'Year 3'!$K$386</f>
        <v>0</v>
      </c>
      <c r="J2479">
        <v>0</v>
      </c>
      <c r="K2479" t="s">
        <v>872</v>
      </c>
    </row>
    <row r="2480" spans="1:11" x14ac:dyDescent="0.2">
      <c r="A2480" t="s">
        <v>652</v>
      </c>
      <c r="B2480" t="s">
        <v>760</v>
      </c>
      <c r="D2480">
        <v>0</v>
      </c>
      <c r="E2480" s="76">
        <v>46477</v>
      </c>
      <c r="H2480">
        <f>'Year 3'!$L$386</f>
        <v>0</v>
      </c>
      <c r="J2480">
        <v>0</v>
      </c>
      <c r="K2480" t="s">
        <v>872</v>
      </c>
    </row>
    <row r="2481" spans="1:11" x14ac:dyDescent="0.2">
      <c r="A2481" t="s">
        <v>652</v>
      </c>
      <c r="B2481" t="s">
        <v>760</v>
      </c>
      <c r="D2481">
        <v>0</v>
      </c>
      <c r="E2481" s="76">
        <v>46843</v>
      </c>
      <c r="H2481">
        <f>'Year 3'!$M$386</f>
        <v>0</v>
      </c>
      <c r="J2481">
        <v>0</v>
      </c>
      <c r="K2481" t="s">
        <v>872</v>
      </c>
    </row>
    <row r="2482" spans="1:11" x14ac:dyDescent="0.2">
      <c r="A2482" t="s">
        <v>652</v>
      </c>
      <c r="B2482" t="s">
        <v>760</v>
      </c>
      <c r="D2482">
        <v>0</v>
      </c>
      <c r="E2482" s="76">
        <v>47208</v>
      </c>
      <c r="H2482">
        <f>'Year 3'!$N$386</f>
        <v>0</v>
      </c>
      <c r="J2482">
        <v>0</v>
      </c>
      <c r="K2482" t="s">
        <v>872</v>
      </c>
    </row>
    <row r="2483" spans="1:11" x14ac:dyDescent="0.2">
      <c r="A2483" t="s">
        <v>652</v>
      </c>
      <c r="B2483" t="s">
        <v>760</v>
      </c>
      <c r="D2483">
        <v>0</v>
      </c>
      <c r="E2483" s="76">
        <v>47573</v>
      </c>
      <c r="H2483">
        <f>'Year 3'!$O$386</f>
        <v>0</v>
      </c>
      <c r="J2483">
        <v>0</v>
      </c>
      <c r="K2483" t="s">
        <v>872</v>
      </c>
    </row>
    <row r="2484" spans="1:11" x14ac:dyDescent="0.2">
      <c r="A2484" t="s">
        <v>652</v>
      </c>
      <c r="B2484" t="s">
        <v>760</v>
      </c>
      <c r="D2484">
        <v>0</v>
      </c>
      <c r="E2484" s="76">
        <v>47938</v>
      </c>
      <c r="H2484">
        <f>'Year 3'!$P$386</f>
        <v>0</v>
      </c>
      <c r="J2484">
        <v>0</v>
      </c>
      <c r="K2484" t="s">
        <v>872</v>
      </c>
    </row>
    <row r="2485" spans="1:11" x14ac:dyDescent="0.2">
      <c r="A2485" t="s">
        <v>652</v>
      </c>
      <c r="B2485" t="s">
        <v>761</v>
      </c>
      <c r="D2485">
        <v>0</v>
      </c>
      <c r="E2485" s="76">
        <v>45747</v>
      </c>
      <c r="H2485">
        <f>'Year 3'!$J$387</f>
        <v>0</v>
      </c>
      <c r="J2485">
        <v>0</v>
      </c>
      <c r="K2485" t="s">
        <v>872</v>
      </c>
    </row>
    <row r="2486" spans="1:11" x14ac:dyDescent="0.2">
      <c r="A2486" t="s">
        <v>652</v>
      </c>
      <c r="B2486" t="s">
        <v>761</v>
      </c>
      <c r="D2486">
        <v>0</v>
      </c>
      <c r="E2486" s="76">
        <v>46112</v>
      </c>
      <c r="H2486">
        <f>'Year 3'!$K$387</f>
        <v>0</v>
      </c>
      <c r="J2486">
        <v>0</v>
      </c>
      <c r="K2486" t="s">
        <v>872</v>
      </c>
    </row>
    <row r="2487" spans="1:11" x14ac:dyDescent="0.2">
      <c r="A2487" t="s">
        <v>652</v>
      </c>
      <c r="B2487" t="s">
        <v>761</v>
      </c>
      <c r="D2487">
        <v>0</v>
      </c>
      <c r="E2487" s="76">
        <v>46477</v>
      </c>
      <c r="H2487">
        <f>'Year 3'!$L$387</f>
        <v>0</v>
      </c>
      <c r="J2487">
        <v>0</v>
      </c>
      <c r="K2487" t="s">
        <v>872</v>
      </c>
    </row>
    <row r="2488" spans="1:11" x14ac:dyDescent="0.2">
      <c r="A2488" t="s">
        <v>652</v>
      </c>
      <c r="B2488" t="s">
        <v>761</v>
      </c>
      <c r="D2488">
        <v>0</v>
      </c>
      <c r="E2488" s="76">
        <v>46843</v>
      </c>
      <c r="H2488">
        <f>'Year 3'!$M$387</f>
        <v>0</v>
      </c>
      <c r="J2488">
        <v>0</v>
      </c>
      <c r="K2488" t="s">
        <v>872</v>
      </c>
    </row>
    <row r="2489" spans="1:11" x14ac:dyDescent="0.2">
      <c r="A2489" t="s">
        <v>652</v>
      </c>
      <c r="B2489" t="s">
        <v>761</v>
      </c>
      <c r="D2489">
        <v>0</v>
      </c>
      <c r="E2489" s="76">
        <v>47208</v>
      </c>
      <c r="H2489">
        <f>'Year 3'!$N$387</f>
        <v>0</v>
      </c>
      <c r="J2489">
        <v>0</v>
      </c>
      <c r="K2489" t="s">
        <v>872</v>
      </c>
    </row>
    <row r="2490" spans="1:11" x14ac:dyDescent="0.2">
      <c r="A2490" t="s">
        <v>652</v>
      </c>
      <c r="B2490" t="s">
        <v>761</v>
      </c>
      <c r="D2490">
        <v>0</v>
      </c>
      <c r="E2490" s="76">
        <v>47573</v>
      </c>
      <c r="H2490">
        <f>'Year 3'!$O$387</f>
        <v>0</v>
      </c>
      <c r="J2490">
        <v>0</v>
      </c>
      <c r="K2490" t="s">
        <v>872</v>
      </c>
    </row>
    <row r="2491" spans="1:11" x14ac:dyDescent="0.2">
      <c r="A2491" t="s">
        <v>652</v>
      </c>
      <c r="B2491" t="s">
        <v>761</v>
      </c>
      <c r="D2491">
        <v>0</v>
      </c>
      <c r="E2491" s="76">
        <v>47938</v>
      </c>
      <c r="H2491">
        <f>'Year 3'!$P$387</f>
        <v>0</v>
      </c>
      <c r="J2491">
        <v>0</v>
      </c>
      <c r="K2491" t="s">
        <v>872</v>
      </c>
    </row>
    <row r="2492" spans="1:11" x14ac:dyDescent="0.2">
      <c r="A2492" t="s">
        <v>652</v>
      </c>
      <c r="B2492" t="s">
        <v>762</v>
      </c>
      <c r="D2492">
        <v>0</v>
      </c>
      <c r="E2492" s="76">
        <v>45747</v>
      </c>
      <c r="H2492">
        <f>'Year 3'!$J$388</f>
        <v>0</v>
      </c>
      <c r="J2492">
        <v>0</v>
      </c>
      <c r="K2492" t="s">
        <v>872</v>
      </c>
    </row>
    <row r="2493" spans="1:11" x14ac:dyDescent="0.2">
      <c r="A2493" t="s">
        <v>652</v>
      </c>
      <c r="B2493" t="s">
        <v>762</v>
      </c>
      <c r="D2493">
        <v>0</v>
      </c>
      <c r="E2493" s="76">
        <v>46112</v>
      </c>
      <c r="H2493">
        <f>'Year 3'!$K$388</f>
        <v>0</v>
      </c>
      <c r="J2493">
        <v>0</v>
      </c>
      <c r="K2493" t="s">
        <v>872</v>
      </c>
    </row>
    <row r="2494" spans="1:11" x14ac:dyDescent="0.2">
      <c r="A2494" t="s">
        <v>652</v>
      </c>
      <c r="B2494" t="s">
        <v>762</v>
      </c>
      <c r="D2494">
        <v>0</v>
      </c>
      <c r="E2494" s="76">
        <v>46477</v>
      </c>
      <c r="H2494">
        <f>'Year 3'!$L$388</f>
        <v>0</v>
      </c>
      <c r="J2494">
        <v>0</v>
      </c>
      <c r="K2494" t="s">
        <v>872</v>
      </c>
    </row>
    <row r="2495" spans="1:11" x14ac:dyDescent="0.2">
      <c r="A2495" t="s">
        <v>652</v>
      </c>
      <c r="B2495" t="s">
        <v>762</v>
      </c>
      <c r="D2495">
        <v>0</v>
      </c>
      <c r="E2495" s="76">
        <v>46843</v>
      </c>
      <c r="H2495">
        <f>'Year 3'!$M$388</f>
        <v>0</v>
      </c>
      <c r="J2495">
        <v>0</v>
      </c>
      <c r="K2495" t="s">
        <v>872</v>
      </c>
    </row>
    <row r="2496" spans="1:11" x14ac:dyDescent="0.2">
      <c r="A2496" t="s">
        <v>652</v>
      </c>
      <c r="B2496" t="s">
        <v>762</v>
      </c>
      <c r="D2496">
        <v>0</v>
      </c>
      <c r="E2496" s="76">
        <v>47208</v>
      </c>
      <c r="H2496">
        <f>'Year 3'!$N$388</f>
        <v>0</v>
      </c>
      <c r="J2496">
        <v>0</v>
      </c>
      <c r="K2496" t="s">
        <v>872</v>
      </c>
    </row>
    <row r="2497" spans="1:11" x14ac:dyDescent="0.2">
      <c r="A2497" t="s">
        <v>652</v>
      </c>
      <c r="B2497" t="s">
        <v>762</v>
      </c>
      <c r="D2497">
        <v>0</v>
      </c>
      <c r="E2497" s="76">
        <v>47573</v>
      </c>
      <c r="H2497">
        <f>'Year 3'!$O$388</f>
        <v>0</v>
      </c>
      <c r="J2497">
        <v>0</v>
      </c>
      <c r="K2497" t="s">
        <v>872</v>
      </c>
    </row>
    <row r="2498" spans="1:11" x14ac:dyDescent="0.2">
      <c r="A2498" t="s">
        <v>652</v>
      </c>
      <c r="B2498" t="s">
        <v>762</v>
      </c>
      <c r="D2498">
        <v>0</v>
      </c>
      <c r="E2498" s="76">
        <v>47938</v>
      </c>
      <c r="H2498">
        <f>'Year 3'!$P$388</f>
        <v>0</v>
      </c>
      <c r="J2498">
        <v>0</v>
      </c>
      <c r="K2498" t="s">
        <v>872</v>
      </c>
    </row>
    <row r="2499" spans="1:11" x14ac:dyDescent="0.2">
      <c r="A2499" t="s">
        <v>659</v>
      </c>
      <c r="B2499" t="s">
        <v>757</v>
      </c>
      <c r="D2499">
        <v>0</v>
      </c>
      <c r="E2499" s="76">
        <v>45747</v>
      </c>
      <c r="H2499">
        <f>'Year 3'!$F$398</f>
        <v>0</v>
      </c>
      <c r="J2499">
        <v>0</v>
      </c>
      <c r="K2499" t="s">
        <v>873</v>
      </c>
    </row>
    <row r="2500" spans="1:11" x14ac:dyDescent="0.2">
      <c r="A2500" t="s">
        <v>659</v>
      </c>
      <c r="B2500" t="s">
        <v>758</v>
      </c>
      <c r="D2500">
        <v>0</v>
      </c>
      <c r="E2500" s="76">
        <v>45747</v>
      </c>
      <c r="H2500">
        <f>'Year 3'!$F$399</f>
        <v>0</v>
      </c>
      <c r="J2500">
        <v>0</v>
      </c>
      <c r="K2500" t="s">
        <v>873</v>
      </c>
    </row>
    <row r="2501" spans="1:11" x14ac:dyDescent="0.2">
      <c r="A2501" t="s">
        <v>659</v>
      </c>
      <c r="B2501" t="s">
        <v>759</v>
      </c>
      <c r="D2501">
        <v>0</v>
      </c>
      <c r="E2501" s="76">
        <v>45747</v>
      </c>
      <c r="H2501">
        <f>'Year 3'!$F$400</f>
        <v>0</v>
      </c>
      <c r="J2501">
        <v>0</v>
      </c>
      <c r="K2501" t="s">
        <v>873</v>
      </c>
    </row>
    <row r="2502" spans="1:11" x14ac:dyDescent="0.2">
      <c r="A2502" t="s">
        <v>659</v>
      </c>
      <c r="B2502" t="s">
        <v>760</v>
      </c>
      <c r="D2502">
        <v>0</v>
      </c>
      <c r="E2502" s="76">
        <v>45747</v>
      </c>
      <c r="H2502">
        <f>'Year 3'!$F$401</f>
        <v>0</v>
      </c>
      <c r="J2502">
        <v>0</v>
      </c>
      <c r="K2502" t="s">
        <v>873</v>
      </c>
    </row>
    <row r="2503" spans="1:11" x14ac:dyDescent="0.2">
      <c r="A2503" t="s">
        <v>659</v>
      </c>
      <c r="B2503" t="s">
        <v>761</v>
      </c>
      <c r="D2503">
        <v>0</v>
      </c>
      <c r="E2503" s="76">
        <v>45747</v>
      </c>
      <c r="H2503">
        <f>'Year 3'!$F$402</f>
        <v>0</v>
      </c>
      <c r="J2503">
        <v>0</v>
      </c>
      <c r="K2503" t="s">
        <v>873</v>
      </c>
    </row>
    <row r="2504" spans="1:11" x14ac:dyDescent="0.2">
      <c r="A2504" t="s">
        <v>659</v>
      </c>
      <c r="B2504" t="s">
        <v>762</v>
      </c>
      <c r="D2504">
        <v>0</v>
      </c>
      <c r="E2504" s="76">
        <v>45747</v>
      </c>
      <c r="H2504">
        <f>'Year 3'!$F$403</f>
        <v>0</v>
      </c>
      <c r="J2504">
        <v>0</v>
      </c>
      <c r="K2504" t="s">
        <v>873</v>
      </c>
    </row>
    <row r="2505" spans="1:11" x14ac:dyDescent="0.2">
      <c r="A2505" t="s">
        <v>666</v>
      </c>
      <c r="B2505" t="s">
        <v>757</v>
      </c>
      <c r="D2505">
        <v>0</v>
      </c>
      <c r="E2505" s="76">
        <v>45747</v>
      </c>
      <c r="H2505">
        <f>'Year 3'!$J$414</f>
        <v>0</v>
      </c>
      <c r="J2505">
        <v>0</v>
      </c>
      <c r="K2505" t="s">
        <v>874</v>
      </c>
    </row>
    <row r="2506" spans="1:11" x14ac:dyDescent="0.2">
      <c r="A2506" t="s">
        <v>666</v>
      </c>
      <c r="B2506" t="s">
        <v>757</v>
      </c>
      <c r="D2506">
        <v>0</v>
      </c>
      <c r="E2506" s="76">
        <v>46112</v>
      </c>
      <c r="H2506">
        <f>'Year 3'!$K$414</f>
        <v>0</v>
      </c>
      <c r="J2506">
        <v>0</v>
      </c>
      <c r="K2506" t="s">
        <v>874</v>
      </c>
    </row>
    <row r="2507" spans="1:11" x14ac:dyDescent="0.2">
      <c r="A2507" t="s">
        <v>666</v>
      </c>
      <c r="B2507" t="s">
        <v>757</v>
      </c>
      <c r="D2507">
        <v>0</v>
      </c>
      <c r="E2507" s="76">
        <v>46477</v>
      </c>
      <c r="H2507">
        <f>'Year 3'!$L$414</f>
        <v>0</v>
      </c>
      <c r="J2507">
        <v>0</v>
      </c>
      <c r="K2507" t="s">
        <v>874</v>
      </c>
    </row>
    <row r="2508" spans="1:11" x14ac:dyDescent="0.2">
      <c r="A2508" t="s">
        <v>666</v>
      </c>
      <c r="B2508" t="s">
        <v>757</v>
      </c>
      <c r="D2508">
        <v>0</v>
      </c>
      <c r="E2508" s="76">
        <v>46843</v>
      </c>
      <c r="H2508">
        <f>'Year 3'!$M$414</f>
        <v>0</v>
      </c>
      <c r="J2508">
        <v>0</v>
      </c>
      <c r="K2508" t="s">
        <v>874</v>
      </c>
    </row>
    <row r="2509" spans="1:11" x14ac:dyDescent="0.2">
      <c r="A2509" t="s">
        <v>666</v>
      </c>
      <c r="B2509" t="s">
        <v>757</v>
      </c>
      <c r="D2509">
        <v>0</v>
      </c>
      <c r="E2509" s="76">
        <v>47208</v>
      </c>
      <c r="H2509">
        <f>'Year 3'!$N$414</f>
        <v>0</v>
      </c>
      <c r="J2509">
        <v>0</v>
      </c>
      <c r="K2509" t="s">
        <v>874</v>
      </c>
    </row>
    <row r="2510" spans="1:11" x14ac:dyDescent="0.2">
      <c r="A2510" t="s">
        <v>666</v>
      </c>
      <c r="B2510" t="s">
        <v>757</v>
      </c>
      <c r="D2510">
        <v>0</v>
      </c>
      <c r="E2510" s="76">
        <v>47573</v>
      </c>
      <c r="H2510">
        <f>'Year 3'!$O$414</f>
        <v>0</v>
      </c>
      <c r="J2510">
        <v>0</v>
      </c>
      <c r="K2510" t="s">
        <v>874</v>
      </c>
    </row>
    <row r="2511" spans="1:11" x14ac:dyDescent="0.2">
      <c r="A2511" t="s">
        <v>666</v>
      </c>
      <c r="B2511" t="s">
        <v>757</v>
      </c>
      <c r="D2511">
        <v>0</v>
      </c>
      <c r="E2511" s="76">
        <v>47938</v>
      </c>
      <c r="H2511">
        <f>'Year 3'!$P$414</f>
        <v>0</v>
      </c>
      <c r="J2511">
        <v>0</v>
      </c>
      <c r="K2511" t="s">
        <v>874</v>
      </c>
    </row>
    <row r="2512" spans="1:11" x14ac:dyDescent="0.2">
      <c r="A2512" t="s">
        <v>666</v>
      </c>
      <c r="B2512" t="s">
        <v>758</v>
      </c>
      <c r="D2512">
        <v>0</v>
      </c>
      <c r="E2512" s="76">
        <v>45747</v>
      </c>
      <c r="H2512">
        <f>'Year 3'!$J$415</f>
        <v>0</v>
      </c>
      <c r="J2512">
        <v>0</v>
      </c>
      <c r="K2512" t="s">
        <v>874</v>
      </c>
    </row>
    <row r="2513" spans="1:11" x14ac:dyDescent="0.2">
      <c r="A2513" t="s">
        <v>666</v>
      </c>
      <c r="B2513" t="s">
        <v>758</v>
      </c>
      <c r="D2513">
        <v>0</v>
      </c>
      <c r="E2513" s="76">
        <v>46112</v>
      </c>
      <c r="H2513">
        <f>'Year 3'!$K$415</f>
        <v>0</v>
      </c>
      <c r="J2513">
        <v>0</v>
      </c>
      <c r="K2513" t="s">
        <v>874</v>
      </c>
    </row>
    <row r="2514" spans="1:11" x14ac:dyDescent="0.2">
      <c r="A2514" t="s">
        <v>666</v>
      </c>
      <c r="B2514" t="s">
        <v>758</v>
      </c>
      <c r="D2514">
        <v>0</v>
      </c>
      <c r="E2514" s="76">
        <v>46477</v>
      </c>
      <c r="H2514">
        <f>'Year 3'!$L$415</f>
        <v>0</v>
      </c>
      <c r="J2514">
        <v>0</v>
      </c>
      <c r="K2514" t="s">
        <v>874</v>
      </c>
    </row>
    <row r="2515" spans="1:11" x14ac:dyDescent="0.2">
      <c r="A2515" t="s">
        <v>666</v>
      </c>
      <c r="B2515" t="s">
        <v>758</v>
      </c>
      <c r="D2515">
        <v>0</v>
      </c>
      <c r="E2515" s="76">
        <v>46843</v>
      </c>
      <c r="H2515">
        <f>'Year 3'!$M$415</f>
        <v>0</v>
      </c>
      <c r="J2515">
        <v>0</v>
      </c>
      <c r="K2515" t="s">
        <v>874</v>
      </c>
    </row>
    <row r="2516" spans="1:11" x14ac:dyDescent="0.2">
      <c r="A2516" t="s">
        <v>666</v>
      </c>
      <c r="B2516" t="s">
        <v>758</v>
      </c>
      <c r="D2516">
        <v>0</v>
      </c>
      <c r="E2516" s="76">
        <v>47208</v>
      </c>
      <c r="H2516">
        <f>'Year 3'!$N$415</f>
        <v>0</v>
      </c>
      <c r="J2516">
        <v>0</v>
      </c>
      <c r="K2516" t="s">
        <v>874</v>
      </c>
    </row>
    <row r="2517" spans="1:11" x14ac:dyDescent="0.2">
      <c r="A2517" t="s">
        <v>666</v>
      </c>
      <c r="B2517" t="s">
        <v>758</v>
      </c>
      <c r="D2517">
        <v>0</v>
      </c>
      <c r="E2517" s="76">
        <v>47573</v>
      </c>
      <c r="H2517">
        <f>'Year 3'!$O$415</f>
        <v>0</v>
      </c>
      <c r="J2517">
        <v>0</v>
      </c>
      <c r="K2517" t="s">
        <v>874</v>
      </c>
    </row>
    <row r="2518" spans="1:11" x14ac:dyDescent="0.2">
      <c r="A2518" t="s">
        <v>666</v>
      </c>
      <c r="B2518" t="s">
        <v>758</v>
      </c>
      <c r="D2518">
        <v>0</v>
      </c>
      <c r="E2518" s="76">
        <v>47938</v>
      </c>
      <c r="H2518">
        <f>'Year 3'!$P$415</f>
        <v>0</v>
      </c>
      <c r="J2518">
        <v>0</v>
      </c>
      <c r="K2518" t="s">
        <v>874</v>
      </c>
    </row>
    <row r="2519" spans="1:11" x14ac:dyDescent="0.2">
      <c r="A2519" t="s">
        <v>666</v>
      </c>
      <c r="B2519" t="s">
        <v>759</v>
      </c>
      <c r="D2519">
        <v>0</v>
      </c>
      <c r="E2519" s="76">
        <v>45747</v>
      </c>
      <c r="H2519">
        <f>'Year 3'!$J$416</f>
        <v>0</v>
      </c>
      <c r="J2519">
        <v>0</v>
      </c>
      <c r="K2519" t="s">
        <v>874</v>
      </c>
    </row>
    <row r="2520" spans="1:11" x14ac:dyDescent="0.2">
      <c r="A2520" t="s">
        <v>666</v>
      </c>
      <c r="B2520" t="s">
        <v>759</v>
      </c>
      <c r="D2520">
        <v>0</v>
      </c>
      <c r="E2520" s="76">
        <v>46112</v>
      </c>
      <c r="H2520">
        <f>'Year 3'!$K$416</f>
        <v>0</v>
      </c>
      <c r="J2520">
        <v>0</v>
      </c>
      <c r="K2520" t="s">
        <v>874</v>
      </c>
    </row>
    <row r="2521" spans="1:11" x14ac:dyDescent="0.2">
      <c r="A2521" t="s">
        <v>666</v>
      </c>
      <c r="B2521" t="s">
        <v>759</v>
      </c>
      <c r="D2521">
        <v>0</v>
      </c>
      <c r="E2521" s="76">
        <v>46477</v>
      </c>
      <c r="H2521">
        <f>'Year 3'!$L$416</f>
        <v>0</v>
      </c>
      <c r="J2521">
        <v>0</v>
      </c>
      <c r="K2521" t="s">
        <v>874</v>
      </c>
    </row>
    <row r="2522" spans="1:11" x14ac:dyDescent="0.2">
      <c r="A2522" t="s">
        <v>666</v>
      </c>
      <c r="B2522" t="s">
        <v>759</v>
      </c>
      <c r="D2522">
        <v>0</v>
      </c>
      <c r="E2522" s="76">
        <v>46843</v>
      </c>
      <c r="H2522">
        <f>'Year 3'!$M$416</f>
        <v>0</v>
      </c>
      <c r="J2522">
        <v>0</v>
      </c>
      <c r="K2522" t="s">
        <v>874</v>
      </c>
    </row>
    <row r="2523" spans="1:11" x14ac:dyDescent="0.2">
      <c r="A2523" t="s">
        <v>666</v>
      </c>
      <c r="B2523" t="s">
        <v>759</v>
      </c>
      <c r="D2523">
        <v>0</v>
      </c>
      <c r="E2523" s="76">
        <v>47208</v>
      </c>
      <c r="H2523">
        <f>'Year 3'!$N$416</f>
        <v>0</v>
      </c>
      <c r="J2523">
        <v>0</v>
      </c>
      <c r="K2523" t="s">
        <v>874</v>
      </c>
    </row>
    <row r="2524" spans="1:11" x14ac:dyDescent="0.2">
      <c r="A2524" t="s">
        <v>666</v>
      </c>
      <c r="B2524" t="s">
        <v>759</v>
      </c>
      <c r="D2524">
        <v>0</v>
      </c>
      <c r="E2524" s="76">
        <v>47573</v>
      </c>
      <c r="H2524">
        <f>'Year 3'!$O$416</f>
        <v>0</v>
      </c>
      <c r="J2524">
        <v>0</v>
      </c>
      <c r="K2524" t="s">
        <v>874</v>
      </c>
    </row>
    <row r="2525" spans="1:11" x14ac:dyDescent="0.2">
      <c r="A2525" t="s">
        <v>666</v>
      </c>
      <c r="B2525" t="s">
        <v>759</v>
      </c>
      <c r="D2525">
        <v>0</v>
      </c>
      <c r="E2525" s="76">
        <v>47938</v>
      </c>
      <c r="H2525">
        <f>'Year 3'!$P$416</f>
        <v>0</v>
      </c>
      <c r="J2525">
        <v>0</v>
      </c>
      <c r="K2525" t="s">
        <v>874</v>
      </c>
    </row>
    <row r="2526" spans="1:11" x14ac:dyDescent="0.2">
      <c r="A2526" t="s">
        <v>666</v>
      </c>
      <c r="B2526" t="s">
        <v>760</v>
      </c>
      <c r="D2526">
        <v>0</v>
      </c>
      <c r="E2526" s="76">
        <v>45747</v>
      </c>
      <c r="H2526">
        <f>'Year 3'!$J$417</f>
        <v>0</v>
      </c>
      <c r="J2526">
        <v>0</v>
      </c>
      <c r="K2526" t="s">
        <v>874</v>
      </c>
    </row>
    <row r="2527" spans="1:11" x14ac:dyDescent="0.2">
      <c r="A2527" t="s">
        <v>666</v>
      </c>
      <c r="B2527" t="s">
        <v>760</v>
      </c>
      <c r="D2527">
        <v>0</v>
      </c>
      <c r="E2527" s="76">
        <v>46112</v>
      </c>
      <c r="H2527">
        <f>'Year 3'!$K$417</f>
        <v>0</v>
      </c>
      <c r="J2527">
        <v>0</v>
      </c>
      <c r="K2527" t="s">
        <v>874</v>
      </c>
    </row>
    <row r="2528" spans="1:11" x14ac:dyDescent="0.2">
      <c r="A2528" t="s">
        <v>666</v>
      </c>
      <c r="B2528" t="s">
        <v>760</v>
      </c>
      <c r="D2528">
        <v>0</v>
      </c>
      <c r="E2528" s="76">
        <v>46477</v>
      </c>
      <c r="H2528">
        <f>'Year 3'!$L$417</f>
        <v>0</v>
      </c>
      <c r="J2528">
        <v>0</v>
      </c>
      <c r="K2528" t="s">
        <v>874</v>
      </c>
    </row>
    <row r="2529" spans="1:11" x14ac:dyDescent="0.2">
      <c r="A2529" t="s">
        <v>666</v>
      </c>
      <c r="B2529" t="s">
        <v>760</v>
      </c>
      <c r="D2529">
        <v>0</v>
      </c>
      <c r="E2529" s="76">
        <v>46843</v>
      </c>
      <c r="H2529">
        <f>'Year 3'!$M$417</f>
        <v>0</v>
      </c>
      <c r="J2529">
        <v>0</v>
      </c>
      <c r="K2529" t="s">
        <v>874</v>
      </c>
    </row>
    <row r="2530" spans="1:11" x14ac:dyDescent="0.2">
      <c r="A2530" t="s">
        <v>666</v>
      </c>
      <c r="B2530" t="s">
        <v>760</v>
      </c>
      <c r="D2530">
        <v>0</v>
      </c>
      <c r="E2530" s="76">
        <v>47208</v>
      </c>
      <c r="H2530">
        <f>'Year 3'!$N$417</f>
        <v>0</v>
      </c>
      <c r="J2530">
        <v>0</v>
      </c>
      <c r="K2530" t="s">
        <v>874</v>
      </c>
    </row>
    <row r="2531" spans="1:11" x14ac:dyDescent="0.2">
      <c r="A2531" t="s">
        <v>666</v>
      </c>
      <c r="B2531" t="s">
        <v>760</v>
      </c>
      <c r="D2531">
        <v>0</v>
      </c>
      <c r="E2531" s="76">
        <v>47573</v>
      </c>
      <c r="H2531">
        <f>'Year 3'!$O$417</f>
        <v>0</v>
      </c>
      <c r="J2531">
        <v>0</v>
      </c>
      <c r="K2531" t="s">
        <v>874</v>
      </c>
    </row>
    <row r="2532" spans="1:11" x14ac:dyDescent="0.2">
      <c r="A2532" t="s">
        <v>666</v>
      </c>
      <c r="B2532" t="s">
        <v>760</v>
      </c>
      <c r="D2532">
        <v>0</v>
      </c>
      <c r="E2532" s="76">
        <v>47938</v>
      </c>
      <c r="H2532">
        <f>'Year 3'!$P$417</f>
        <v>0</v>
      </c>
      <c r="J2532">
        <v>0</v>
      </c>
      <c r="K2532" t="s">
        <v>874</v>
      </c>
    </row>
    <row r="2533" spans="1:11" x14ac:dyDescent="0.2">
      <c r="A2533" t="s">
        <v>666</v>
      </c>
      <c r="B2533" t="s">
        <v>761</v>
      </c>
      <c r="D2533">
        <v>0</v>
      </c>
      <c r="E2533" s="76">
        <v>45747</v>
      </c>
      <c r="H2533">
        <f>'Year 3'!$J$418</f>
        <v>0</v>
      </c>
      <c r="J2533">
        <v>0</v>
      </c>
      <c r="K2533" t="s">
        <v>874</v>
      </c>
    </row>
    <row r="2534" spans="1:11" x14ac:dyDescent="0.2">
      <c r="A2534" t="s">
        <v>666</v>
      </c>
      <c r="B2534" t="s">
        <v>761</v>
      </c>
      <c r="D2534">
        <v>0</v>
      </c>
      <c r="E2534" s="76">
        <v>46112</v>
      </c>
      <c r="H2534">
        <f>'Year 3'!$K$418</f>
        <v>0</v>
      </c>
      <c r="J2534">
        <v>0</v>
      </c>
      <c r="K2534" t="s">
        <v>874</v>
      </c>
    </row>
    <row r="2535" spans="1:11" x14ac:dyDescent="0.2">
      <c r="A2535" t="s">
        <v>666</v>
      </c>
      <c r="B2535" t="s">
        <v>761</v>
      </c>
      <c r="D2535">
        <v>0</v>
      </c>
      <c r="E2535" s="76">
        <v>46477</v>
      </c>
      <c r="H2535">
        <f>'Year 3'!$L$418</f>
        <v>0</v>
      </c>
      <c r="J2535">
        <v>0</v>
      </c>
      <c r="K2535" t="s">
        <v>874</v>
      </c>
    </row>
    <row r="2536" spans="1:11" x14ac:dyDescent="0.2">
      <c r="A2536" t="s">
        <v>666</v>
      </c>
      <c r="B2536" t="s">
        <v>761</v>
      </c>
      <c r="D2536">
        <v>0</v>
      </c>
      <c r="E2536" s="76">
        <v>46843</v>
      </c>
      <c r="H2536">
        <f>'Year 3'!$M$418</f>
        <v>0</v>
      </c>
      <c r="J2536">
        <v>0</v>
      </c>
      <c r="K2536" t="s">
        <v>874</v>
      </c>
    </row>
    <row r="2537" spans="1:11" x14ac:dyDescent="0.2">
      <c r="A2537" t="s">
        <v>666</v>
      </c>
      <c r="B2537" t="s">
        <v>761</v>
      </c>
      <c r="D2537">
        <v>0</v>
      </c>
      <c r="E2537" s="76">
        <v>47208</v>
      </c>
      <c r="H2537">
        <f>'Year 3'!$N$418</f>
        <v>0</v>
      </c>
      <c r="J2537">
        <v>0</v>
      </c>
      <c r="K2537" t="s">
        <v>874</v>
      </c>
    </row>
    <row r="2538" spans="1:11" x14ac:dyDescent="0.2">
      <c r="A2538" t="s">
        <v>666</v>
      </c>
      <c r="B2538" t="s">
        <v>761</v>
      </c>
      <c r="D2538">
        <v>0</v>
      </c>
      <c r="E2538" s="76">
        <v>47573</v>
      </c>
      <c r="H2538">
        <f>'Year 3'!$O$418</f>
        <v>0</v>
      </c>
      <c r="J2538">
        <v>0</v>
      </c>
      <c r="K2538" t="s">
        <v>874</v>
      </c>
    </row>
    <row r="2539" spans="1:11" x14ac:dyDescent="0.2">
      <c r="A2539" t="s">
        <v>666</v>
      </c>
      <c r="B2539" t="s">
        <v>761</v>
      </c>
      <c r="D2539">
        <v>0</v>
      </c>
      <c r="E2539" s="76">
        <v>47938</v>
      </c>
      <c r="H2539">
        <f>'Year 3'!$P$418</f>
        <v>0</v>
      </c>
      <c r="J2539">
        <v>0</v>
      </c>
      <c r="K2539" t="s">
        <v>874</v>
      </c>
    </row>
    <row r="2540" spans="1:11" x14ac:dyDescent="0.2">
      <c r="A2540" t="s">
        <v>666</v>
      </c>
      <c r="B2540" t="s">
        <v>762</v>
      </c>
      <c r="D2540">
        <v>0</v>
      </c>
      <c r="E2540" s="76">
        <v>45747</v>
      </c>
      <c r="H2540">
        <f>'Year 3'!$J$419</f>
        <v>0</v>
      </c>
      <c r="J2540">
        <v>0</v>
      </c>
      <c r="K2540" t="s">
        <v>874</v>
      </c>
    </row>
    <row r="2541" spans="1:11" x14ac:dyDescent="0.2">
      <c r="A2541" t="s">
        <v>666</v>
      </c>
      <c r="B2541" t="s">
        <v>762</v>
      </c>
      <c r="D2541">
        <v>0</v>
      </c>
      <c r="E2541" s="76">
        <v>46112</v>
      </c>
      <c r="H2541">
        <f>'Year 3'!$K$419</f>
        <v>0</v>
      </c>
      <c r="J2541">
        <v>0</v>
      </c>
      <c r="K2541" t="s">
        <v>874</v>
      </c>
    </row>
    <row r="2542" spans="1:11" x14ac:dyDescent="0.2">
      <c r="A2542" t="s">
        <v>666</v>
      </c>
      <c r="B2542" t="s">
        <v>762</v>
      </c>
      <c r="D2542">
        <v>0</v>
      </c>
      <c r="E2542" s="76">
        <v>46477</v>
      </c>
      <c r="H2542">
        <f>'Year 3'!$L$419</f>
        <v>0</v>
      </c>
      <c r="J2542">
        <v>0</v>
      </c>
      <c r="K2542" t="s">
        <v>874</v>
      </c>
    </row>
    <row r="2543" spans="1:11" x14ac:dyDescent="0.2">
      <c r="A2543" t="s">
        <v>666</v>
      </c>
      <c r="B2543" t="s">
        <v>762</v>
      </c>
      <c r="D2543">
        <v>0</v>
      </c>
      <c r="E2543" s="76">
        <v>46843</v>
      </c>
      <c r="H2543">
        <f>'Year 3'!$M$419</f>
        <v>0</v>
      </c>
      <c r="J2543">
        <v>0</v>
      </c>
      <c r="K2543" t="s">
        <v>874</v>
      </c>
    </row>
    <row r="2544" spans="1:11" x14ac:dyDescent="0.2">
      <c r="A2544" t="s">
        <v>666</v>
      </c>
      <c r="B2544" t="s">
        <v>762</v>
      </c>
      <c r="D2544">
        <v>0</v>
      </c>
      <c r="E2544" s="76">
        <v>47208</v>
      </c>
      <c r="H2544">
        <f>'Year 3'!$N$419</f>
        <v>0</v>
      </c>
      <c r="J2544">
        <v>0</v>
      </c>
      <c r="K2544" t="s">
        <v>874</v>
      </c>
    </row>
    <row r="2545" spans="1:11" x14ac:dyDescent="0.2">
      <c r="A2545" t="s">
        <v>666</v>
      </c>
      <c r="B2545" t="s">
        <v>762</v>
      </c>
      <c r="D2545">
        <v>0</v>
      </c>
      <c r="E2545" s="76">
        <v>47573</v>
      </c>
      <c r="H2545">
        <f>'Year 3'!$O$419</f>
        <v>0</v>
      </c>
      <c r="J2545">
        <v>0</v>
      </c>
      <c r="K2545" t="s">
        <v>874</v>
      </c>
    </row>
    <row r="2546" spans="1:11" x14ac:dyDescent="0.2">
      <c r="A2546" t="s">
        <v>666</v>
      </c>
      <c r="B2546" t="s">
        <v>762</v>
      </c>
      <c r="D2546">
        <v>0</v>
      </c>
      <c r="E2546" s="76">
        <v>47938</v>
      </c>
      <c r="H2546">
        <f>'Year 3'!$P$419</f>
        <v>0</v>
      </c>
      <c r="J2546">
        <v>0</v>
      </c>
      <c r="K2546" t="s">
        <v>874</v>
      </c>
    </row>
    <row r="2547" spans="1:11" x14ac:dyDescent="0.2">
      <c r="A2547" t="s">
        <v>673</v>
      </c>
      <c r="B2547" t="s">
        <v>757</v>
      </c>
      <c r="D2547">
        <v>0</v>
      </c>
      <c r="E2547" s="76">
        <v>45747</v>
      </c>
      <c r="H2547">
        <f>'Year 3'!$J$433</f>
        <v>0</v>
      </c>
      <c r="J2547">
        <v>0</v>
      </c>
      <c r="K2547" t="s">
        <v>875</v>
      </c>
    </row>
    <row r="2548" spans="1:11" x14ac:dyDescent="0.2">
      <c r="A2548" t="s">
        <v>673</v>
      </c>
      <c r="B2548" t="s">
        <v>757</v>
      </c>
      <c r="D2548">
        <v>0</v>
      </c>
      <c r="E2548" s="76">
        <v>46112</v>
      </c>
      <c r="H2548">
        <f>'Year 3'!$K$433</f>
        <v>0</v>
      </c>
      <c r="J2548">
        <v>0</v>
      </c>
      <c r="K2548" t="s">
        <v>875</v>
      </c>
    </row>
    <row r="2549" spans="1:11" x14ac:dyDescent="0.2">
      <c r="A2549" t="s">
        <v>673</v>
      </c>
      <c r="B2549" t="s">
        <v>757</v>
      </c>
      <c r="D2549">
        <v>0</v>
      </c>
      <c r="E2549" s="76">
        <v>46477</v>
      </c>
      <c r="H2549">
        <f>'Year 3'!$L$433</f>
        <v>0</v>
      </c>
      <c r="J2549">
        <v>0</v>
      </c>
      <c r="K2549" t="s">
        <v>875</v>
      </c>
    </row>
    <row r="2550" spans="1:11" x14ac:dyDescent="0.2">
      <c r="A2550" t="s">
        <v>673</v>
      </c>
      <c r="B2550" t="s">
        <v>757</v>
      </c>
      <c r="D2550">
        <v>0</v>
      </c>
      <c r="E2550" s="76">
        <v>46843</v>
      </c>
      <c r="H2550">
        <f>'Year 3'!$M$433</f>
        <v>0</v>
      </c>
      <c r="J2550">
        <v>0</v>
      </c>
      <c r="K2550" t="s">
        <v>875</v>
      </c>
    </row>
    <row r="2551" spans="1:11" x14ac:dyDescent="0.2">
      <c r="A2551" t="s">
        <v>673</v>
      </c>
      <c r="B2551" t="s">
        <v>757</v>
      </c>
      <c r="D2551">
        <v>0</v>
      </c>
      <c r="E2551" s="76">
        <v>47208</v>
      </c>
      <c r="H2551">
        <f>'Year 3'!$N$433</f>
        <v>0</v>
      </c>
      <c r="J2551">
        <v>0</v>
      </c>
      <c r="K2551" t="s">
        <v>875</v>
      </c>
    </row>
    <row r="2552" spans="1:11" x14ac:dyDescent="0.2">
      <c r="A2552" t="s">
        <v>673</v>
      </c>
      <c r="B2552" t="s">
        <v>757</v>
      </c>
      <c r="D2552">
        <v>0</v>
      </c>
      <c r="E2552" s="76">
        <v>47573</v>
      </c>
      <c r="H2552">
        <f>'Year 3'!$O$433</f>
        <v>0</v>
      </c>
      <c r="J2552">
        <v>0</v>
      </c>
      <c r="K2552" t="s">
        <v>875</v>
      </c>
    </row>
    <row r="2553" spans="1:11" x14ac:dyDescent="0.2">
      <c r="A2553" t="s">
        <v>673</v>
      </c>
      <c r="B2553" t="s">
        <v>757</v>
      </c>
      <c r="D2553">
        <v>0</v>
      </c>
      <c r="E2553" s="76">
        <v>47938</v>
      </c>
      <c r="H2553">
        <f>'Year 3'!$P$433</f>
        <v>0</v>
      </c>
      <c r="J2553">
        <v>0</v>
      </c>
      <c r="K2553" t="s">
        <v>875</v>
      </c>
    </row>
    <row r="2554" spans="1:11" x14ac:dyDescent="0.2">
      <c r="A2554" t="s">
        <v>673</v>
      </c>
      <c r="B2554" t="s">
        <v>758</v>
      </c>
      <c r="D2554">
        <v>0</v>
      </c>
      <c r="E2554" s="76">
        <v>45747</v>
      </c>
      <c r="H2554">
        <f>'Year 3'!$J$434</f>
        <v>0</v>
      </c>
      <c r="J2554">
        <v>0</v>
      </c>
      <c r="K2554" t="s">
        <v>875</v>
      </c>
    </row>
    <row r="2555" spans="1:11" x14ac:dyDescent="0.2">
      <c r="A2555" t="s">
        <v>673</v>
      </c>
      <c r="B2555" t="s">
        <v>758</v>
      </c>
      <c r="D2555">
        <v>0</v>
      </c>
      <c r="E2555" s="76">
        <v>46112</v>
      </c>
      <c r="H2555">
        <f>'Year 3'!$K$434</f>
        <v>0</v>
      </c>
      <c r="J2555">
        <v>0</v>
      </c>
      <c r="K2555" t="s">
        <v>875</v>
      </c>
    </row>
    <row r="2556" spans="1:11" x14ac:dyDescent="0.2">
      <c r="A2556" t="s">
        <v>673</v>
      </c>
      <c r="B2556" t="s">
        <v>758</v>
      </c>
      <c r="D2556">
        <v>0</v>
      </c>
      <c r="E2556" s="76">
        <v>46477</v>
      </c>
      <c r="H2556">
        <f>'Year 3'!$L$434</f>
        <v>0</v>
      </c>
      <c r="J2556">
        <v>0</v>
      </c>
      <c r="K2556" t="s">
        <v>875</v>
      </c>
    </row>
    <row r="2557" spans="1:11" x14ac:dyDescent="0.2">
      <c r="A2557" t="s">
        <v>673</v>
      </c>
      <c r="B2557" t="s">
        <v>758</v>
      </c>
      <c r="D2557">
        <v>0</v>
      </c>
      <c r="E2557" s="76">
        <v>46843</v>
      </c>
      <c r="H2557">
        <f>'Year 3'!$M$434</f>
        <v>0</v>
      </c>
      <c r="J2557">
        <v>0</v>
      </c>
      <c r="K2557" t="s">
        <v>875</v>
      </c>
    </row>
    <row r="2558" spans="1:11" x14ac:dyDescent="0.2">
      <c r="A2558" t="s">
        <v>673</v>
      </c>
      <c r="B2558" t="s">
        <v>758</v>
      </c>
      <c r="D2558">
        <v>0</v>
      </c>
      <c r="E2558" s="76">
        <v>47208</v>
      </c>
      <c r="H2558">
        <f>'Year 3'!$N$434</f>
        <v>0</v>
      </c>
      <c r="J2558">
        <v>0</v>
      </c>
      <c r="K2558" t="s">
        <v>875</v>
      </c>
    </row>
    <row r="2559" spans="1:11" x14ac:dyDescent="0.2">
      <c r="A2559" t="s">
        <v>673</v>
      </c>
      <c r="B2559" t="s">
        <v>758</v>
      </c>
      <c r="D2559">
        <v>0</v>
      </c>
      <c r="E2559" s="76">
        <v>47573</v>
      </c>
      <c r="H2559">
        <f>'Year 3'!$O$434</f>
        <v>0</v>
      </c>
      <c r="J2559">
        <v>0</v>
      </c>
      <c r="K2559" t="s">
        <v>875</v>
      </c>
    </row>
    <row r="2560" spans="1:11" x14ac:dyDescent="0.2">
      <c r="A2560" t="s">
        <v>673</v>
      </c>
      <c r="B2560" t="s">
        <v>758</v>
      </c>
      <c r="D2560">
        <v>0</v>
      </c>
      <c r="E2560" s="76">
        <v>47938</v>
      </c>
      <c r="H2560">
        <f>'Year 3'!$P$434</f>
        <v>0</v>
      </c>
      <c r="J2560">
        <v>0</v>
      </c>
      <c r="K2560" t="s">
        <v>875</v>
      </c>
    </row>
    <row r="2561" spans="1:11" x14ac:dyDescent="0.2">
      <c r="A2561" t="s">
        <v>673</v>
      </c>
      <c r="B2561" t="s">
        <v>759</v>
      </c>
      <c r="D2561">
        <v>0</v>
      </c>
      <c r="E2561" s="76">
        <v>45747</v>
      </c>
      <c r="H2561">
        <f>'Year 3'!$J$435</f>
        <v>0</v>
      </c>
      <c r="J2561">
        <v>0</v>
      </c>
      <c r="K2561" t="s">
        <v>875</v>
      </c>
    </row>
    <row r="2562" spans="1:11" x14ac:dyDescent="0.2">
      <c r="A2562" t="s">
        <v>673</v>
      </c>
      <c r="B2562" t="s">
        <v>759</v>
      </c>
      <c r="D2562">
        <v>0</v>
      </c>
      <c r="E2562" s="76">
        <v>46112</v>
      </c>
      <c r="H2562">
        <f>'Year 3'!$K$435</f>
        <v>0</v>
      </c>
      <c r="J2562">
        <v>0</v>
      </c>
      <c r="K2562" t="s">
        <v>875</v>
      </c>
    </row>
    <row r="2563" spans="1:11" x14ac:dyDescent="0.2">
      <c r="A2563" t="s">
        <v>673</v>
      </c>
      <c r="B2563" t="s">
        <v>759</v>
      </c>
      <c r="D2563">
        <v>0</v>
      </c>
      <c r="E2563" s="76">
        <v>46477</v>
      </c>
      <c r="H2563">
        <f>'Year 3'!$L$435</f>
        <v>0</v>
      </c>
      <c r="J2563">
        <v>0</v>
      </c>
      <c r="K2563" t="s">
        <v>875</v>
      </c>
    </row>
    <row r="2564" spans="1:11" x14ac:dyDescent="0.2">
      <c r="A2564" t="s">
        <v>673</v>
      </c>
      <c r="B2564" t="s">
        <v>759</v>
      </c>
      <c r="D2564">
        <v>0</v>
      </c>
      <c r="E2564" s="76">
        <v>46843</v>
      </c>
      <c r="H2564">
        <f>'Year 3'!$M$435</f>
        <v>0</v>
      </c>
      <c r="J2564">
        <v>0</v>
      </c>
      <c r="K2564" t="s">
        <v>875</v>
      </c>
    </row>
    <row r="2565" spans="1:11" x14ac:dyDescent="0.2">
      <c r="A2565" t="s">
        <v>673</v>
      </c>
      <c r="B2565" t="s">
        <v>759</v>
      </c>
      <c r="D2565">
        <v>0</v>
      </c>
      <c r="E2565" s="76">
        <v>47208</v>
      </c>
      <c r="H2565">
        <f>'Year 3'!$N$435</f>
        <v>0</v>
      </c>
      <c r="J2565">
        <v>0</v>
      </c>
      <c r="K2565" t="s">
        <v>875</v>
      </c>
    </row>
    <row r="2566" spans="1:11" x14ac:dyDescent="0.2">
      <c r="A2566" t="s">
        <v>673</v>
      </c>
      <c r="B2566" t="s">
        <v>759</v>
      </c>
      <c r="D2566">
        <v>0</v>
      </c>
      <c r="E2566" s="76">
        <v>47573</v>
      </c>
      <c r="H2566">
        <f>'Year 3'!$O$435</f>
        <v>0</v>
      </c>
      <c r="J2566">
        <v>0</v>
      </c>
      <c r="K2566" t="s">
        <v>875</v>
      </c>
    </row>
    <row r="2567" spans="1:11" x14ac:dyDescent="0.2">
      <c r="A2567" t="s">
        <v>673</v>
      </c>
      <c r="B2567" t="s">
        <v>759</v>
      </c>
      <c r="D2567">
        <v>0</v>
      </c>
      <c r="E2567" s="76">
        <v>47938</v>
      </c>
      <c r="H2567">
        <f>'Year 3'!$P$435</f>
        <v>0</v>
      </c>
      <c r="J2567">
        <v>0</v>
      </c>
      <c r="K2567" t="s">
        <v>875</v>
      </c>
    </row>
    <row r="2568" spans="1:11" x14ac:dyDescent="0.2">
      <c r="A2568" t="s">
        <v>673</v>
      </c>
      <c r="B2568" t="s">
        <v>760</v>
      </c>
      <c r="D2568">
        <v>0</v>
      </c>
      <c r="E2568" s="76">
        <v>45747</v>
      </c>
      <c r="H2568">
        <f>'Year 3'!$J$436</f>
        <v>0</v>
      </c>
      <c r="J2568">
        <v>0</v>
      </c>
      <c r="K2568" t="s">
        <v>875</v>
      </c>
    </row>
    <row r="2569" spans="1:11" x14ac:dyDescent="0.2">
      <c r="A2569" t="s">
        <v>673</v>
      </c>
      <c r="B2569" t="s">
        <v>760</v>
      </c>
      <c r="D2569">
        <v>0</v>
      </c>
      <c r="E2569" s="76">
        <v>46112</v>
      </c>
      <c r="H2569">
        <f>'Year 3'!$K$436</f>
        <v>0</v>
      </c>
      <c r="J2569">
        <v>0</v>
      </c>
      <c r="K2569" t="s">
        <v>875</v>
      </c>
    </row>
    <row r="2570" spans="1:11" x14ac:dyDescent="0.2">
      <c r="A2570" t="s">
        <v>673</v>
      </c>
      <c r="B2570" t="s">
        <v>760</v>
      </c>
      <c r="D2570">
        <v>0</v>
      </c>
      <c r="E2570" s="76">
        <v>46477</v>
      </c>
      <c r="H2570">
        <f>'Year 3'!$L$436</f>
        <v>0</v>
      </c>
      <c r="J2570">
        <v>0</v>
      </c>
      <c r="K2570" t="s">
        <v>875</v>
      </c>
    </row>
    <row r="2571" spans="1:11" x14ac:dyDescent="0.2">
      <c r="A2571" t="s">
        <v>673</v>
      </c>
      <c r="B2571" t="s">
        <v>760</v>
      </c>
      <c r="D2571">
        <v>0</v>
      </c>
      <c r="E2571" s="76">
        <v>46843</v>
      </c>
      <c r="H2571">
        <f>'Year 3'!$M$436</f>
        <v>0</v>
      </c>
      <c r="J2571">
        <v>0</v>
      </c>
      <c r="K2571" t="s">
        <v>875</v>
      </c>
    </row>
    <row r="2572" spans="1:11" x14ac:dyDescent="0.2">
      <c r="A2572" t="s">
        <v>673</v>
      </c>
      <c r="B2572" t="s">
        <v>760</v>
      </c>
      <c r="D2572">
        <v>0</v>
      </c>
      <c r="E2572" s="76">
        <v>47208</v>
      </c>
      <c r="H2572">
        <f>'Year 3'!$N$436</f>
        <v>0</v>
      </c>
      <c r="J2572">
        <v>0</v>
      </c>
      <c r="K2572" t="s">
        <v>875</v>
      </c>
    </row>
    <row r="2573" spans="1:11" x14ac:dyDescent="0.2">
      <c r="A2573" t="s">
        <v>673</v>
      </c>
      <c r="B2573" t="s">
        <v>760</v>
      </c>
      <c r="D2573">
        <v>0</v>
      </c>
      <c r="E2573" s="76">
        <v>47573</v>
      </c>
      <c r="H2573">
        <f>'Year 3'!$O$436</f>
        <v>0</v>
      </c>
      <c r="J2573">
        <v>0</v>
      </c>
      <c r="K2573" t="s">
        <v>875</v>
      </c>
    </row>
    <row r="2574" spans="1:11" x14ac:dyDescent="0.2">
      <c r="A2574" t="s">
        <v>673</v>
      </c>
      <c r="B2574" t="s">
        <v>760</v>
      </c>
      <c r="D2574">
        <v>0</v>
      </c>
      <c r="E2574" s="76">
        <v>47938</v>
      </c>
      <c r="H2574">
        <f>'Year 3'!$P$436</f>
        <v>0</v>
      </c>
      <c r="J2574">
        <v>0</v>
      </c>
      <c r="K2574" t="s">
        <v>875</v>
      </c>
    </row>
    <row r="2575" spans="1:11" x14ac:dyDescent="0.2">
      <c r="A2575" t="s">
        <v>673</v>
      </c>
      <c r="B2575" t="s">
        <v>761</v>
      </c>
      <c r="D2575">
        <v>0</v>
      </c>
      <c r="E2575" s="76">
        <v>45747</v>
      </c>
      <c r="H2575">
        <f>'Year 3'!$J$437</f>
        <v>0</v>
      </c>
      <c r="J2575">
        <v>0</v>
      </c>
      <c r="K2575" t="s">
        <v>875</v>
      </c>
    </row>
    <row r="2576" spans="1:11" x14ac:dyDescent="0.2">
      <c r="A2576" t="s">
        <v>673</v>
      </c>
      <c r="B2576" t="s">
        <v>761</v>
      </c>
      <c r="D2576">
        <v>0</v>
      </c>
      <c r="E2576" s="76">
        <v>46112</v>
      </c>
      <c r="H2576">
        <f>'Year 3'!$K$437</f>
        <v>0</v>
      </c>
      <c r="J2576">
        <v>0</v>
      </c>
      <c r="K2576" t="s">
        <v>875</v>
      </c>
    </row>
    <row r="2577" spans="1:11" x14ac:dyDescent="0.2">
      <c r="A2577" t="s">
        <v>673</v>
      </c>
      <c r="B2577" t="s">
        <v>761</v>
      </c>
      <c r="D2577">
        <v>0</v>
      </c>
      <c r="E2577" s="76">
        <v>46477</v>
      </c>
      <c r="H2577">
        <f>'Year 3'!$L$437</f>
        <v>0</v>
      </c>
      <c r="J2577">
        <v>0</v>
      </c>
      <c r="K2577" t="s">
        <v>875</v>
      </c>
    </row>
    <row r="2578" spans="1:11" x14ac:dyDescent="0.2">
      <c r="A2578" t="s">
        <v>673</v>
      </c>
      <c r="B2578" t="s">
        <v>761</v>
      </c>
      <c r="D2578">
        <v>0</v>
      </c>
      <c r="E2578" s="76">
        <v>46843</v>
      </c>
      <c r="H2578">
        <f>'Year 3'!$M$437</f>
        <v>0</v>
      </c>
      <c r="J2578">
        <v>0</v>
      </c>
      <c r="K2578" t="s">
        <v>875</v>
      </c>
    </row>
    <row r="2579" spans="1:11" x14ac:dyDescent="0.2">
      <c r="A2579" t="s">
        <v>673</v>
      </c>
      <c r="B2579" t="s">
        <v>761</v>
      </c>
      <c r="D2579">
        <v>0</v>
      </c>
      <c r="E2579" s="76">
        <v>47208</v>
      </c>
      <c r="H2579">
        <f>'Year 3'!$N$437</f>
        <v>0</v>
      </c>
      <c r="J2579">
        <v>0</v>
      </c>
      <c r="K2579" t="s">
        <v>875</v>
      </c>
    </row>
    <row r="2580" spans="1:11" x14ac:dyDescent="0.2">
      <c r="A2580" t="s">
        <v>673</v>
      </c>
      <c r="B2580" t="s">
        <v>761</v>
      </c>
      <c r="D2580">
        <v>0</v>
      </c>
      <c r="E2580" s="76">
        <v>47573</v>
      </c>
      <c r="H2580">
        <f>'Year 3'!$O$437</f>
        <v>0</v>
      </c>
      <c r="J2580">
        <v>0</v>
      </c>
      <c r="K2580" t="s">
        <v>875</v>
      </c>
    </row>
    <row r="2581" spans="1:11" x14ac:dyDescent="0.2">
      <c r="A2581" t="s">
        <v>673</v>
      </c>
      <c r="B2581" t="s">
        <v>761</v>
      </c>
      <c r="D2581">
        <v>0</v>
      </c>
      <c r="E2581" s="76">
        <v>47938</v>
      </c>
      <c r="H2581">
        <f>'Year 3'!$P$437</f>
        <v>0</v>
      </c>
      <c r="J2581">
        <v>0</v>
      </c>
      <c r="K2581" t="s">
        <v>875</v>
      </c>
    </row>
    <row r="2582" spans="1:11" x14ac:dyDescent="0.2">
      <c r="A2582" t="s">
        <v>673</v>
      </c>
      <c r="B2582" t="s">
        <v>762</v>
      </c>
      <c r="D2582">
        <v>0</v>
      </c>
      <c r="E2582" s="76">
        <v>45747</v>
      </c>
      <c r="H2582">
        <f>'Year 3'!$J$438</f>
        <v>0</v>
      </c>
      <c r="J2582">
        <v>0</v>
      </c>
      <c r="K2582" t="s">
        <v>875</v>
      </c>
    </row>
    <row r="2583" spans="1:11" x14ac:dyDescent="0.2">
      <c r="A2583" t="s">
        <v>673</v>
      </c>
      <c r="B2583" t="s">
        <v>762</v>
      </c>
      <c r="D2583">
        <v>0</v>
      </c>
      <c r="E2583" s="76">
        <v>46112</v>
      </c>
      <c r="H2583">
        <f>'Year 3'!$K$438</f>
        <v>0</v>
      </c>
      <c r="J2583">
        <v>0</v>
      </c>
      <c r="K2583" t="s">
        <v>875</v>
      </c>
    </row>
    <row r="2584" spans="1:11" x14ac:dyDescent="0.2">
      <c r="A2584" t="s">
        <v>673</v>
      </c>
      <c r="B2584" t="s">
        <v>762</v>
      </c>
      <c r="D2584">
        <v>0</v>
      </c>
      <c r="E2584" s="76">
        <v>46477</v>
      </c>
      <c r="H2584">
        <f>'Year 3'!$L$438</f>
        <v>0</v>
      </c>
      <c r="J2584">
        <v>0</v>
      </c>
      <c r="K2584" t="s">
        <v>875</v>
      </c>
    </row>
    <row r="2585" spans="1:11" x14ac:dyDescent="0.2">
      <c r="A2585" t="s">
        <v>673</v>
      </c>
      <c r="B2585" t="s">
        <v>762</v>
      </c>
      <c r="D2585">
        <v>0</v>
      </c>
      <c r="E2585" s="76">
        <v>46843</v>
      </c>
      <c r="H2585">
        <f>'Year 3'!$M$438</f>
        <v>0</v>
      </c>
      <c r="J2585">
        <v>0</v>
      </c>
      <c r="K2585" t="s">
        <v>875</v>
      </c>
    </row>
    <row r="2586" spans="1:11" x14ac:dyDescent="0.2">
      <c r="A2586" t="s">
        <v>673</v>
      </c>
      <c r="B2586" t="s">
        <v>762</v>
      </c>
      <c r="D2586">
        <v>0</v>
      </c>
      <c r="E2586" s="76">
        <v>47208</v>
      </c>
      <c r="H2586">
        <f>'Year 3'!$N$438</f>
        <v>0</v>
      </c>
      <c r="J2586">
        <v>0</v>
      </c>
      <c r="K2586" t="s">
        <v>875</v>
      </c>
    </row>
    <row r="2587" spans="1:11" x14ac:dyDescent="0.2">
      <c r="A2587" t="s">
        <v>673</v>
      </c>
      <c r="B2587" t="s">
        <v>762</v>
      </c>
      <c r="D2587">
        <v>0</v>
      </c>
      <c r="E2587" s="76">
        <v>47573</v>
      </c>
      <c r="H2587">
        <f>'Year 3'!$O$438</f>
        <v>0</v>
      </c>
      <c r="J2587">
        <v>0</v>
      </c>
      <c r="K2587" t="s">
        <v>875</v>
      </c>
    </row>
    <row r="2588" spans="1:11" x14ac:dyDescent="0.2">
      <c r="A2588" t="s">
        <v>673</v>
      </c>
      <c r="B2588" t="s">
        <v>762</v>
      </c>
      <c r="D2588">
        <v>0</v>
      </c>
      <c r="E2588" s="76">
        <v>47938</v>
      </c>
      <c r="H2588">
        <f>'Year 3'!$P$438</f>
        <v>0</v>
      </c>
      <c r="J2588">
        <v>0</v>
      </c>
      <c r="K2588" t="s">
        <v>875</v>
      </c>
    </row>
    <row r="2589" spans="1:11" x14ac:dyDescent="0.2">
      <c r="A2589" t="s">
        <v>680</v>
      </c>
      <c r="B2589" t="s">
        <v>757</v>
      </c>
      <c r="D2589">
        <v>0</v>
      </c>
      <c r="E2589" s="76">
        <v>45747</v>
      </c>
      <c r="H2589">
        <f>'Year 3'!$J$454</f>
        <v>0</v>
      </c>
      <c r="J2589">
        <v>0</v>
      </c>
      <c r="K2589" t="s">
        <v>876</v>
      </c>
    </row>
    <row r="2590" spans="1:11" x14ac:dyDescent="0.2">
      <c r="A2590" t="s">
        <v>680</v>
      </c>
      <c r="B2590" t="s">
        <v>757</v>
      </c>
      <c r="D2590">
        <v>0</v>
      </c>
      <c r="E2590" s="76">
        <v>46112</v>
      </c>
      <c r="H2590">
        <f>'Year 3'!$K$454</f>
        <v>0</v>
      </c>
      <c r="J2590">
        <v>0</v>
      </c>
      <c r="K2590" t="s">
        <v>876</v>
      </c>
    </row>
    <row r="2591" spans="1:11" x14ac:dyDescent="0.2">
      <c r="A2591" t="s">
        <v>680</v>
      </c>
      <c r="B2591" t="s">
        <v>757</v>
      </c>
      <c r="D2591">
        <v>0</v>
      </c>
      <c r="E2591" s="76">
        <v>46477</v>
      </c>
      <c r="H2591">
        <f>'Year 3'!$L$454</f>
        <v>0</v>
      </c>
      <c r="J2591">
        <v>0</v>
      </c>
      <c r="K2591" t="s">
        <v>876</v>
      </c>
    </row>
    <row r="2592" spans="1:11" x14ac:dyDescent="0.2">
      <c r="A2592" t="s">
        <v>680</v>
      </c>
      <c r="B2592" t="s">
        <v>757</v>
      </c>
      <c r="D2592">
        <v>0</v>
      </c>
      <c r="E2592" s="76">
        <v>46843</v>
      </c>
      <c r="H2592">
        <f>'Year 3'!$M$454</f>
        <v>0</v>
      </c>
      <c r="J2592">
        <v>0</v>
      </c>
      <c r="K2592" t="s">
        <v>876</v>
      </c>
    </row>
    <row r="2593" spans="1:11" x14ac:dyDescent="0.2">
      <c r="A2593" t="s">
        <v>680</v>
      </c>
      <c r="B2593" t="s">
        <v>757</v>
      </c>
      <c r="D2593">
        <v>0</v>
      </c>
      <c r="E2593" s="76">
        <v>47208</v>
      </c>
      <c r="H2593">
        <f>'Year 3'!$N$454</f>
        <v>0</v>
      </c>
      <c r="J2593">
        <v>0</v>
      </c>
      <c r="K2593" t="s">
        <v>876</v>
      </c>
    </row>
    <row r="2594" spans="1:11" x14ac:dyDescent="0.2">
      <c r="A2594" t="s">
        <v>680</v>
      </c>
      <c r="B2594" t="s">
        <v>757</v>
      </c>
      <c r="D2594">
        <v>0</v>
      </c>
      <c r="E2594" s="76">
        <v>47573</v>
      </c>
      <c r="H2594">
        <f>'Year 3'!$O$454</f>
        <v>0</v>
      </c>
      <c r="J2594">
        <v>0</v>
      </c>
      <c r="K2594" t="s">
        <v>876</v>
      </c>
    </row>
    <row r="2595" spans="1:11" x14ac:dyDescent="0.2">
      <c r="A2595" t="s">
        <v>680</v>
      </c>
      <c r="B2595" t="s">
        <v>757</v>
      </c>
      <c r="D2595">
        <v>0</v>
      </c>
      <c r="E2595" s="76">
        <v>47938</v>
      </c>
      <c r="H2595">
        <f>'Year 3'!$P$454</f>
        <v>0</v>
      </c>
      <c r="J2595">
        <v>0</v>
      </c>
      <c r="K2595" t="s">
        <v>876</v>
      </c>
    </row>
    <row r="2596" spans="1:11" x14ac:dyDescent="0.2">
      <c r="A2596" t="s">
        <v>680</v>
      </c>
      <c r="B2596" t="s">
        <v>758</v>
      </c>
      <c r="D2596">
        <v>0</v>
      </c>
      <c r="E2596" s="76">
        <v>45747</v>
      </c>
      <c r="H2596">
        <f>'Year 3'!$J$455</f>
        <v>0</v>
      </c>
      <c r="J2596">
        <v>0</v>
      </c>
      <c r="K2596" t="s">
        <v>876</v>
      </c>
    </row>
    <row r="2597" spans="1:11" x14ac:dyDescent="0.2">
      <c r="A2597" t="s">
        <v>680</v>
      </c>
      <c r="B2597" t="s">
        <v>758</v>
      </c>
      <c r="D2597">
        <v>0</v>
      </c>
      <c r="E2597" s="76">
        <v>46112</v>
      </c>
      <c r="H2597">
        <f>'Year 3'!$K$455</f>
        <v>0</v>
      </c>
      <c r="J2597">
        <v>0</v>
      </c>
      <c r="K2597" t="s">
        <v>876</v>
      </c>
    </row>
    <row r="2598" spans="1:11" x14ac:dyDescent="0.2">
      <c r="A2598" t="s">
        <v>680</v>
      </c>
      <c r="B2598" t="s">
        <v>758</v>
      </c>
      <c r="D2598">
        <v>0</v>
      </c>
      <c r="E2598" s="76">
        <v>46477</v>
      </c>
      <c r="H2598">
        <f>'Year 3'!$L$455</f>
        <v>0</v>
      </c>
      <c r="J2598">
        <v>0</v>
      </c>
      <c r="K2598" t="s">
        <v>876</v>
      </c>
    </row>
    <row r="2599" spans="1:11" x14ac:dyDescent="0.2">
      <c r="A2599" t="s">
        <v>680</v>
      </c>
      <c r="B2599" t="s">
        <v>758</v>
      </c>
      <c r="D2599">
        <v>0</v>
      </c>
      <c r="E2599" s="76">
        <v>46843</v>
      </c>
      <c r="H2599">
        <f>'Year 3'!$M$455</f>
        <v>0</v>
      </c>
      <c r="J2599">
        <v>0</v>
      </c>
      <c r="K2599" t="s">
        <v>876</v>
      </c>
    </row>
    <row r="2600" spans="1:11" x14ac:dyDescent="0.2">
      <c r="A2600" t="s">
        <v>680</v>
      </c>
      <c r="B2600" t="s">
        <v>758</v>
      </c>
      <c r="D2600">
        <v>0</v>
      </c>
      <c r="E2600" s="76">
        <v>47208</v>
      </c>
      <c r="H2600">
        <f>'Year 3'!$N$455</f>
        <v>0</v>
      </c>
      <c r="J2600">
        <v>0</v>
      </c>
      <c r="K2600" t="s">
        <v>876</v>
      </c>
    </row>
    <row r="2601" spans="1:11" x14ac:dyDescent="0.2">
      <c r="A2601" t="s">
        <v>680</v>
      </c>
      <c r="B2601" t="s">
        <v>758</v>
      </c>
      <c r="D2601">
        <v>0</v>
      </c>
      <c r="E2601" s="76">
        <v>47573</v>
      </c>
      <c r="H2601">
        <f>'Year 3'!$O$455</f>
        <v>0</v>
      </c>
      <c r="J2601">
        <v>0</v>
      </c>
      <c r="K2601" t="s">
        <v>876</v>
      </c>
    </row>
    <row r="2602" spans="1:11" x14ac:dyDescent="0.2">
      <c r="A2602" t="s">
        <v>680</v>
      </c>
      <c r="B2602" t="s">
        <v>758</v>
      </c>
      <c r="D2602">
        <v>0</v>
      </c>
      <c r="E2602" s="76">
        <v>47938</v>
      </c>
      <c r="H2602">
        <f>'Year 3'!$P$455</f>
        <v>0</v>
      </c>
      <c r="J2602">
        <v>0</v>
      </c>
      <c r="K2602" t="s">
        <v>876</v>
      </c>
    </row>
    <row r="2603" spans="1:11" x14ac:dyDescent="0.2">
      <c r="A2603" t="s">
        <v>680</v>
      </c>
      <c r="B2603" t="s">
        <v>759</v>
      </c>
      <c r="D2603">
        <v>0</v>
      </c>
      <c r="E2603" s="76">
        <v>45747</v>
      </c>
      <c r="H2603">
        <f>'Year 3'!$J$456</f>
        <v>0</v>
      </c>
      <c r="J2603">
        <v>0</v>
      </c>
      <c r="K2603" t="s">
        <v>876</v>
      </c>
    </row>
    <row r="2604" spans="1:11" x14ac:dyDescent="0.2">
      <c r="A2604" t="s">
        <v>680</v>
      </c>
      <c r="B2604" t="s">
        <v>759</v>
      </c>
      <c r="D2604">
        <v>0</v>
      </c>
      <c r="E2604" s="76">
        <v>46112</v>
      </c>
      <c r="H2604">
        <f>'Year 3'!$K$456</f>
        <v>0</v>
      </c>
      <c r="J2604">
        <v>0</v>
      </c>
      <c r="K2604" t="s">
        <v>876</v>
      </c>
    </row>
    <row r="2605" spans="1:11" x14ac:dyDescent="0.2">
      <c r="A2605" t="s">
        <v>680</v>
      </c>
      <c r="B2605" t="s">
        <v>759</v>
      </c>
      <c r="D2605">
        <v>0</v>
      </c>
      <c r="E2605" s="76">
        <v>46477</v>
      </c>
      <c r="H2605">
        <f>'Year 3'!$L$456</f>
        <v>0</v>
      </c>
      <c r="J2605">
        <v>0</v>
      </c>
      <c r="K2605" t="s">
        <v>876</v>
      </c>
    </row>
    <row r="2606" spans="1:11" x14ac:dyDescent="0.2">
      <c r="A2606" t="s">
        <v>680</v>
      </c>
      <c r="B2606" t="s">
        <v>759</v>
      </c>
      <c r="D2606">
        <v>0</v>
      </c>
      <c r="E2606" s="76">
        <v>46843</v>
      </c>
      <c r="H2606">
        <f>'Year 3'!$M$456</f>
        <v>0</v>
      </c>
      <c r="J2606">
        <v>0</v>
      </c>
      <c r="K2606" t="s">
        <v>876</v>
      </c>
    </row>
    <row r="2607" spans="1:11" x14ac:dyDescent="0.2">
      <c r="A2607" t="s">
        <v>680</v>
      </c>
      <c r="B2607" t="s">
        <v>759</v>
      </c>
      <c r="D2607">
        <v>0</v>
      </c>
      <c r="E2607" s="76">
        <v>47208</v>
      </c>
      <c r="H2607">
        <f>'Year 3'!$N$456</f>
        <v>0</v>
      </c>
      <c r="J2607">
        <v>0</v>
      </c>
      <c r="K2607" t="s">
        <v>876</v>
      </c>
    </row>
    <row r="2608" spans="1:11" x14ac:dyDescent="0.2">
      <c r="A2608" t="s">
        <v>680</v>
      </c>
      <c r="B2608" t="s">
        <v>759</v>
      </c>
      <c r="D2608">
        <v>0</v>
      </c>
      <c r="E2608" s="76">
        <v>47573</v>
      </c>
      <c r="H2608">
        <f>'Year 3'!$O$456</f>
        <v>0</v>
      </c>
      <c r="J2608">
        <v>0</v>
      </c>
      <c r="K2608" t="s">
        <v>876</v>
      </c>
    </row>
    <row r="2609" spans="1:11" x14ac:dyDescent="0.2">
      <c r="A2609" t="s">
        <v>680</v>
      </c>
      <c r="B2609" t="s">
        <v>759</v>
      </c>
      <c r="D2609">
        <v>0</v>
      </c>
      <c r="E2609" s="76">
        <v>47938</v>
      </c>
      <c r="H2609">
        <f>'Year 3'!$P$456</f>
        <v>0</v>
      </c>
      <c r="J2609">
        <v>0</v>
      </c>
      <c r="K2609" t="s">
        <v>876</v>
      </c>
    </row>
    <row r="2610" spans="1:11" x14ac:dyDescent="0.2">
      <c r="A2610" t="s">
        <v>680</v>
      </c>
      <c r="B2610" t="s">
        <v>760</v>
      </c>
      <c r="D2610">
        <v>0</v>
      </c>
      <c r="E2610" s="76">
        <v>45747</v>
      </c>
      <c r="H2610">
        <f>'Year 3'!$J$457</f>
        <v>0</v>
      </c>
      <c r="J2610">
        <v>0</v>
      </c>
      <c r="K2610" t="s">
        <v>876</v>
      </c>
    </row>
    <row r="2611" spans="1:11" x14ac:dyDescent="0.2">
      <c r="A2611" t="s">
        <v>680</v>
      </c>
      <c r="B2611" t="s">
        <v>760</v>
      </c>
      <c r="D2611">
        <v>0</v>
      </c>
      <c r="E2611" s="76">
        <v>46112</v>
      </c>
      <c r="H2611">
        <f>'Year 3'!$K$457</f>
        <v>0</v>
      </c>
      <c r="J2611">
        <v>0</v>
      </c>
      <c r="K2611" t="s">
        <v>876</v>
      </c>
    </row>
    <row r="2612" spans="1:11" x14ac:dyDescent="0.2">
      <c r="A2612" t="s">
        <v>680</v>
      </c>
      <c r="B2612" t="s">
        <v>760</v>
      </c>
      <c r="D2612">
        <v>0</v>
      </c>
      <c r="E2612" s="76">
        <v>46477</v>
      </c>
      <c r="H2612">
        <f>'Year 3'!$L$457</f>
        <v>0</v>
      </c>
      <c r="J2612">
        <v>0</v>
      </c>
      <c r="K2612" t="s">
        <v>876</v>
      </c>
    </row>
    <row r="2613" spans="1:11" x14ac:dyDescent="0.2">
      <c r="A2613" t="s">
        <v>680</v>
      </c>
      <c r="B2613" t="s">
        <v>760</v>
      </c>
      <c r="D2613">
        <v>0</v>
      </c>
      <c r="E2613" s="76">
        <v>46843</v>
      </c>
      <c r="H2613">
        <f>'Year 3'!$M$457</f>
        <v>0</v>
      </c>
      <c r="J2613">
        <v>0</v>
      </c>
      <c r="K2613" t="s">
        <v>876</v>
      </c>
    </row>
    <row r="2614" spans="1:11" x14ac:dyDescent="0.2">
      <c r="A2614" t="s">
        <v>680</v>
      </c>
      <c r="B2614" t="s">
        <v>760</v>
      </c>
      <c r="D2614">
        <v>0</v>
      </c>
      <c r="E2614" s="76">
        <v>47208</v>
      </c>
      <c r="H2614">
        <f>'Year 3'!$N$457</f>
        <v>0</v>
      </c>
      <c r="J2614">
        <v>0</v>
      </c>
      <c r="K2614" t="s">
        <v>876</v>
      </c>
    </row>
    <row r="2615" spans="1:11" x14ac:dyDescent="0.2">
      <c r="A2615" t="s">
        <v>680</v>
      </c>
      <c r="B2615" t="s">
        <v>760</v>
      </c>
      <c r="D2615">
        <v>0</v>
      </c>
      <c r="E2615" s="76">
        <v>47573</v>
      </c>
      <c r="H2615">
        <f>'Year 3'!$O$457</f>
        <v>0</v>
      </c>
      <c r="J2615">
        <v>0</v>
      </c>
      <c r="K2615" t="s">
        <v>876</v>
      </c>
    </row>
    <row r="2616" spans="1:11" x14ac:dyDescent="0.2">
      <c r="A2616" t="s">
        <v>680</v>
      </c>
      <c r="B2616" t="s">
        <v>760</v>
      </c>
      <c r="D2616">
        <v>0</v>
      </c>
      <c r="E2616" s="76">
        <v>47938</v>
      </c>
      <c r="H2616">
        <f>'Year 3'!$P$457</f>
        <v>0</v>
      </c>
      <c r="J2616">
        <v>0</v>
      </c>
      <c r="K2616" t="s">
        <v>876</v>
      </c>
    </row>
    <row r="2617" spans="1:11" x14ac:dyDescent="0.2">
      <c r="A2617" t="s">
        <v>680</v>
      </c>
      <c r="B2617" t="s">
        <v>761</v>
      </c>
      <c r="D2617">
        <v>0</v>
      </c>
      <c r="E2617" s="76">
        <v>45747</v>
      </c>
      <c r="H2617">
        <f>'Year 3'!$J$458</f>
        <v>0</v>
      </c>
      <c r="J2617">
        <v>0</v>
      </c>
      <c r="K2617" t="s">
        <v>876</v>
      </c>
    </row>
    <row r="2618" spans="1:11" x14ac:dyDescent="0.2">
      <c r="A2618" t="s">
        <v>680</v>
      </c>
      <c r="B2618" t="s">
        <v>761</v>
      </c>
      <c r="D2618">
        <v>0</v>
      </c>
      <c r="E2618" s="76">
        <v>46112</v>
      </c>
      <c r="H2618">
        <f>'Year 3'!$K$458</f>
        <v>0</v>
      </c>
      <c r="J2618">
        <v>0</v>
      </c>
      <c r="K2618" t="s">
        <v>876</v>
      </c>
    </row>
    <row r="2619" spans="1:11" x14ac:dyDescent="0.2">
      <c r="A2619" t="s">
        <v>680</v>
      </c>
      <c r="B2619" t="s">
        <v>761</v>
      </c>
      <c r="D2619">
        <v>0</v>
      </c>
      <c r="E2619" s="76">
        <v>46477</v>
      </c>
      <c r="H2619">
        <f>'Year 3'!$L$458</f>
        <v>0</v>
      </c>
      <c r="J2619">
        <v>0</v>
      </c>
      <c r="K2619" t="s">
        <v>876</v>
      </c>
    </row>
    <row r="2620" spans="1:11" x14ac:dyDescent="0.2">
      <c r="A2620" t="s">
        <v>680</v>
      </c>
      <c r="B2620" t="s">
        <v>761</v>
      </c>
      <c r="D2620">
        <v>0</v>
      </c>
      <c r="E2620" s="76">
        <v>46843</v>
      </c>
      <c r="H2620">
        <f>'Year 3'!$M$458</f>
        <v>0</v>
      </c>
      <c r="J2620">
        <v>0</v>
      </c>
      <c r="K2620" t="s">
        <v>876</v>
      </c>
    </row>
    <row r="2621" spans="1:11" x14ac:dyDescent="0.2">
      <c r="A2621" t="s">
        <v>680</v>
      </c>
      <c r="B2621" t="s">
        <v>761</v>
      </c>
      <c r="D2621">
        <v>0</v>
      </c>
      <c r="E2621" s="76">
        <v>47208</v>
      </c>
      <c r="H2621">
        <f>'Year 3'!$N$458</f>
        <v>0</v>
      </c>
      <c r="J2621">
        <v>0</v>
      </c>
      <c r="K2621" t="s">
        <v>876</v>
      </c>
    </row>
    <row r="2622" spans="1:11" x14ac:dyDescent="0.2">
      <c r="A2622" t="s">
        <v>680</v>
      </c>
      <c r="B2622" t="s">
        <v>761</v>
      </c>
      <c r="D2622">
        <v>0</v>
      </c>
      <c r="E2622" s="76">
        <v>47573</v>
      </c>
      <c r="H2622">
        <f>'Year 3'!$O$458</f>
        <v>0</v>
      </c>
      <c r="J2622">
        <v>0</v>
      </c>
      <c r="K2622" t="s">
        <v>876</v>
      </c>
    </row>
    <row r="2623" spans="1:11" x14ac:dyDescent="0.2">
      <c r="A2623" t="s">
        <v>680</v>
      </c>
      <c r="B2623" t="s">
        <v>761</v>
      </c>
      <c r="D2623">
        <v>0</v>
      </c>
      <c r="E2623" s="76">
        <v>47938</v>
      </c>
      <c r="H2623">
        <f>'Year 3'!$P$458</f>
        <v>0</v>
      </c>
      <c r="J2623">
        <v>0</v>
      </c>
      <c r="K2623" t="s">
        <v>876</v>
      </c>
    </row>
    <row r="2624" spans="1:11" x14ac:dyDescent="0.2">
      <c r="A2624" t="s">
        <v>680</v>
      </c>
      <c r="B2624" t="s">
        <v>762</v>
      </c>
      <c r="D2624">
        <v>0</v>
      </c>
      <c r="E2624" s="76">
        <v>45747</v>
      </c>
      <c r="H2624">
        <f>'Year 3'!$J$459</f>
        <v>0</v>
      </c>
      <c r="J2624">
        <v>0</v>
      </c>
      <c r="K2624" t="s">
        <v>876</v>
      </c>
    </row>
    <row r="2625" spans="1:11" x14ac:dyDescent="0.2">
      <c r="A2625" t="s">
        <v>680</v>
      </c>
      <c r="B2625" t="s">
        <v>762</v>
      </c>
      <c r="D2625">
        <v>0</v>
      </c>
      <c r="E2625" s="76">
        <v>46112</v>
      </c>
      <c r="H2625">
        <f>'Year 3'!$K$459</f>
        <v>0</v>
      </c>
      <c r="J2625">
        <v>0</v>
      </c>
      <c r="K2625" t="s">
        <v>876</v>
      </c>
    </row>
    <row r="2626" spans="1:11" x14ac:dyDescent="0.2">
      <c r="A2626" t="s">
        <v>680</v>
      </c>
      <c r="B2626" t="s">
        <v>762</v>
      </c>
      <c r="D2626">
        <v>0</v>
      </c>
      <c r="E2626" s="76">
        <v>46477</v>
      </c>
      <c r="H2626">
        <f>'Year 3'!$L$459</f>
        <v>0</v>
      </c>
      <c r="J2626">
        <v>0</v>
      </c>
      <c r="K2626" t="s">
        <v>876</v>
      </c>
    </row>
    <row r="2627" spans="1:11" x14ac:dyDescent="0.2">
      <c r="A2627" t="s">
        <v>680</v>
      </c>
      <c r="B2627" t="s">
        <v>762</v>
      </c>
      <c r="D2627">
        <v>0</v>
      </c>
      <c r="E2627" s="76">
        <v>46843</v>
      </c>
      <c r="H2627">
        <f>'Year 3'!$M$459</f>
        <v>0</v>
      </c>
      <c r="J2627">
        <v>0</v>
      </c>
      <c r="K2627" t="s">
        <v>876</v>
      </c>
    </row>
    <row r="2628" spans="1:11" x14ac:dyDescent="0.2">
      <c r="A2628" t="s">
        <v>680</v>
      </c>
      <c r="B2628" t="s">
        <v>762</v>
      </c>
      <c r="D2628">
        <v>0</v>
      </c>
      <c r="E2628" s="76">
        <v>47208</v>
      </c>
      <c r="H2628">
        <f>'Year 3'!$N$459</f>
        <v>0</v>
      </c>
      <c r="J2628">
        <v>0</v>
      </c>
      <c r="K2628" t="s">
        <v>876</v>
      </c>
    </row>
    <row r="2629" spans="1:11" x14ac:dyDescent="0.2">
      <c r="A2629" t="s">
        <v>680</v>
      </c>
      <c r="B2629" t="s">
        <v>762</v>
      </c>
      <c r="D2629">
        <v>0</v>
      </c>
      <c r="E2629" s="76">
        <v>47573</v>
      </c>
      <c r="H2629">
        <f>'Year 3'!$O$459</f>
        <v>0</v>
      </c>
      <c r="J2629">
        <v>0</v>
      </c>
      <c r="K2629" t="s">
        <v>876</v>
      </c>
    </row>
    <row r="2630" spans="1:11" x14ac:dyDescent="0.2">
      <c r="A2630" t="s">
        <v>680</v>
      </c>
      <c r="B2630" t="s">
        <v>762</v>
      </c>
      <c r="D2630">
        <v>0</v>
      </c>
      <c r="E2630" s="76">
        <v>47938</v>
      </c>
      <c r="H2630">
        <f>'Year 3'!$P$459</f>
        <v>0</v>
      </c>
      <c r="J2630">
        <v>0</v>
      </c>
      <c r="K2630" t="s">
        <v>876</v>
      </c>
    </row>
    <row r="2631" spans="1:11" x14ac:dyDescent="0.2">
      <c r="A2631" t="s">
        <v>687</v>
      </c>
      <c r="B2631" t="s">
        <v>757</v>
      </c>
      <c r="D2631">
        <v>0</v>
      </c>
      <c r="E2631" s="76">
        <v>45747</v>
      </c>
      <c r="H2631">
        <f>'Year 3'!$J$471</f>
        <v>0</v>
      </c>
      <c r="J2631">
        <v>0</v>
      </c>
      <c r="K2631" t="s">
        <v>877</v>
      </c>
    </row>
    <row r="2632" spans="1:11" x14ac:dyDescent="0.2">
      <c r="A2632" t="s">
        <v>687</v>
      </c>
      <c r="B2632" t="s">
        <v>757</v>
      </c>
      <c r="D2632">
        <v>0</v>
      </c>
      <c r="E2632" s="76">
        <v>46112</v>
      </c>
      <c r="H2632">
        <f>'Year 3'!$K$471</f>
        <v>0</v>
      </c>
      <c r="J2632">
        <v>0</v>
      </c>
      <c r="K2632" t="s">
        <v>877</v>
      </c>
    </row>
    <row r="2633" spans="1:11" x14ac:dyDescent="0.2">
      <c r="A2633" t="s">
        <v>687</v>
      </c>
      <c r="B2633" t="s">
        <v>757</v>
      </c>
      <c r="D2633">
        <v>0</v>
      </c>
      <c r="E2633" s="76">
        <v>46477</v>
      </c>
      <c r="H2633">
        <f>'Year 3'!$L$471</f>
        <v>0</v>
      </c>
      <c r="J2633">
        <v>0</v>
      </c>
      <c r="K2633" t="s">
        <v>877</v>
      </c>
    </row>
    <row r="2634" spans="1:11" x14ac:dyDescent="0.2">
      <c r="A2634" t="s">
        <v>687</v>
      </c>
      <c r="B2634" t="s">
        <v>757</v>
      </c>
      <c r="D2634">
        <v>0</v>
      </c>
      <c r="E2634" s="76">
        <v>46843</v>
      </c>
      <c r="H2634">
        <f>'Year 3'!$M$471</f>
        <v>0</v>
      </c>
      <c r="J2634">
        <v>0</v>
      </c>
      <c r="K2634" t="s">
        <v>877</v>
      </c>
    </row>
    <row r="2635" spans="1:11" x14ac:dyDescent="0.2">
      <c r="A2635" t="s">
        <v>687</v>
      </c>
      <c r="B2635" t="s">
        <v>757</v>
      </c>
      <c r="D2635">
        <v>0</v>
      </c>
      <c r="E2635" s="76">
        <v>47208</v>
      </c>
      <c r="H2635">
        <f>'Year 3'!$N$471</f>
        <v>0</v>
      </c>
      <c r="J2635">
        <v>0</v>
      </c>
      <c r="K2635" t="s">
        <v>877</v>
      </c>
    </row>
    <row r="2636" spans="1:11" x14ac:dyDescent="0.2">
      <c r="A2636" t="s">
        <v>687</v>
      </c>
      <c r="B2636" t="s">
        <v>757</v>
      </c>
      <c r="D2636">
        <v>0</v>
      </c>
      <c r="E2636" s="76">
        <v>47573</v>
      </c>
      <c r="H2636">
        <f>'Year 3'!$O$471</f>
        <v>0</v>
      </c>
      <c r="J2636">
        <v>0</v>
      </c>
      <c r="K2636" t="s">
        <v>877</v>
      </c>
    </row>
    <row r="2637" spans="1:11" x14ac:dyDescent="0.2">
      <c r="A2637" t="s">
        <v>687</v>
      </c>
      <c r="B2637" t="s">
        <v>757</v>
      </c>
      <c r="D2637">
        <v>0</v>
      </c>
      <c r="E2637" s="76">
        <v>47938</v>
      </c>
      <c r="H2637">
        <f>'Year 3'!$P$471</f>
        <v>0</v>
      </c>
      <c r="J2637">
        <v>0</v>
      </c>
      <c r="K2637" t="s">
        <v>877</v>
      </c>
    </row>
    <row r="2638" spans="1:11" x14ac:dyDescent="0.2">
      <c r="A2638" t="s">
        <v>687</v>
      </c>
      <c r="B2638" t="s">
        <v>758</v>
      </c>
      <c r="D2638">
        <v>0</v>
      </c>
      <c r="E2638" s="76">
        <v>45747</v>
      </c>
      <c r="H2638">
        <f>'Year 3'!$J$472</f>
        <v>0</v>
      </c>
      <c r="J2638">
        <v>0</v>
      </c>
      <c r="K2638" t="s">
        <v>877</v>
      </c>
    </row>
    <row r="2639" spans="1:11" x14ac:dyDescent="0.2">
      <c r="A2639" t="s">
        <v>687</v>
      </c>
      <c r="B2639" t="s">
        <v>758</v>
      </c>
      <c r="D2639">
        <v>0</v>
      </c>
      <c r="E2639" s="76">
        <v>46112</v>
      </c>
      <c r="H2639">
        <f>'Year 3'!$K$472</f>
        <v>0</v>
      </c>
      <c r="J2639">
        <v>0</v>
      </c>
      <c r="K2639" t="s">
        <v>877</v>
      </c>
    </row>
    <row r="2640" spans="1:11" x14ac:dyDescent="0.2">
      <c r="A2640" t="s">
        <v>687</v>
      </c>
      <c r="B2640" t="s">
        <v>758</v>
      </c>
      <c r="D2640">
        <v>0</v>
      </c>
      <c r="E2640" s="76">
        <v>46477</v>
      </c>
      <c r="H2640">
        <f>'Year 3'!$L$472</f>
        <v>0</v>
      </c>
      <c r="J2640">
        <v>0</v>
      </c>
      <c r="K2640" t="s">
        <v>877</v>
      </c>
    </row>
    <row r="2641" spans="1:11" x14ac:dyDescent="0.2">
      <c r="A2641" t="s">
        <v>687</v>
      </c>
      <c r="B2641" t="s">
        <v>758</v>
      </c>
      <c r="D2641">
        <v>0</v>
      </c>
      <c r="E2641" s="76">
        <v>46843</v>
      </c>
      <c r="H2641">
        <f>'Year 3'!$M$472</f>
        <v>0</v>
      </c>
      <c r="J2641">
        <v>0</v>
      </c>
      <c r="K2641" t="s">
        <v>877</v>
      </c>
    </row>
    <row r="2642" spans="1:11" x14ac:dyDescent="0.2">
      <c r="A2642" t="s">
        <v>687</v>
      </c>
      <c r="B2642" t="s">
        <v>758</v>
      </c>
      <c r="D2642">
        <v>0</v>
      </c>
      <c r="E2642" s="76">
        <v>47208</v>
      </c>
      <c r="H2642">
        <f>'Year 3'!$N$472</f>
        <v>0</v>
      </c>
      <c r="J2642">
        <v>0</v>
      </c>
      <c r="K2642" t="s">
        <v>877</v>
      </c>
    </row>
    <row r="2643" spans="1:11" x14ac:dyDescent="0.2">
      <c r="A2643" t="s">
        <v>687</v>
      </c>
      <c r="B2643" t="s">
        <v>758</v>
      </c>
      <c r="D2643">
        <v>0</v>
      </c>
      <c r="E2643" s="76">
        <v>47573</v>
      </c>
      <c r="H2643">
        <f>'Year 3'!$O$472</f>
        <v>0</v>
      </c>
      <c r="J2643">
        <v>0</v>
      </c>
      <c r="K2643" t="s">
        <v>877</v>
      </c>
    </row>
    <row r="2644" spans="1:11" x14ac:dyDescent="0.2">
      <c r="A2644" t="s">
        <v>687</v>
      </c>
      <c r="B2644" t="s">
        <v>758</v>
      </c>
      <c r="D2644">
        <v>0</v>
      </c>
      <c r="E2644" s="76">
        <v>47938</v>
      </c>
      <c r="H2644">
        <f>'Year 3'!$P$472</f>
        <v>0</v>
      </c>
      <c r="J2644">
        <v>0</v>
      </c>
      <c r="K2644" t="s">
        <v>877</v>
      </c>
    </row>
    <row r="2645" spans="1:11" x14ac:dyDescent="0.2">
      <c r="A2645" t="s">
        <v>687</v>
      </c>
      <c r="B2645" t="s">
        <v>759</v>
      </c>
      <c r="D2645">
        <v>0</v>
      </c>
      <c r="E2645" s="76">
        <v>45747</v>
      </c>
      <c r="H2645">
        <f>'Year 3'!$J$473</f>
        <v>0</v>
      </c>
      <c r="J2645">
        <v>0</v>
      </c>
      <c r="K2645" t="s">
        <v>877</v>
      </c>
    </row>
    <row r="2646" spans="1:11" x14ac:dyDescent="0.2">
      <c r="A2646" t="s">
        <v>687</v>
      </c>
      <c r="B2646" t="s">
        <v>759</v>
      </c>
      <c r="D2646">
        <v>0</v>
      </c>
      <c r="E2646" s="76">
        <v>46112</v>
      </c>
      <c r="H2646">
        <f>'Year 3'!$K$473</f>
        <v>0</v>
      </c>
      <c r="J2646">
        <v>0</v>
      </c>
      <c r="K2646" t="s">
        <v>877</v>
      </c>
    </row>
    <row r="2647" spans="1:11" x14ac:dyDescent="0.2">
      <c r="A2647" t="s">
        <v>687</v>
      </c>
      <c r="B2647" t="s">
        <v>759</v>
      </c>
      <c r="D2647">
        <v>0</v>
      </c>
      <c r="E2647" s="76">
        <v>46477</v>
      </c>
      <c r="H2647">
        <f>'Year 3'!$L$473</f>
        <v>0</v>
      </c>
      <c r="J2647">
        <v>0</v>
      </c>
      <c r="K2647" t="s">
        <v>877</v>
      </c>
    </row>
    <row r="2648" spans="1:11" x14ac:dyDescent="0.2">
      <c r="A2648" t="s">
        <v>687</v>
      </c>
      <c r="B2648" t="s">
        <v>759</v>
      </c>
      <c r="D2648">
        <v>0</v>
      </c>
      <c r="E2648" s="76">
        <v>46843</v>
      </c>
      <c r="H2648">
        <f>'Year 3'!$M$473</f>
        <v>0</v>
      </c>
      <c r="J2648">
        <v>0</v>
      </c>
      <c r="K2648" t="s">
        <v>877</v>
      </c>
    </row>
    <row r="2649" spans="1:11" x14ac:dyDescent="0.2">
      <c r="A2649" t="s">
        <v>687</v>
      </c>
      <c r="B2649" t="s">
        <v>759</v>
      </c>
      <c r="D2649">
        <v>0</v>
      </c>
      <c r="E2649" s="76">
        <v>47208</v>
      </c>
      <c r="H2649">
        <f>'Year 3'!$N$473</f>
        <v>0</v>
      </c>
      <c r="J2649">
        <v>0</v>
      </c>
      <c r="K2649" t="s">
        <v>877</v>
      </c>
    </row>
    <row r="2650" spans="1:11" x14ac:dyDescent="0.2">
      <c r="A2650" t="s">
        <v>687</v>
      </c>
      <c r="B2650" t="s">
        <v>759</v>
      </c>
      <c r="D2650">
        <v>0</v>
      </c>
      <c r="E2650" s="76">
        <v>47573</v>
      </c>
      <c r="H2650">
        <f>'Year 3'!$O$473</f>
        <v>0</v>
      </c>
      <c r="J2650">
        <v>0</v>
      </c>
      <c r="K2650" t="s">
        <v>877</v>
      </c>
    </row>
    <row r="2651" spans="1:11" x14ac:dyDescent="0.2">
      <c r="A2651" t="s">
        <v>687</v>
      </c>
      <c r="B2651" t="s">
        <v>759</v>
      </c>
      <c r="D2651">
        <v>0</v>
      </c>
      <c r="E2651" s="76">
        <v>47938</v>
      </c>
      <c r="H2651">
        <f>'Year 3'!$P$473</f>
        <v>0</v>
      </c>
      <c r="J2651">
        <v>0</v>
      </c>
      <c r="K2651" t="s">
        <v>877</v>
      </c>
    </row>
    <row r="2652" spans="1:11" x14ac:dyDescent="0.2">
      <c r="A2652" t="s">
        <v>687</v>
      </c>
      <c r="B2652" t="s">
        <v>760</v>
      </c>
      <c r="D2652">
        <v>0</v>
      </c>
      <c r="E2652" s="76">
        <v>45747</v>
      </c>
      <c r="H2652">
        <f>'Year 3'!$J$474</f>
        <v>0</v>
      </c>
      <c r="J2652">
        <v>0</v>
      </c>
      <c r="K2652" t="s">
        <v>877</v>
      </c>
    </row>
    <row r="2653" spans="1:11" x14ac:dyDescent="0.2">
      <c r="A2653" t="s">
        <v>687</v>
      </c>
      <c r="B2653" t="s">
        <v>760</v>
      </c>
      <c r="D2653">
        <v>0</v>
      </c>
      <c r="E2653" s="76">
        <v>46112</v>
      </c>
      <c r="H2653">
        <f>'Year 3'!$K$474</f>
        <v>0</v>
      </c>
      <c r="J2653">
        <v>0</v>
      </c>
      <c r="K2653" t="s">
        <v>877</v>
      </c>
    </row>
    <row r="2654" spans="1:11" x14ac:dyDescent="0.2">
      <c r="A2654" t="s">
        <v>687</v>
      </c>
      <c r="B2654" t="s">
        <v>760</v>
      </c>
      <c r="D2654">
        <v>0</v>
      </c>
      <c r="E2654" s="76">
        <v>46477</v>
      </c>
      <c r="H2654">
        <f>'Year 3'!$L$474</f>
        <v>0</v>
      </c>
      <c r="J2654">
        <v>0</v>
      </c>
      <c r="K2654" t="s">
        <v>877</v>
      </c>
    </row>
    <row r="2655" spans="1:11" x14ac:dyDescent="0.2">
      <c r="A2655" t="s">
        <v>687</v>
      </c>
      <c r="B2655" t="s">
        <v>760</v>
      </c>
      <c r="D2655">
        <v>0</v>
      </c>
      <c r="E2655" s="76">
        <v>46843</v>
      </c>
      <c r="H2655">
        <f>'Year 3'!$M$474</f>
        <v>0</v>
      </c>
      <c r="J2655">
        <v>0</v>
      </c>
      <c r="K2655" t="s">
        <v>877</v>
      </c>
    </row>
    <row r="2656" spans="1:11" x14ac:dyDescent="0.2">
      <c r="A2656" t="s">
        <v>687</v>
      </c>
      <c r="B2656" t="s">
        <v>760</v>
      </c>
      <c r="D2656">
        <v>0</v>
      </c>
      <c r="E2656" s="76">
        <v>47208</v>
      </c>
      <c r="H2656">
        <f>'Year 3'!$N$474</f>
        <v>0</v>
      </c>
      <c r="J2656">
        <v>0</v>
      </c>
      <c r="K2656" t="s">
        <v>877</v>
      </c>
    </row>
    <row r="2657" spans="1:11" x14ac:dyDescent="0.2">
      <c r="A2657" t="s">
        <v>687</v>
      </c>
      <c r="B2657" t="s">
        <v>760</v>
      </c>
      <c r="D2657">
        <v>0</v>
      </c>
      <c r="E2657" s="76">
        <v>47573</v>
      </c>
      <c r="H2657">
        <f>'Year 3'!$O$474</f>
        <v>0</v>
      </c>
      <c r="J2657">
        <v>0</v>
      </c>
      <c r="K2657" t="s">
        <v>877</v>
      </c>
    </row>
    <row r="2658" spans="1:11" x14ac:dyDescent="0.2">
      <c r="A2658" t="s">
        <v>687</v>
      </c>
      <c r="B2658" t="s">
        <v>760</v>
      </c>
      <c r="D2658">
        <v>0</v>
      </c>
      <c r="E2658" s="76">
        <v>47938</v>
      </c>
      <c r="H2658">
        <f>'Year 3'!$P$474</f>
        <v>0</v>
      </c>
      <c r="J2658">
        <v>0</v>
      </c>
      <c r="K2658" t="s">
        <v>877</v>
      </c>
    </row>
    <row r="2659" spans="1:11" x14ac:dyDescent="0.2">
      <c r="A2659" t="s">
        <v>687</v>
      </c>
      <c r="B2659" t="s">
        <v>761</v>
      </c>
      <c r="D2659">
        <v>0</v>
      </c>
      <c r="E2659" s="76">
        <v>45747</v>
      </c>
      <c r="H2659">
        <f>'Year 3'!$J$475</f>
        <v>0</v>
      </c>
      <c r="J2659">
        <v>0</v>
      </c>
      <c r="K2659" t="s">
        <v>877</v>
      </c>
    </row>
    <row r="2660" spans="1:11" x14ac:dyDescent="0.2">
      <c r="A2660" t="s">
        <v>687</v>
      </c>
      <c r="B2660" t="s">
        <v>761</v>
      </c>
      <c r="D2660">
        <v>0</v>
      </c>
      <c r="E2660" s="76">
        <v>46112</v>
      </c>
      <c r="H2660">
        <f>'Year 3'!$K$475</f>
        <v>0</v>
      </c>
      <c r="J2660">
        <v>0</v>
      </c>
      <c r="K2660" t="s">
        <v>877</v>
      </c>
    </row>
    <row r="2661" spans="1:11" x14ac:dyDescent="0.2">
      <c r="A2661" t="s">
        <v>687</v>
      </c>
      <c r="B2661" t="s">
        <v>761</v>
      </c>
      <c r="D2661">
        <v>0</v>
      </c>
      <c r="E2661" s="76">
        <v>46477</v>
      </c>
      <c r="H2661">
        <f>'Year 3'!$L$475</f>
        <v>0</v>
      </c>
      <c r="J2661">
        <v>0</v>
      </c>
      <c r="K2661" t="s">
        <v>877</v>
      </c>
    </row>
    <row r="2662" spans="1:11" x14ac:dyDescent="0.2">
      <c r="A2662" t="s">
        <v>687</v>
      </c>
      <c r="B2662" t="s">
        <v>761</v>
      </c>
      <c r="D2662">
        <v>0</v>
      </c>
      <c r="E2662" s="76">
        <v>46843</v>
      </c>
      <c r="H2662">
        <f>'Year 3'!$M$475</f>
        <v>0</v>
      </c>
      <c r="J2662">
        <v>0</v>
      </c>
      <c r="K2662" t="s">
        <v>877</v>
      </c>
    </row>
    <row r="2663" spans="1:11" x14ac:dyDescent="0.2">
      <c r="A2663" t="s">
        <v>687</v>
      </c>
      <c r="B2663" t="s">
        <v>761</v>
      </c>
      <c r="D2663">
        <v>0</v>
      </c>
      <c r="E2663" s="76">
        <v>47208</v>
      </c>
      <c r="H2663">
        <f>'Year 3'!$N$475</f>
        <v>0</v>
      </c>
      <c r="J2663">
        <v>0</v>
      </c>
      <c r="K2663" t="s">
        <v>877</v>
      </c>
    </row>
    <row r="2664" spans="1:11" x14ac:dyDescent="0.2">
      <c r="A2664" t="s">
        <v>687</v>
      </c>
      <c r="B2664" t="s">
        <v>761</v>
      </c>
      <c r="D2664">
        <v>0</v>
      </c>
      <c r="E2664" s="76">
        <v>47573</v>
      </c>
      <c r="H2664">
        <f>'Year 3'!$O$475</f>
        <v>0</v>
      </c>
      <c r="J2664">
        <v>0</v>
      </c>
      <c r="K2664" t="s">
        <v>877</v>
      </c>
    </row>
    <row r="2665" spans="1:11" x14ac:dyDescent="0.2">
      <c r="A2665" t="s">
        <v>687</v>
      </c>
      <c r="B2665" t="s">
        <v>761</v>
      </c>
      <c r="D2665">
        <v>0</v>
      </c>
      <c r="E2665" s="76">
        <v>47938</v>
      </c>
      <c r="H2665">
        <f>'Year 3'!$P$475</f>
        <v>0</v>
      </c>
      <c r="J2665">
        <v>0</v>
      </c>
      <c r="K2665" t="s">
        <v>877</v>
      </c>
    </row>
    <row r="2666" spans="1:11" x14ac:dyDescent="0.2">
      <c r="A2666" t="s">
        <v>687</v>
      </c>
      <c r="B2666" t="s">
        <v>762</v>
      </c>
      <c r="D2666">
        <v>0</v>
      </c>
      <c r="E2666" s="76">
        <v>45747</v>
      </c>
      <c r="H2666">
        <f>'Year 3'!$J$476</f>
        <v>0</v>
      </c>
      <c r="J2666">
        <v>0</v>
      </c>
      <c r="K2666" t="s">
        <v>877</v>
      </c>
    </row>
    <row r="2667" spans="1:11" x14ac:dyDescent="0.2">
      <c r="A2667" t="s">
        <v>687</v>
      </c>
      <c r="B2667" t="s">
        <v>762</v>
      </c>
      <c r="D2667">
        <v>0</v>
      </c>
      <c r="E2667" s="76">
        <v>46112</v>
      </c>
      <c r="H2667">
        <f>'Year 3'!$K$476</f>
        <v>0</v>
      </c>
      <c r="J2667">
        <v>0</v>
      </c>
      <c r="K2667" t="s">
        <v>877</v>
      </c>
    </row>
    <row r="2668" spans="1:11" x14ac:dyDescent="0.2">
      <c r="A2668" t="s">
        <v>687</v>
      </c>
      <c r="B2668" t="s">
        <v>762</v>
      </c>
      <c r="D2668">
        <v>0</v>
      </c>
      <c r="E2668" s="76">
        <v>46477</v>
      </c>
      <c r="H2668">
        <f>'Year 3'!$L$476</f>
        <v>0</v>
      </c>
      <c r="J2668">
        <v>0</v>
      </c>
      <c r="K2668" t="s">
        <v>877</v>
      </c>
    </row>
    <row r="2669" spans="1:11" x14ac:dyDescent="0.2">
      <c r="A2669" t="s">
        <v>687</v>
      </c>
      <c r="B2669" t="s">
        <v>762</v>
      </c>
      <c r="D2669">
        <v>0</v>
      </c>
      <c r="E2669" s="76">
        <v>46843</v>
      </c>
      <c r="H2669">
        <f>'Year 3'!$M$476</f>
        <v>0</v>
      </c>
      <c r="J2669">
        <v>0</v>
      </c>
      <c r="K2669" t="s">
        <v>877</v>
      </c>
    </row>
    <row r="2670" spans="1:11" x14ac:dyDescent="0.2">
      <c r="A2670" t="s">
        <v>687</v>
      </c>
      <c r="B2670" t="s">
        <v>762</v>
      </c>
      <c r="D2670">
        <v>0</v>
      </c>
      <c r="E2670" s="76">
        <v>47208</v>
      </c>
      <c r="H2670">
        <f>'Year 3'!$N$476</f>
        <v>0</v>
      </c>
      <c r="J2670">
        <v>0</v>
      </c>
      <c r="K2670" t="s">
        <v>877</v>
      </c>
    </row>
    <row r="2671" spans="1:11" x14ac:dyDescent="0.2">
      <c r="A2671" t="s">
        <v>687</v>
      </c>
      <c r="B2671" t="s">
        <v>762</v>
      </c>
      <c r="D2671">
        <v>0</v>
      </c>
      <c r="E2671" s="76">
        <v>47573</v>
      </c>
      <c r="H2671">
        <f>'Year 3'!$O$476</f>
        <v>0</v>
      </c>
      <c r="J2671">
        <v>0</v>
      </c>
      <c r="K2671" t="s">
        <v>877</v>
      </c>
    </row>
    <row r="2672" spans="1:11" x14ac:dyDescent="0.2">
      <c r="A2672" t="s">
        <v>687</v>
      </c>
      <c r="B2672" t="s">
        <v>762</v>
      </c>
      <c r="D2672">
        <v>0</v>
      </c>
      <c r="E2672" s="76">
        <v>47938</v>
      </c>
      <c r="H2672">
        <f>'Year 3'!$P$476</f>
        <v>0</v>
      </c>
      <c r="J2672">
        <v>0</v>
      </c>
      <c r="K2672" t="s">
        <v>877</v>
      </c>
    </row>
    <row r="2673" spans="1:11" x14ac:dyDescent="0.2">
      <c r="A2673" t="s">
        <v>694</v>
      </c>
      <c r="B2673" t="s">
        <v>757</v>
      </c>
      <c r="D2673">
        <v>0</v>
      </c>
      <c r="E2673" s="76">
        <v>45747</v>
      </c>
      <c r="H2673">
        <f>'Year 3'!$F$486</f>
        <v>0</v>
      </c>
      <c r="J2673">
        <v>0</v>
      </c>
      <c r="K2673" t="s">
        <v>878</v>
      </c>
    </row>
    <row r="2674" spans="1:11" x14ac:dyDescent="0.2">
      <c r="A2674" t="s">
        <v>694</v>
      </c>
      <c r="B2674" t="s">
        <v>758</v>
      </c>
      <c r="D2674">
        <v>0</v>
      </c>
      <c r="E2674" s="76">
        <v>45747</v>
      </c>
      <c r="H2674">
        <f>'Year 3'!$F$487</f>
        <v>0</v>
      </c>
      <c r="J2674">
        <v>0</v>
      </c>
      <c r="K2674" t="s">
        <v>878</v>
      </c>
    </row>
    <row r="2675" spans="1:11" x14ac:dyDescent="0.2">
      <c r="A2675" t="s">
        <v>694</v>
      </c>
      <c r="B2675" t="s">
        <v>759</v>
      </c>
      <c r="D2675">
        <v>0</v>
      </c>
      <c r="E2675" s="76">
        <v>45747</v>
      </c>
      <c r="H2675">
        <f>'Year 3'!$F$488</f>
        <v>0</v>
      </c>
      <c r="J2675">
        <v>0</v>
      </c>
      <c r="K2675" t="s">
        <v>878</v>
      </c>
    </row>
    <row r="2676" spans="1:11" x14ac:dyDescent="0.2">
      <c r="A2676" t="s">
        <v>694</v>
      </c>
      <c r="B2676" t="s">
        <v>760</v>
      </c>
      <c r="D2676">
        <v>0</v>
      </c>
      <c r="E2676" s="76">
        <v>45747</v>
      </c>
      <c r="H2676">
        <f>'Year 3'!$F$489</f>
        <v>0</v>
      </c>
      <c r="J2676">
        <v>0</v>
      </c>
      <c r="K2676" t="s">
        <v>878</v>
      </c>
    </row>
    <row r="2677" spans="1:11" x14ac:dyDescent="0.2">
      <c r="A2677" t="s">
        <v>694</v>
      </c>
      <c r="B2677" t="s">
        <v>761</v>
      </c>
      <c r="D2677">
        <v>0</v>
      </c>
      <c r="E2677" s="76">
        <v>45747</v>
      </c>
      <c r="H2677">
        <f>'Year 3'!$F$490</f>
        <v>0</v>
      </c>
      <c r="J2677">
        <v>0</v>
      </c>
      <c r="K2677" t="s">
        <v>878</v>
      </c>
    </row>
    <row r="2678" spans="1:11" x14ac:dyDescent="0.2">
      <c r="A2678" t="s">
        <v>694</v>
      </c>
      <c r="B2678" t="s">
        <v>762</v>
      </c>
      <c r="D2678">
        <v>0</v>
      </c>
      <c r="E2678" s="76">
        <v>45747</v>
      </c>
      <c r="H2678">
        <f>'Year 3'!$F$491</f>
        <v>0</v>
      </c>
      <c r="J2678">
        <v>0</v>
      </c>
      <c r="K2678" t="s">
        <v>878</v>
      </c>
    </row>
    <row r="2679" spans="1:11" x14ac:dyDescent="0.2">
      <c r="A2679" t="s">
        <v>701</v>
      </c>
      <c r="B2679" t="s">
        <v>757</v>
      </c>
      <c r="D2679">
        <v>0</v>
      </c>
      <c r="E2679" s="76">
        <v>45747</v>
      </c>
      <c r="H2679">
        <f>'Year 3'!$J$502</f>
        <v>0</v>
      </c>
      <c r="J2679">
        <v>0</v>
      </c>
      <c r="K2679" t="s">
        <v>879</v>
      </c>
    </row>
    <row r="2680" spans="1:11" x14ac:dyDescent="0.2">
      <c r="A2680" t="s">
        <v>701</v>
      </c>
      <c r="B2680" t="s">
        <v>757</v>
      </c>
      <c r="D2680">
        <v>0</v>
      </c>
      <c r="E2680" s="76">
        <v>46112</v>
      </c>
      <c r="H2680">
        <f>'Year 3'!$K$502</f>
        <v>0</v>
      </c>
      <c r="J2680">
        <v>0</v>
      </c>
      <c r="K2680" t="s">
        <v>879</v>
      </c>
    </row>
    <row r="2681" spans="1:11" x14ac:dyDescent="0.2">
      <c r="A2681" t="s">
        <v>701</v>
      </c>
      <c r="B2681" t="s">
        <v>757</v>
      </c>
      <c r="D2681">
        <v>0</v>
      </c>
      <c r="E2681" s="76">
        <v>46477</v>
      </c>
      <c r="H2681">
        <f>'Year 3'!$L$502</f>
        <v>0</v>
      </c>
      <c r="J2681">
        <v>0</v>
      </c>
      <c r="K2681" t="s">
        <v>879</v>
      </c>
    </row>
    <row r="2682" spans="1:11" x14ac:dyDescent="0.2">
      <c r="A2682" t="s">
        <v>701</v>
      </c>
      <c r="B2682" t="s">
        <v>757</v>
      </c>
      <c r="D2682">
        <v>0</v>
      </c>
      <c r="E2682" s="76">
        <v>46843</v>
      </c>
      <c r="H2682">
        <f>'Year 3'!$M$502</f>
        <v>0</v>
      </c>
      <c r="J2682">
        <v>0</v>
      </c>
      <c r="K2682" t="s">
        <v>879</v>
      </c>
    </row>
    <row r="2683" spans="1:11" x14ac:dyDescent="0.2">
      <c r="A2683" t="s">
        <v>701</v>
      </c>
      <c r="B2683" t="s">
        <v>757</v>
      </c>
      <c r="D2683">
        <v>0</v>
      </c>
      <c r="E2683" s="76">
        <v>47208</v>
      </c>
      <c r="H2683">
        <f>'Year 3'!$N$502</f>
        <v>0</v>
      </c>
      <c r="J2683">
        <v>0</v>
      </c>
      <c r="K2683" t="s">
        <v>879</v>
      </c>
    </row>
    <row r="2684" spans="1:11" x14ac:dyDescent="0.2">
      <c r="A2684" t="s">
        <v>701</v>
      </c>
      <c r="B2684" t="s">
        <v>757</v>
      </c>
      <c r="D2684">
        <v>0</v>
      </c>
      <c r="E2684" s="76">
        <v>47573</v>
      </c>
      <c r="H2684">
        <f>'Year 3'!$O$502</f>
        <v>0</v>
      </c>
      <c r="J2684">
        <v>0</v>
      </c>
      <c r="K2684" t="s">
        <v>879</v>
      </c>
    </row>
    <row r="2685" spans="1:11" x14ac:dyDescent="0.2">
      <c r="A2685" t="s">
        <v>701</v>
      </c>
      <c r="B2685" t="s">
        <v>757</v>
      </c>
      <c r="D2685">
        <v>0</v>
      </c>
      <c r="E2685" s="76">
        <v>47938</v>
      </c>
      <c r="H2685">
        <f>'Year 3'!$P$502</f>
        <v>0</v>
      </c>
      <c r="J2685">
        <v>0</v>
      </c>
      <c r="K2685" t="s">
        <v>879</v>
      </c>
    </row>
    <row r="2686" spans="1:11" x14ac:dyDescent="0.2">
      <c r="A2686" t="s">
        <v>701</v>
      </c>
      <c r="B2686" t="s">
        <v>758</v>
      </c>
      <c r="D2686">
        <v>0</v>
      </c>
      <c r="E2686" s="76">
        <v>45747</v>
      </c>
      <c r="H2686">
        <f>'Year 3'!$J$503</f>
        <v>0</v>
      </c>
      <c r="J2686">
        <v>0</v>
      </c>
      <c r="K2686" t="s">
        <v>879</v>
      </c>
    </row>
    <row r="2687" spans="1:11" x14ac:dyDescent="0.2">
      <c r="A2687" t="s">
        <v>701</v>
      </c>
      <c r="B2687" t="s">
        <v>758</v>
      </c>
      <c r="D2687">
        <v>0</v>
      </c>
      <c r="E2687" s="76">
        <v>46112</v>
      </c>
      <c r="H2687">
        <f>'Year 3'!$K$503</f>
        <v>0</v>
      </c>
      <c r="J2687">
        <v>0</v>
      </c>
      <c r="K2687" t="s">
        <v>879</v>
      </c>
    </row>
    <row r="2688" spans="1:11" x14ac:dyDescent="0.2">
      <c r="A2688" t="s">
        <v>701</v>
      </c>
      <c r="B2688" t="s">
        <v>758</v>
      </c>
      <c r="D2688">
        <v>0</v>
      </c>
      <c r="E2688" s="76">
        <v>46477</v>
      </c>
      <c r="H2688">
        <f>'Year 3'!$L$503</f>
        <v>0</v>
      </c>
      <c r="J2688">
        <v>0</v>
      </c>
      <c r="K2688" t="s">
        <v>879</v>
      </c>
    </row>
    <row r="2689" spans="1:11" x14ac:dyDescent="0.2">
      <c r="A2689" t="s">
        <v>701</v>
      </c>
      <c r="B2689" t="s">
        <v>758</v>
      </c>
      <c r="D2689">
        <v>0</v>
      </c>
      <c r="E2689" s="76">
        <v>46843</v>
      </c>
      <c r="H2689">
        <f>'Year 3'!$M$503</f>
        <v>0</v>
      </c>
      <c r="J2689">
        <v>0</v>
      </c>
      <c r="K2689" t="s">
        <v>879</v>
      </c>
    </row>
    <row r="2690" spans="1:11" x14ac:dyDescent="0.2">
      <c r="A2690" t="s">
        <v>701</v>
      </c>
      <c r="B2690" t="s">
        <v>758</v>
      </c>
      <c r="D2690">
        <v>0</v>
      </c>
      <c r="E2690" s="76">
        <v>47208</v>
      </c>
      <c r="H2690">
        <f>'Year 3'!$N$503</f>
        <v>0</v>
      </c>
      <c r="J2690">
        <v>0</v>
      </c>
      <c r="K2690" t="s">
        <v>879</v>
      </c>
    </row>
    <row r="2691" spans="1:11" x14ac:dyDescent="0.2">
      <c r="A2691" t="s">
        <v>701</v>
      </c>
      <c r="B2691" t="s">
        <v>758</v>
      </c>
      <c r="D2691">
        <v>0</v>
      </c>
      <c r="E2691" s="76">
        <v>47573</v>
      </c>
      <c r="H2691">
        <f>'Year 3'!$O$503</f>
        <v>0</v>
      </c>
      <c r="J2691">
        <v>0</v>
      </c>
      <c r="K2691" t="s">
        <v>879</v>
      </c>
    </row>
    <row r="2692" spans="1:11" x14ac:dyDescent="0.2">
      <c r="A2692" t="s">
        <v>701</v>
      </c>
      <c r="B2692" t="s">
        <v>758</v>
      </c>
      <c r="D2692">
        <v>0</v>
      </c>
      <c r="E2692" s="76">
        <v>47938</v>
      </c>
      <c r="H2692">
        <f>'Year 3'!$P$503</f>
        <v>0</v>
      </c>
      <c r="J2692">
        <v>0</v>
      </c>
      <c r="K2692" t="s">
        <v>879</v>
      </c>
    </row>
    <row r="2693" spans="1:11" x14ac:dyDescent="0.2">
      <c r="A2693" t="s">
        <v>701</v>
      </c>
      <c r="B2693" t="s">
        <v>759</v>
      </c>
      <c r="D2693">
        <v>0</v>
      </c>
      <c r="E2693" s="76">
        <v>45747</v>
      </c>
      <c r="H2693">
        <f>'Year 3'!$J$504</f>
        <v>0</v>
      </c>
      <c r="J2693">
        <v>0</v>
      </c>
      <c r="K2693" t="s">
        <v>879</v>
      </c>
    </row>
    <row r="2694" spans="1:11" x14ac:dyDescent="0.2">
      <c r="A2694" t="s">
        <v>701</v>
      </c>
      <c r="B2694" t="s">
        <v>759</v>
      </c>
      <c r="D2694">
        <v>0</v>
      </c>
      <c r="E2694" s="76">
        <v>46112</v>
      </c>
      <c r="H2694">
        <f>'Year 3'!$K$504</f>
        <v>0</v>
      </c>
      <c r="J2694">
        <v>0</v>
      </c>
      <c r="K2694" t="s">
        <v>879</v>
      </c>
    </row>
    <row r="2695" spans="1:11" x14ac:dyDescent="0.2">
      <c r="A2695" t="s">
        <v>701</v>
      </c>
      <c r="B2695" t="s">
        <v>759</v>
      </c>
      <c r="D2695">
        <v>0</v>
      </c>
      <c r="E2695" s="76">
        <v>46477</v>
      </c>
      <c r="H2695">
        <f>'Year 3'!$L$504</f>
        <v>0</v>
      </c>
      <c r="J2695">
        <v>0</v>
      </c>
      <c r="K2695" t="s">
        <v>879</v>
      </c>
    </row>
    <row r="2696" spans="1:11" x14ac:dyDescent="0.2">
      <c r="A2696" t="s">
        <v>701</v>
      </c>
      <c r="B2696" t="s">
        <v>759</v>
      </c>
      <c r="D2696">
        <v>0</v>
      </c>
      <c r="E2696" s="76">
        <v>46843</v>
      </c>
      <c r="H2696">
        <f>'Year 3'!$M$504</f>
        <v>0</v>
      </c>
      <c r="J2696">
        <v>0</v>
      </c>
      <c r="K2696" t="s">
        <v>879</v>
      </c>
    </row>
    <row r="2697" spans="1:11" x14ac:dyDescent="0.2">
      <c r="A2697" t="s">
        <v>701</v>
      </c>
      <c r="B2697" t="s">
        <v>759</v>
      </c>
      <c r="D2697">
        <v>0</v>
      </c>
      <c r="E2697" s="76">
        <v>47208</v>
      </c>
      <c r="H2697">
        <f>'Year 3'!$N$504</f>
        <v>0</v>
      </c>
      <c r="J2697">
        <v>0</v>
      </c>
      <c r="K2697" t="s">
        <v>879</v>
      </c>
    </row>
    <row r="2698" spans="1:11" x14ac:dyDescent="0.2">
      <c r="A2698" t="s">
        <v>701</v>
      </c>
      <c r="B2698" t="s">
        <v>759</v>
      </c>
      <c r="D2698">
        <v>0</v>
      </c>
      <c r="E2698" s="76">
        <v>47573</v>
      </c>
      <c r="H2698">
        <f>'Year 3'!$O$504</f>
        <v>0</v>
      </c>
      <c r="J2698">
        <v>0</v>
      </c>
      <c r="K2698" t="s">
        <v>879</v>
      </c>
    </row>
    <row r="2699" spans="1:11" x14ac:dyDescent="0.2">
      <c r="A2699" t="s">
        <v>701</v>
      </c>
      <c r="B2699" t="s">
        <v>759</v>
      </c>
      <c r="D2699">
        <v>0</v>
      </c>
      <c r="E2699" s="76">
        <v>47938</v>
      </c>
      <c r="H2699">
        <f>'Year 3'!$P$504</f>
        <v>0</v>
      </c>
      <c r="J2699">
        <v>0</v>
      </c>
      <c r="K2699" t="s">
        <v>879</v>
      </c>
    </row>
    <row r="2700" spans="1:11" x14ac:dyDescent="0.2">
      <c r="A2700" t="s">
        <v>701</v>
      </c>
      <c r="B2700" t="s">
        <v>760</v>
      </c>
      <c r="D2700">
        <v>0</v>
      </c>
      <c r="E2700" s="76">
        <v>45747</v>
      </c>
      <c r="H2700">
        <f>'Year 3'!$J$505</f>
        <v>0</v>
      </c>
      <c r="J2700">
        <v>0</v>
      </c>
      <c r="K2700" t="s">
        <v>879</v>
      </c>
    </row>
    <row r="2701" spans="1:11" x14ac:dyDescent="0.2">
      <c r="A2701" t="s">
        <v>701</v>
      </c>
      <c r="B2701" t="s">
        <v>760</v>
      </c>
      <c r="D2701">
        <v>0</v>
      </c>
      <c r="E2701" s="76">
        <v>46112</v>
      </c>
      <c r="H2701">
        <f>'Year 3'!$K$505</f>
        <v>0</v>
      </c>
      <c r="J2701">
        <v>0</v>
      </c>
      <c r="K2701" t="s">
        <v>879</v>
      </c>
    </row>
    <row r="2702" spans="1:11" x14ac:dyDescent="0.2">
      <c r="A2702" t="s">
        <v>701</v>
      </c>
      <c r="B2702" t="s">
        <v>760</v>
      </c>
      <c r="D2702">
        <v>0</v>
      </c>
      <c r="E2702" s="76">
        <v>46477</v>
      </c>
      <c r="H2702">
        <f>'Year 3'!$L$505</f>
        <v>0</v>
      </c>
      <c r="J2702">
        <v>0</v>
      </c>
      <c r="K2702" t="s">
        <v>879</v>
      </c>
    </row>
    <row r="2703" spans="1:11" x14ac:dyDescent="0.2">
      <c r="A2703" t="s">
        <v>701</v>
      </c>
      <c r="B2703" t="s">
        <v>760</v>
      </c>
      <c r="D2703">
        <v>0</v>
      </c>
      <c r="E2703" s="76">
        <v>46843</v>
      </c>
      <c r="H2703">
        <f>'Year 3'!$M$505</f>
        <v>0</v>
      </c>
      <c r="J2703">
        <v>0</v>
      </c>
      <c r="K2703" t="s">
        <v>879</v>
      </c>
    </row>
    <row r="2704" spans="1:11" x14ac:dyDescent="0.2">
      <c r="A2704" t="s">
        <v>701</v>
      </c>
      <c r="B2704" t="s">
        <v>760</v>
      </c>
      <c r="D2704">
        <v>0</v>
      </c>
      <c r="E2704" s="76">
        <v>47208</v>
      </c>
      <c r="H2704">
        <f>'Year 3'!$N$505</f>
        <v>0</v>
      </c>
      <c r="J2704">
        <v>0</v>
      </c>
      <c r="K2704" t="s">
        <v>879</v>
      </c>
    </row>
    <row r="2705" spans="1:11" x14ac:dyDescent="0.2">
      <c r="A2705" t="s">
        <v>701</v>
      </c>
      <c r="B2705" t="s">
        <v>760</v>
      </c>
      <c r="D2705">
        <v>0</v>
      </c>
      <c r="E2705" s="76">
        <v>47573</v>
      </c>
      <c r="H2705">
        <f>'Year 3'!$O$505</f>
        <v>0</v>
      </c>
      <c r="J2705">
        <v>0</v>
      </c>
      <c r="K2705" t="s">
        <v>879</v>
      </c>
    </row>
    <row r="2706" spans="1:11" x14ac:dyDescent="0.2">
      <c r="A2706" t="s">
        <v>701</v>
      </c>
      <c r="B2706" t="s">
        <v>760</v>
      </c>
      <c r="D2706">
        <v>0</v>
      </c>
      <c r="E2706" s="76">
        <v>47938</v>
      </c>
      <c r="H2706">
        <f>'Year 3'!$P$505</f>
        <v>0</v>
      </c>
      <c r="J2706">
        <v>0</v>
      </c>
      <c r="K2706" t="s">
        <v>879</v>
      </c>
    </row>
    <row r="2707" spans="1:11" x14ac:dyDescent="0.2">
      <c r="A2707" t="s">
        <v>701</v>
      </c>
      <c r="B2707" t="s">
        <v>761</v>
      </c>
      <c r="D2707">
        <v>0</v>
      </c>
      <c r="E2707" s="76">
        <v>45747</v>
      </c>
      <c r="H2707">
        <f>'Year 3'!$J$506</f>
        <v>0</v>
      </c>
      <c r="J2707">
        <v>0</v>
      </c>
      <c r="K2707" t="s">
        <v>879</v>
      </c>
    </row>
    <row r="2708" spans="1:11" x14ac:dyDescent="0.2">
      <c r="A2708" t="s">
        <v>701</v>
      </c>
      <c r="B2708" t="s">
        <v>761</v>
      </c>
      <c r="D2708">
        <v>0</v>
      </c>
      <c r="E2708" s="76">
        <v>46112</v>
      </c>
      <c r="H2708">
        <f>'Year 3'!$K$506</f>
        <v>0</v>
      </c>
      <c r="J2708">
        <v>0</v>
      </c>
      <c r="K2708" t="s">
        <v>879</v>
      </c>
    </row>
    <row r="2709" spans="1:11" x14ac:dyDescent="0.2">
      <c r="A2709" t="s">
        <v>701</v>
      </c>
      <c r="B2709" t="s">
        <v>761</v>
      </c>
      <c r="D2709">
        <v>0</v>
      </c>
      <c r="E2709" s="76">
        <v>46477</v>
      </c>
      <c r="H2709">
        <f>'Year 3'!$L$506</f>
        <v>0</v>
      </c>
      <c r="J2709">
        <v>0</v>
      </c>
      <c r="K2709" t="s">
        <v>879</v>
      </c>
    </row>
    <row r="2710" spans="1:11" x14ac:dyDescent="0.2">
      <c r="A2710" t="s">
        <v>701</v>
      </c>
      <c r="B2710" t="s">
        <v>761</v>
      </c>
      <c r="D2710">
        <v>0</v>
      </c>
      <c r="E2710" s="76">
        <v>46843</v>
      </c>
      <c r="H2710">
        <f>'Year 3'!$M$506</f>
        <v>0</v>
      </c>
      <c r="J2710">
        <v>0</v>
      </c>
      <c r="K2710" t="s">
        <v>879</v>
      </c>
    </row>
    <row r="2711" spans="1:11" x14ac:dyDescent="0.2">
      <c r="A2711" t="s">
        <v>701</v>
      </c>
      <c r="B2711" t="s">
        <v>761</v>
      </c>
      <c r="D2711">
        <v>0</v>
      </c>
      <c r="E2711" s="76">
        <v>47208</v>
      </c>
      <c r="H2711">
        <f>'Year 3'!$N$506</f>
        <v>0</v>
      </c>
      <c r="J2711">
        <v>0</v>
      </c>
      <c r="K2711" t="s">
        <v>879</v>
      </c>
    </row>
    <row r="2712" spans="1:11" x14ac:dyDescent="0.2">
      <c r="A2712" t="s">
        <v>701</v>
      </c>
      <c r="B2712" t="s">
        <v>761</v>
      </c>
      <c r="D2712">
        <v>0</v>
      </c>
      <c r="E2712" s="76">
        <v>47573</v>
      </c>
      <c r="H2712">
        <f>'Year 3'!$O$506</f>
        <v>0</v>
      </c>
      <c r="J2712">
        <v>0</v>
      </c>
      <c r="K2712" t="s">
        <v>879</v>
      </c>
    </row>
    <row r="2713" spans="1:11" x14ac:dyDescent="0.2">
      <c r="A2713" t="s">
        <v>701</v>
      </c>
      <c r="B2713" t="s">
        <v>761</v>
      </c>
      <c r="D2713">
        <v>0</v>
      </c>
      <c r="E2713" s="76">
        <v>47938</v>
      </c>
      <c r="H2713">
        <f>'Year 3'!$P$506</f>
        <v>0</v>
      </c>
      <c r="J2713">
        <v>0</v>
      </c>
      <c r="K2713" t="s">
        <v>879</v>
      </c>
    </row>
    <row r="2714" spans="1:11" x14ac:dyDescent="0.2">
      <c r="A2714" t="s">
        <v>701</v>
      </c>
      <c r="B2714" t="s">
        <v>762</v>
      </c>
      <c r="D2714">
        <v>0</v>
      </c>
      <c r="E2714" s="76">
        <v>45747</v>
      </c>
      <c r="H2714">
        <f>'Year 3'!$J$507</f>
        <v>0</v>
      </c>
      <c r="J2714">
        <v>0</v>
      </c>
      <c r="K2714" t="s">
        <v>879</v>
      </c>
    </row>
    <row r="2715" spans="1:11" x14ac:dyDescent="0.2">
      <c r="A2715" t="s">
        <v>701</v>
      </c>
      <c r="B2715" t="s">
        <v>762</v>
      </c>
      <c r="D2715">
        <v>0</v>
      </c>
      <c r="E2715" s="76">
        <v>46112</v>
      </c>
      <c r="H2715">
        <f>'Year 3'!$K$507</f>
        <v>0</v>
      </c>
      <c r="J2715">
        <v>0</v>
      </c>
      <c r="K2715" t="s">
        <v>879</v>
      </c>
    </row>
    <row r="2716" spans="1:11" x14ac:dyDescent="0.2">
      <c r="A2716" t="s">
        <v>701</v>
      </c>
      <c r="B2716" t="s">
        <v>762</v>
      </c>
      <c r="D2716">
        <v>0</v>
      </c>
      <c r="E2716" s="76">
        <v>46477</v>
      </c>
      <c r="H2716">
        <f>'Year 3'!$L$507</f>
        <v>0</v>
      </c>
      <c r="J2716">
        <v>0</v>
      </c>
      <c r="K2716" t="s">
        <v>879</v>
      </c>
    </row>
    <row r="2717" spans="1:11" x14ac:dyDescent="0.2">
      <c r="A2717" t="s">
        <v>701</v>
      </c>
      <c r="B2717" t="s">
        <v>762</v>
      </c>
      <c r="D2717">
        <v>0</v>
      </c>
      <c r="E2717" s="76">
        <v>46843</v>
      </c>
      <c r="H2717">
        <f>'Year 3'!$M$507</f>
        <v>0</v>
      </c>
      <c r="J2717">
        <v>0</v>
      </c>
      <c r="K2717" t="s">
        <v>879</v>
      </c>
    </row>
    <row r="2718" spans="1:11" x14ac:dyDescent="0.2">
      <c r="A2718" t="s">
        <v>701</v>
      </c>
      <c r="B2718" t="s">
        <v>762</v>
      </c>
      <c r="D2718">
        <v>0</v>
      </c>
      <c r="E2718" s="76">
        <v>47208</v>
      </c>
      <c r="H2718">
        <f>'Year 3'!$N$507</f>
        <v>0</v>
      </c>
      <c r="J2718">
        <v>0</v>
      </c>
      <c r="K2718" t="s">
        <v>879</v>
      </c>
    </row>
    <row r="2719" spans="1:11" x14ac:dyDescent="0.2">
      <c r="A2719" t="s">
        <v>701</v>
      </c>
      <c r="B2719" t="s">
        <v>762</v>
      </c>
      <c r="D2719">
        <v>0</v>
      </c>
      <c r="E2719" s="76">
        <v>47573</v>
      </c>
      <c r="H2719">
        <f>'Year 3'!$O$507</f>
        <v>0</v>
      </c>
      <c r="J2719">
        <v>0</v>
      </c>
      <c r="K2719" t="s">
        <v>879</v>
      </c>
    </row>
    <row r="2720" spans="1:11" x14ac:dyDescent="0.2">
      <c r="A2720" t="s">
        <v>701</v>
      </c>
      <c r="B2720" t="s">
        <v>762</v>
      </c>
      <c r="D2720">
        <v>0</v>
      </c>
      <c r="E2720" s="76">
        <v>47938</v>
      </c>
      <c r="H2720">
        <f>'Year 3'!$P$507</f>
        <v>0</v>
      </c>
      <c r="J2720">
        <v>0</v>
      </c>
      <c r="K2720" t="s">
        <v>879</v>
      </c>
    </row>
    <row r="2721" spans="1:11" x14ac:dyDescent="0.2">
      <c r="A2721" t="s">
        <v>709</v>
      </c>
      <c r="B2721" t="s">
        <v>757</v>
      </c>
      <c r="D2721">
        <v>0</v>
      </c>
      <c r="E2721" s="76">
        <v>45747</v>
      </c>
      <c r="H2721">
        <f>'Year 3'!$J$532</f>
        <v>0</v>
      </c>
      <c r="J2721">
        <v>0</v>
      </c>
      <c r="K2721" t="s">
        <v>880</v>
      </c>
    </row>
    <row r="2722" spans="1:11" x14ac:dyDescent="0.2">
      <c r="A2722" t="s">
        <v>709</v>
      </c>
      <c r="B2722" t="s">
        <v>757</v>
      </c>
      <c r="D2722">
        <v>0</v>
      </c>
      <c r="E2722" s="76">
        <v>46112</v>
      </c>
      <c r="H2722">
        <f>'Year 3'!$K$532</f>
        <v>0</v>
      </c>
      <c r="J2722">
        <v>0</v>
      </c>
      <c r="K2722" t="s">
        <v>880</v>
      </c>
    </row>
    <row r="2723" spans="1:11" x14ac:dyDescent="0.2">
      <c r="A2723" t="s">
        <v>709</v>
      </c>
      <c r="B2723" t="s">
        <v>757</v>
      </c>
      <c r="D2723">
        <v>0</v>
      </c>
      <c r="E2723" s="76">
        <v>46477</v>
      </c>
      <c r="H2723">
        <f>'Year 3'!$L$532</f>
        <v>0</v>
      </c>
      <c r="J2723">
        <v>0</v>
      </c>
      <c r="K2723" t="s">
        <v>880</v>
      </c>
    </row>
    <row r="2724" spans="1:11" x14ac:dyDescent="0.2">
      <c r="A2724" t="s">
        <v>709</v>
      </c>
      <c r="B2724" t="s">
        <v>757</v>
      </c>
      <c r="D2724">
        <v>0</v>
      </c>
      <c r="E2724" s="76">
        <v>46843</v>
      </c>
      <c r="H2724">
        <f>'Year 3'!$M$532</f>
        <v>0</v>
      </c>
      <c r="J2724">
        <v>0</v>
      </c>
      <c r="K2724" t="s">
        <v>880</v>
      </c>
    </row>
    <row r="2725" spans="1:11" x14ac:dyDescent="0.2">
      <c r="A2725" t="s">
        <v>709</v>
      </c>
      <c r="B2725" t="s">
        <v>757</v>
      </c>
      <c r="D2725">
        <v>0</v>
      </c>
      <c r="E2725" s="76">
        <v>47208</v>
      </c>
      <c r="H2725">
        <f>'Year 3'!$N$532</f>
        <v>0</v>
      </c>
      <c r="J2725">
        <v>0</v>
      </c>
      <c r="K2725" t="s">
        <v>880</v>
      </c>
    </row>
    <row r="2726" spans="1:11" x14ac:dyDescent="0.2">
      <c r="A2726" t="s">
        <v>709</v>
      </c>
      <c r="B2726" t="s">
        <v>757</v>
      </c>
      <c r="D2726">
        <v>0</v>
      </c>
      <c r="E2726" s="76">
        <v>47573</v>
      </c>
      <c r="H2726">
        <f>'Year 3'!$O$532</f>
        <v>0</v>
      </c>
      <c r="J2726">
        <v>0</v>
      </c>
      <c r="K2726" t="s">
        <v>880</v>
      </c>
    </row>
    <row r="2727" spans="1:11" x14ac:dyDescent="0.2">
      <c r="A2727" t="s">
        <v>709</v>
      </c>
      <c r="B2727" t="s">
        <v>757</v>
      </c>
      <c r="D2727">
        <v>0</v>
      </c>
      <c r="E2727" s="76">
        <v>47938</v>
      </c>
      <c r="H2727">
        <f>'Year 3'!$P$532</f>
        <v>0</v>
      </c>
      <c r="J2727">
        <v>0</v>
      </c>
      <c r="K2727" t="s">
        <v>880</v>
      </c>
    </row>
    <row r="2728" spans="1:11" x14ac:dyDescent="0.2">
      <c r="A2728" t="s">
        <v>709</v>
      </c>
      <c r="B2728" t="s">
        <v>758</v>
      </c>
      <c r="D2728">
        <v>0</v>
      </c>
      <c r="E2728" s="76">
        <v>45747</v>
      </c>
      <c r="H2728">
        <f>'Year 3'!$J$533</f>
        <v>0</v>
      </c>
      <c r="J2728">
        <v>0</v>
      </c>
      <c r="K2728" t="s">
        <v>880</v>
      </c>
    </row>
    <row r="2729" spans="1:11" x14ac:dyDescent="0.2">
      <c r="A2729" t="s">
        <v>709</v>
      </c>
      <c r="B2729" t="s">
        <v>758</v>
      </c>
      <c r="D2729">
        <v>0</v>
      </c>
      <c r="E2729" s="76">
        <v>46112</v>
      </c>
      <c r="H2729">
        <f>'Year 3'!$K$533</f>
        <v>0</v>
      </c>
      <c r="J2729">
        <v>0</v>
      </c>
      <c r="K2729" t="s">
        <v>880</v>
      </c>
    </row>
    <row r="2730" spans="1:11" x14ac:dyDescent="0.2">
      <c r="A2730" t="s">
        <v>709</v>
      </c>
      <c r="B2730" t="s">
        <v>758</v>
      </c>
      <c r="D2730">
        <v>0</v>
      </c>
      <c r="E2730" s="76">
        <v>46477</v>
      </c>
      <c r="H2730">
        <f>'Year 3'!$L$533</f>
        <v>0</v>
      </c>
      <c r="J2730">
        <v>0</v>
      </c>
      <c r="K2730" t="s">
        <v>880</v>
      </c>
    </row>
    <row r="2731" spans="1:11" x14ac:dyDescent="0.2">
      <c r="A2731" t="s">
        <v>709</v>
      </c>
      <c r="B2731" t="s">
        <v>758</v>
      </c>
      <c r="D2731">
        <v>0</v>
      </c>
      <c r="E2731" s="76">
        <v>46843</v>
      </c>
      <c r="H2731">
        <f>'Year 3'!$M$533</f>
        <v>0</v>
      </c>
      <c r="J2731">
        <v>0</v>
      </c>
      <c r="K2731" t="s">
        <v>880</v>
      </c>
    </row>
    <row r="2732" spans="1:11" x14ac:dyDescent="0.2">
      <c r="A2732" t="s">
        <v>709</v>
      </c>
      <c r="B2732" t="s">
        <v>758</v>
      </c>
      <c r="D2732">
        <v>0</v>
      </c>
      <c r="E2732" s="76">
        <v>47208</v>
      </c>
      <c r="H2732">
        <f>'Year 3'!$N$533</f>
        <v>0</v>
      </c>
      <c r="J2732">
        <v>0</v>
      </c>
      <c r="K2732" t="s">
        <v>880</v>
      </c>
    </row>
    <row r="2733" spans="1:11" x14ac:dyDescent="0.2">
      <c r="A2733" t="s">
        <v>709</v>
      </c>
      <c r="B2733" t="s">
        <v>758</v>
      </c>
      <c r="D2733">
        <v>0</v>
      </c>
      <c r="E2733" s="76">
        <v>47573</v>
      </c>
      <c r="H2733">
        <f>'Year 3'!$O$533</f>
        <v>0</v>
      </c>
      <c r="J2733">
        <v>0</v>
      </c>
      <c r="K2733" t="s">
        <v>880</v>
      </c>
    </row>
    <row r="2734" spans="1:11" x14ac:dyDescent="0.2">
      <c r="A2734" t="s">
        <v>709</v>
      </c>
      <c r="B2734" t="s">
        <v>758</v>
      </c>
      <c r="D2734">
        <v>0</v>
      </c>
      <c r="E2734" s="76">
        <v>47938</v>
      </c>
      <c r="H2734">
        <f>'Year 3'!$P$533</f>
        <v>0</v>
      </c>
      <c r="J2734">
        <v>0</v>
      </c>
      <c r="K2734" t="s">
        <v>880</v>
      </c>
    </row>
    <row r="2735" spans="1:11" x14ac:dyDescent="0.2">
      <c r="A2735" t="s">
        <v>709</v>
      </c>
      <c r="B2735" t="s">
        <v>759</v>
      </c>
      <c r="D2735">
        <v>0</v>
      </c>
      <c r="E2735" s="76">
        <v>45747</v>
      </c>
      <c r="H2735">
        <f>'Year 3'!$J$534</f>
        <v>0</v>
      </c>
      <c r="J2735">
        <v>0</v>
      </c>
      <c r="K2735" t="s">
        <v>880</v>
      </c>
    </row>
    <row r="2736" spans="1:11" x14ac:dyDescent="0.2">
      <c r="A2736" t="s">
        <v>709</v>
      </c>
      <c r="B2736" t="s">
        <v>759</v>
      </c>
      <c r="D2736">
        <v>0</v>
      </c>
      <c r="E2736" s="76">
        <v>46112</v>
      </c>
      <c r="H2736">
        <f>'Year 3'!$K$534</f>
        <v>0</v>
      </c>
      <c r="J2736">
        <v>0</v>
      </c>
      <c r="K2736" t="s">
        <v>880</v>
      </c>
    </row>
    <row r="2737" spans="1:11" x14ac:dyDescent="0.2">
      <c r="A2737" t="s">
        <v>709</v>
      </c>
      <c r="B2737" t="s">
        <v>759</v>
      </c>
      <c r="D2737">
        <v>0</v>
      </c>
      <c r="E2737" s="76">
        <v>46477</v>
      </c>
      <c r="H2737">
        <f>'Year 3'!$L$534</f>
        <v>0</v>
      </c>
      <c r="J2737">
        <v>0</v>
      </c>
      <c r="K2737" t="s">
        <v>880</v>
      </c>
    </row>
    <row r="2738" spans="1:11" x14ac:dyDescent="0.2">
      <c r="A2738" t="s">
        <v>709</v>
      </c>
      <c r="B2738" t="s">
        <v>759</v>
      </c>
      <c r="D2738">
        <v>0</v>
      </c>
      <c r="E2738" s="76">
        <v>46843</v>
      </c>
      <c r="H2738">
        <f>'Year 3'!$M$534</f>
        <v>0</v>
      </c>
      <c r="J2738">
        <v>0</v>
      </c>
      <c r="K2738" t="s">
        <v>880</v>
      </c>
    </row>
    <row r="2739" spans="1:11" x14ac:dyDescent="0.2">
      <c r="A2739" t="s">
        <v>709</v>
      </c>
      <c r="B2739" t="s">
        <v>759</v>
      </c>
      <c r="D2739">
        <v>0</v>
      </c>
      <c r="E2739" s="76">
        <v>47208</v>
      </c>
      <c r="H2739">
        <f>'Year 3'!$N$534</f>
        <v>0</v>
      </c>
      <c r="J2739">
        <v>0</v>
      </c>
      <c r="K2739" t="s">
        <v>880</v>
      </c>
    </row>
    <row r="2740" spans="1:11" x14ac:dyDescent="0.2">
      <c r="A2740" t="s">
        <v>709</v>
      </c>
      <c r="B2740" t="s">
        <v>759</v>
      </c>
      <c r="D2740">
        <v>0</v>
      </c>
      <c r="E2740" s="76">
        <v>47573</v>
      </c>
      <c r="H2740">
        <f>'Year 3'!$O$534</f>
        <v>0</v>
      </c>
      <c r="J2740">
        <v>0</v>
      </c>
      <c r="K2740" t="s">
        <v>880</v>
      </c>
    </row>
    <row r="2741" spans="1:11" x14ac:dyDescent="0.2">
      <c r="A2741" t="s">
        <v>709</v>
      </c>
      <c r="B2741" t="s">
        <v>759</v>
      </c>
      <c r="D2741">
        <v>0</v>
      </c>
      <c r="E2741" s="76">
        <v>47938</v>
      </c>
      <c r="H2741">
        <f>'Year 3'!$P$534</f>
        <v>0</v>
      </c>
      <c r="J2741">
        <v>0</v>
      </c>
      <c r="K2741" t="s">
        <v>880</v>
      </c>
    </row>
    <row r="2742" spans="1:11" x14ac:dyDescent="0.2">
      <c r="A2742" t="s">
        <v>709</v>
      </c>
      <c r="B2742" t="s">
        <v>760</v>
      </c>
      <c r="D2742">
        <v>0</v>
      </c>
      <c r="E2742" s="76">
        <v>45747</v>
      </c>
      <c r="H2742">
        <f>'Year 3'!$J$535</f>
        <v>0</v>
      </c>
      <c r="J2742">
        <v>0</v>
      </c>
      <c r="K2742" t="s">
        <v>880</v>
      </c>
    </row>
    <row r="2743" spans="1:11" x14ac:dyDescent="0.2">
      <c r="A2743" t="s">
        <v>709</v>
      </c>
      <c r="B2743" t="s">
        <v>760</v>
      </c>
      <c r="D2743">
        <v>0</v>
      </c>
      <c r="E2743" s="76">
        <v>46112</v>
      </c>
      <c r="H2743">
        <f>'Year 3'!$K$535</f>
        <v>0</v>
      </c>
      <c r="J2743">
        <v>0</v>
      </c>
      <c r="K2743" t="s">
        <v>880</v>
      </c>
    </row>
    <row r="2744" spans="1:11" x14ac:dyDescent="0.2">
      <c r="A2744" t="s">
        <v>709</v>
      </c>
      <c r="B2744" t="s">
        <v>760</v>
      </c>
      <c r="D2744">
        <v>0</v>
      </c>
      <c r="E2744" s="76">
        <v>46477</v>
      </c>
      <c r="H2744">
        <f>'Year 3'!$L$535</f>
        <v>0</v>
      </c>
      <c r="J2744">
        <v>0</v>
      </c>
      <c r="K2744" t="s">
        <v>880</v>
      </c>
    </row>
    <row r="2745" spans="1:11" x14ac:dyDescent="0.2">
      <c r="A2745" t="s">
        <v>709</v>
      </c>
      <c r="B2745" t="s">
        <v>760</v>
      </c>
      <c r="D2745">
        <v>0</v>
      </c>
      <c r="E2745" s="76">
        <v>46843</v>
      </c>
      <c r="H2745">
        <f>'Year 3'!$M$535</f>
        <v>0</v>
      </c>
      <c r="J2745">
        <v>0</v>
      </c>
      <c r="K2745" t="s">
        <v>880</v>
      </c>
    </row>
    <row r="2746" spans="1:11" x14ac:dyDescent="0.2">
      <c r="A2746" t="s">
        <v>709</v>
      </c>
      <c r="B2746" t="s">
        <v>760</v>
      </c>
      <c r="D2746">
        <v>0</v>
      </c>
      <c r="E2746" s="76">
        <v>47208</v>
      </c>
      <c r="H2746">
        <f>'Year 3'!$N$535</f>
        <v>0</v>
      </c>
      <c r="J2746">
        <v>0</v>
      </c>
      <c r="K2746" t="s">
        <v>880</v>
      </c>
    </row>
    <row r="2747" spans="1:11" x14ac:dyDescent="0.2">
      <c r="A2747" t="s">
        <v>709</v>
      </c>
      <c r="B2747" t="s">
        <v>760</v>
      </c>
      <c r="D2747">
        <v>0</v>
      </c>
      <c r="E2747" s="76">
        <v>47573</v>
      </c>
      <c r="H2747">
        <f>'Year 3'!$O$535</f>
        <v>0</v>
      </c>
      <c r="J2747">
        <v>0</v>
      </c>
      <c r="K2747" t="s">
        <v>880</v>
      </c>
    </row>
    <row r="2748" spans="1:11" x14ac:dyDescent="0.2">
      <c r="A2748" t="s">
        <v>709</v>
      </c>
      <c r="B2748" t="s">
        <v>760</v>
      </c>
      <c r="D2748">
        <v>0</v>
      </c>
      <c r="E2748" s="76">
        <v>47938</v>
      </c>
      <c r="H2748">
        <f>'Year 3'!$P$535</f>
        <v>0</v>
      </c>
      <c r="J2748">
        <v>0</v>
      </c>
      <c r="K2748" t="s">
        <v>880</v>
      </c>
    </row>
    <row r="2749" spans="1:11" x14ac:dyDescent="0.2">
      <c r="A2749" t="s">
        <v>709</v>
      </c>
      <c r="B2749" t="s">
        <v>761</v>
      </c>
      <c r="D2749">
        <v>0</v>
      </c>
      <c r="E2749" s="76">
        <v>45747</v>
      </c>
      <c r="H2749">
        <f>'Year 3'!$J$536</f>
        <v>0</v>
      </c>
      <c r="J2749">
        <v>0</v>
      </c>
      <c r="K2749" t="s">
        <v>880</v>
      </c>
    </row>
    <row r="2750" spans="1:11" x14ac:dyDescent="0.2">
      <c r="A2750" t="s">
        <v>709</v>
      </c>
      <c r="B2750" t="s">
        <v>761</v>
      </c>
      <c r="D2750">
        <v>0</v>
      </c>
      <c r="E2750" s="76">
        <v>46112</v>
      </c>
      <c r="H2750">
        <f>'Year 3'!$K$536</f>
        <v>0</v>
      </c>
      <c r="J2750">
        <v>0</v>
      </c>
      <c r="K2750" t="s">
        <v>880</v>
      </c>
    </row>
    <row r="2751" spans="1:11" x14ac:dyDescent="0.2">
      <c r="A2751" t="s">
        <v>709</v>
      </c>
      <c r="B2751" t="s">
        <v>761</v>
      </c>
      <c r="D2751">
        <v>0</v>
      </c>
      <c r="E2751" s="76">
        <v>46477</v>
      </c>
      <c r="H2751">
        <f>'Year 3'!$L$536</f>
        <v>0</v>
      </c>
      <c r="J2751">
        <v>0</v>
      </c>
      <c r="K2751" t="s">
        <v>880</v>
      </c>
    </row>
    <row r="2752" spans="1:11" x14ac:dyDescent="0.2">
      <c r="A2752" t="s">
        <v>709</v>
      </c>
      <c r="B2752" t="s">
        <v>761</v>
      </c>
      <c r="D2752">
        <v>0</v>
      </c>
      <c r="E2752" s="76">
        <v>46843</v>
      </c>
      <c r="H2752">
        <f>'Year 3'!$M$536</f>
        <v>0</v>
      </c>
      <c r="J2752">
        <v>0</v>
      </c>
      <c r="K2752" t="s">
        <v>880</v>
      </c>
    </row>
    <row r="2753" spans="1:11" x14ac:dyDescent="0.2">
      <c r="A2753" t="s">
        <v>709</v>
      </c>
      <c r="B2753" t="s">
        <v>761</v>
      </c>
      <c r="D2753">
        <v>0</v>
      </c>
      <c r="E2753" s="76">
        <v>47208</v>
      </c>
      <c r="H2753">
        <f>'Year 3'!$N$536</f>
        <v>0</v>
      </c>
      <c r="J2753">
        <v>0</v>
      </c>
      <c r="K2753" t="s">
        <v>880</v>
      </c>
    </row>
    <row r="2754" spans="1:11" x14ac:dyDescent="0.2">
      <c r="A2754" t="s">
        <v>709</v>
      </c>
      <c r="B2754" t="s">
        <v>761</v>
      </c>
      <c r="D2754">
        <v>0</v>
      </c>
      <c r="E2754" s="76">
        <v>47573</v>
      </c>
      <c r="H2754">
        <f>'Year 3'!$O$536</f>
        <v>0</v>
      </c>
      <c r="J2754">
        <v>0</v>
      </c>
      <c r="K2754" t="s">
        <v>880</v>
      </c>
    </row>
    <row r="2755" spans="1:11" x14ac:dyDescent="0.2">
      <c r="A2755" t="s">
        <v>709</v>
      </c>
      <c r="B2755" t="s">
        <v>761</v>
      </c>
      <c r="D2755">
        <v>0</v>
      </c>
      <c r="E2755" s="76">
        <v>47938</v>
      </c>
      <c r="H2755">
        <f>'Year 3'!$P$536</f>
        <v>0</v>
      </c>
      <c r="J2755">
        <v>0</v>
      </c>
      <c r="K2755" t="s">
        <v>880</v>
      </c>
    </row>
    <row r="2756" spans="1:11" x14ac:dyDescent="0.2">
      <c r="A2756" t="s">
        <v>709</v>
      </c>
      <c r="B2756" t="s">
        <v>762</v>
      </c>
      <c r="D2756">
        <v>0</v>
      </c>
      <c r="E2756" s="76">
        <v>45747</v>
      </c>
      <c r="H2756">
        <f>'Year 3'!$J$537</f>
        <v>0</v>
      </c>
      <c r="J2756">
        <v>0</v>
      </c>
      <c r="K2756" t="s">
        <v>880</v>
      </c>
    </row>
    <row r="2757" spans="1:11" x14ac:dyDescent="0.2">
      <c r="A2757" t="s">
        <v>709</v>
      </c>
      <c r="B2757" t="s">
        <v>762</v>
      </c>
      <c r="D2757">
        <v>0</v>
      </c>
      <c r="E2757" s="76">
        <v>46112</v>
      </c>
      <c r="H2757">
        <f>'Year 3'!$K$537</f>
        <v>0</v>
      </c>
      <c r="J2757">
        <v>0</v>
      </c>
      <c r="K2757" t="s">
        <v>880</v>
      </c>
    </row>
    <row r="2758" spans="1:11" x14ac:dyDescent="0.2">
      <c r="A2758" t="s">
        <v>709</v>
      </c>
      <c r="B2758" t="s">
        <v>762</v>
      </c>
      <c r="D2758">
        <v>0</v>
      </c>
      <c r="E2758" s="76">
        <v>46477</v>
      </c>
      <c r="H2758">
        <f>'Year 3'!$L$537</f>
        <v>0</v>
      </c>
      <c r="J2758">
        <v>0</v>
      </c>
      <c r="K2758" t="s">
        <v>880</v>
      </c>
    </row>
    <row r="2759" spans="1:11" x14ac:dyDescent="0.2">
      <c r="A2759" t="s">
        <v>709</v>
      </c>
      <c r="B2759" t="s">
        <v>762</v>
      </c>
      <c r="D2759">
        <v>0</v>
      </c>
      <c r="E2759" s="76">
        <v>46843</v>
      </c>
      <c r="H2759">
        <f>'Year 3'!$M$537</f>
        <v>0</v>
      </c>
      <c r="J2759">
        <v>0</v>
      </c>
      <c r="K2759" t="s">
        <v>880</v>
      </c>
    </row>
    <row r="2760" spans="1:11" x14ac:dyDescent="0.2">
      <c r="A2760" t="s">
        <v>709</v>
      </c>
      <c r="B2760" t="s">
        <v>762</v>
      </c>
      <c r="D2760">
        <v>0</v>
      </c>
      <c r="E2760" s="76">
        <v>47208</v>
      </c>
      <c r="H2760">
        <f>'Year 3'!$N$537</f>
        <v>0</v>
      </c>
      <c r="J2760">
        <v>0</v>
      </c>
      <c r="K2760" t="s">
        <v>880</v>
      </c>
    </row>
    <row r="2761" spans="1:11" x14ac:dyDescent="0.2">
      <c r="A2761" t="s">
        <v>709</v>
      </c>
      <c r="B2761" t="s">
        <v>762</v>
      </c>
      <c r="D2761">
        <v>0</v>
      </c>
      <c r="E2761" s="76">
        <v>47573</v>
      </c>
      <c r="H2761">
        <f>'Year 3'!$O$537</f>
        <v>0</v>
      </c>
      <c r="J2761">
        <v>0</v>
      </c>
      <c r="K2761" t="s">
        <v>880</v>
      </c>
    </row>
    <row r="2762" spans="1:11" x14ac:dyDescent="0.2">
      <c r="A2762" t="s">
        <v>709</v>
      </c>
      <c r="B2762" t="s">
        <v>762</v>
      </c>
      <c r="D2762">
        <v>0</v>
      </c>
      <c r="E2762" s="76">
        <v>47938</v>
      </c>
      <c r="H2762">
        <f>'Year 3'!$P$537</f>
        <v>0</v>
      </c>
      <c r="J2762">
        <v>0</v>
      </c>
      <c r="K2762" t="s">
        <v>880</v>
      </c>
    </row>
    <row r="2763" spans="1:11" x14ac:dyDescent="0.2">
      <c r="A2763" t="s">
        <v>716</v>
      </c>
      <c r="B2763" t="s">
        <v>757</v>
      </c>
      <c r="D2763">
        <v>0</v>
      </c>
      <c r="E2763" s="76">
        <v>45747</v>
      </c>
      <c r="H2763">
        <f>'Year 3'!$J$548</f>
        <v>0</v>
      </c>
      <c r="J2763">
        <v>0</v>
      </c>
      <c r="K2763" t="s">
        <v>881</v>
      </c>
    </row>
    <row r="2764" spans="1:11" x14ac:dyDescent="0.2">
      <c r="A2764" t="s">
        <v>716</v>
      </c>
      <c r="B2764" t="s">
        <v>757</v>
      </c>
      <c r="D2764">
        <v>0</v>
      </c>
      <c r="E2764" s="76">
        <v>46112</v>
      </c>
      <c r="H2764">
        <f>'Year 3'!$K$548</f>
        <v>0</v>
      </c>
      <c r="J2764">
        <v>0</v>
      </c>
      <c r="K2764" t="s">
        <v>881</v>
      </c>
    </row>
    <row r="2765" spans="1:11" x14ac:dyDescent="0.2">
      <c r="A2765" t="s">
        <v>716</v>
      </c>
      <c r="B2765" t="s">
        <v>757</v>
      </c>
      <c r="D2765">
        <v>0</v>
      </c>
      <c r="E2765" s="76">
        <v>46477</v>
      </c>
      <c r="H2765">
        <f>'Year 3'!$L$548</f>
        <v>0</v>
      </c>
      <c r="J2765">
        <v>0</v>
      </c>
      <c r="K2765" t="s">
        <v>881</v>
      </c>
    </row>
    <row r="2766" spans="1:11" x14ac:dyDescent="0.2">
      <c r="A2766" t="s">
        <v>716</v>
      </c>
      <c r="B2766" t="s">
        <v>757</v>
      </c>
      <c r="D2766">
        <v>0</v>
      </c>
      <c r="E2766" s="76">
        <v>46843</v>
      </c>
      <c r="H2766">
        <f>'Year 3'!$M$548</f>
        <v>0</v>
      </c>
      <c r="J2766">
        <v>0</v>
      </c>
      <c r="K2766" t="s">
        <v>881</v>
      </c>
    </row>
    <row r="2767" spans="1:11" x14ac:dyDescent="0.2">
      <c r="A2767" t="s">
        <v>716</v>
      </c>
      <c r="B2767" t="s">
        <v>757</v>
      </c>
      <c r="D2767">
        <v>0</v>
      </c>
      <c r="E2767" s="76">
        <v>47208</v>
      </c>
      <c r="H2767">
        <f>'Year 3'!$N$548</f>
        <v>0</v>
      </c>
      <c r="J2767">
        <v>0</v>
      </c>
      <c r="K2767" t="s">
        <v>881</v>
      </c>
    </row>
    <row r="2768" spans="1:11" x14ac:dyDescent="0.2">
      <c r="A2768" t="s">
        <v>716</v>
      </c>
      <c r="B2768" t="s">
        <v>757</v>
      </c>
      <c r="D2768">
        <v>0</v>
      </c>
      <c r="E2768" s="76">
        <v>47573</v>
      </c>
      <c r="H2768">
        <f>'Year 3'!$O$548</f>
        <v>0</v>
      </c>
      <c r="J2768">
        <v>0</v>
      </c>
      <c r="K2768" t="s">
        <v>881</v>
      </c>
    </row>
    <row r="2769" spans="1:11" x14ac:dyDescent="0.2">
      <c r="A2769" t="s">
        <v>716</v>
      </c>
      <c r="B2769" t="s">
        <v>757</v>
      </c>
      <c r="D2769">
        <v>0</v>
      </c>
      <c r="E2769" s="76">
        <v>47938</v>
      </c>
      <c r="H2769">
        <f>'Year 3'!$P$548</f>
        <v>0</v>
      </c>
      <c r="J2769">
        <v>0</v>
      </c>
      <c r="K2769" t="s">
        <v>881</v>
      </c>
    </row>
    <row r="2770" spans="1:11" x14ac:dyDescent="0.2">
      <c r="A2770" t="s">
        <v>716</v>
      </c>
      <c r="B2770" t="s">
        <v>758</v>
      </c>
      <c r="D2770">
        <v>0</v>
      </c>
      <c r="E2770" s="76">
        <v>45747</v>
      </c>
      <c r="H2770">
        <f>'Year 3'!$J$549</f>
        <v>0</v>
      </c>
      <c r="J2770">
        <v>0</v>
      </c>
      <c r="K2770" t="s">
        <v>881</v>
      </c>
    </row>
    <row r="2771" spans="1:11" x14ac:dyDescent="0.2">
      <c r="A2771" t="s">
        <v>716</v>
      </c>
      <c r="B2771" t="s">
        <v>758</v>
      </c>
      <c r="D2771">
        <v>0</v>
      </c>
      <c r="E2771" s="76">
        <v>46112</v>
      </c>
      <c r="H2771">
        <f>'Year 3'!$K$549</f>
        <v>0</v>
      </c>
      <c r="J2771">
        <v>0</v>
      </c>
      <c r="K2771" t="s">
        <v>881</v>
      </c>
    </row>
    <row r="2772" spans="1:11" x14ac:dyDescent="0.2">
      <c r="A2772" t="s">
        <v>716</v>
      </c>
      <c r="B2772" t="s">
        <v>758</v>
      </c>
      <c r="D2772">
        <v>0</v>
      </c>
      <c r="E2772" s="76">
        <v>46477</v>
      </c>
      <c r="H2772">
        <f>'Year 3'!$L$549</f>
        <v>0</v>
      </c>
      <c r="J2772">
        <v>0</v>
      </c>
      <c r="K2772" t="s">
        <v>881</v>
      </c>
    </row>
    <row r="2773" spans="1:11" x14ac:dyDescent="0.2">
      <c r="A2773" t="s">
        <v>716</v>
      </c>
      <c r="B2773" t="s">
        <v>758</v>
      </c>
      <c r="D2773">
        <v>0</v>
      </c>
      <c r="E2773" s="76">
        <v>46843</v>
      </c>
      <c r="H2773">
        <f>'Year 3'!$M$549</f>
        <v>0</v>
      </c>
      <c r="J2773">
        <v>0</v>
      </c>
      <c r="K2773" t="s">
        <v>881</v>
      </c>
    </row>
    <row r="2774" spans="1:11" x14ac:dyDescent="0.2">
      <c r="A2774" t="s">
        <v>716</v>
      </c>
      <c r="B2774" t="s">
        <v>758</v>
      </c>
      <c r="D2774">
        <v>0</v>
      </c>
      <c r="E2774" s="76">
        <v>47208</v>
      </c>
      <c r="H2774">
        <f>'Year 3'!$N$549</f>
        <v>0</v>
      </c>
      <c r="J2774">
        <v>0</v>
      </c>
      <c r="K2774" t="s">
        <v>881</v>
      </c>
    </row>
    <row r="2775" spans="1:11" x14ac:dyDescent="0.2">
      <c r="A2775" t="s">
        <v>716</v>
      </c>
      <c r="B2775" t="s">
        <v>758</v>
      </c>
      <c r="D2775">
        <v>0</v>
      </c>
      <c r="E2775" s="76">
        <v>47573</v>
      </c>
      <c r="H2775">
        <f>'Year 3'!$O$549</f>
        <v>0</v>
      </c>
      <c r="J2775">
        <v>0</v>
      </c>
      <c r="K2775" t="s">
        <v>881</v>
      </c>
    </row>
    <row r="2776" spans="1:11" x14ac:dyDescent="0.2">
      <c r="A2776" t="s">
        <v>716</v>
      </c>
      <c r="B2776" t="s">
        <v>758</v>
      </c>
      <c r="D2776">
        <v>0</v>
      </c>
      <c r="E2776" s="76">
        <v>47938</v>
      </c>
      <c r="H2776">
        <f>'Year 3'!$P$549</f>
        <v>0</v>
      </c>
      <c r="J2776">
        <v>0</v>
      </c>
      <c r="K2776" t="s">
        <v>881</v>
      </c>
    </row>
    <row r="2777" spans="1:11" x14ac:dyDescent="0.2">
      <c r="A2777" t="s">
        <v>716</v>
      </c>
      <c r="B2777" t="s">
        <v>759</v>
      </c>
      <c r="D2777">
        <v>0</v>
      </c>
      <c r="E2777" s="76">
        <v>45747</v>
      </c>
      <c r="H2777">
        <f>'Year 3'!$J$550</f>
        <v>0</v>
      </c>
      <c r="J2777">
        <v>0</v>
      </c>
      <c r="K2777" t="s">
        <v>881</v>
      </c>
    </row>
    <row r="2778" spans="1:11" x14ac:dyDescent="0.2">
      <c r="A2778" t="s">
        <v>716</v>
      </c>
      <c r="B2778" t="s">
        <v>759</v>
      </c>
      <c r="D2778">
        <v>0</v>
      </c>
      <c r="E2778" s="76">
        <v>46112</v>
      </c>
      <c r="H2778">
        <f>'Year 3'!$K$550</f>
        <v>0</v>
      </c>
      <c r="J2778">
        <v>0</v>
      </c>
      <c r="K2778" t="s">
        <v>881</v>
      </c>
    </row>
    <row r="2779" spans="1:11" x14ac:dyDescent="0.2">
      <c r="A2779" t="s">
        <v>716</v>
      </c>
      <c r="B2779" t="s">
        <v>759</v>
      </c>
      <c r="D2779">
        <v>0</v>
      </c>
      <c r="E2779" s="76">
        <v>46477</v>
      </c>
      <c r="H2779">
        <f>'Year 3'!$L$550</f>
        <v>0</v>
      </c>
      <c r="J2779">
        <v>0</v>
      </c>
      <c r="K2779" t="s">
        <v>881</v>
      </c>
    </row>
    <row r="2780" spans="1:11" x14ac:dyDescent="0.2">
      <c r="A2780" t="s">
        <v>716</v>
      </c>
      <c r="B2780" t="s">
        <v>759</v>
      </c>
      <c r="D2780">
        <v>0</v>
      </c>
      <c r="E2780" s="76">
        <v>46843</v>
      </c>
      <c r="H2780">
        <f>'Year 3'!$M$550</f>
        <v>0</v>
      </c>
      <c r="J2780">
        <v>0</v>
      </c>
      <c r="K2780" t="s">
        <v>881</v>
      </c>
    </row>
    <row r="2781" spans="1:11" x14ac:dyDescent="0.2">
      <c r="A2781" t="s">
        <v>716</v>
      </c>
      <c r="B2781" t="s">
        <v>759</v>
      </c>
      <c r="D2781">
        <v>0</v>
      </c>
      <c r="E2781" s="76">
        <v>47208</v>
      </c>
      <c r="H2781">
        <f>'Year 3'!$N$550</f>
        <v>0</v>
      </c>
      <c r="J2781">
        <v>0</v>
      </c>
      <c r="K2781" t="s">
        <v>881</v>
      </c>
    </row>
    <row r="2782" spans="1:11" x14ac:dyDescent="0.2">
      <c r="A2782" t="s">
        <v>716</v>
      </c>
      <c r="B2782" t="s">
        <v>759</v>
      </c>
      <c r="D2782">
        <v>0</v>
      </c>
      <c r="E2782" s="76">
        <v>47573</v>
      </c>
      <c r="H2782">
        <f>'Year 3'!$O$550</f>
        <v>0</v>
      </c>
      <c r="J2782">
        <v>0</v>
      </c>
      <c r="K2782" t="s">
        <v>881</v>
      </c>
    </row>
    <row r="2783" spans="1:11" x14ac:dyDescent="0.2">
      <c r="A2783" t="s">
        <v>716</v>
      </c>
      <c r="B2783" t="s">
        <v>759</v>
      </c>
      <c r="D2783">
        <v>0</v>
      </c>
      <c r="E2783" s="76">
        <v>47938</v>
      </c>
      <c r="H2783">
        <f>'Year 3'!$P$550</f>
        <v>0</v>
      </c>
      <c r="J2783">
        <v>0</v>
      </c>
      <c r="K2783" t="s">
        <v>881</v>
      </c>
    </row>
    <row r="2784" spans="1:11" x14ac:dyDescent="0.2">
      <c r="A2784" t="s">
        <v>716</v>
      </c>
      <c r="B2784" t="s">
        <v>760</v>
      </c>
      <c r="D2784">
        <v>0</v>
      </c>
      <c r="E2784" s="76">
        <v>45747</v>
      </c>
      <c r="H2784">
        <f>'Year 3'!$J$551</f>
        <v>0</v>
      </c>
      <c r="J2784">
        <v>0</v>
      </c>
      <c r="K2784" t="s">
        <v>881</v>
      </c>
    </row>
    <row r="2785" spans="1:11" x14ac:dyDescent="0.2">
      <c r="A2785" t="s">
        <v>716</v>
      </c>
      <c r="B2785" t="s">
        <v>760</v>
      </c>
      <c r="D2785">
        <v>0</v>
      </c>
      <c r="E2785" s="76">
        <v>46112</v>
      </c>
      <c r="H2785">
        <f>'Year 3'!$K$551</f>
        <v>0</v>
      </c>
      <c r="J2785">
        <v>0</v>
      </c>
      <c r="K2785" t="s">
        <v>881</v>
      </c>
    </row>
    <row r="2786" spans="1:11" x14ac:dyDescent="0.2">
      <c r="A2786" t="s">
        <v>716</v>
      </c>
      <c r="B2786" t="s">
        <v>760</v>
      </c>
      <c r="D2786">
        <v>0</v>
      </c>
      <c r="E2786" s="76">
        <v>46477</v>
      </c>
      <c r="H2786">
        <f>'Year 3'!$L$551</f>
        <v>0</v>
      </c>
      <c r="J2786">
        <v>0</v>
      </c>
      <c r="K2786" t="s">
        <v>881</v>
      </c>
    </row>
    <row r="2787" spans="1:11" x14ac:dyDescent="0.2">
      <c r="A2787" t="s">
        <v>716</v>
      </c>
      <c r="B2787" t="s">
        <v>760</v>
      </c>
      <c r="D2787">
        <v>0</v>
      </c>
      <c r="E2787" s="76">
        <v>46843</v>
      </c>
      <c r="H2787">
        <f>'Year 3'!$M$551</f>
        <v>0</v>
      </c>
      <c r="J2787">
        <v>0</v>
      </c>
      <c r="K2787" t="s">
        <v>881</v>
      </c>
    </row>
    <row r="2788" spans="1:11" x14ac:dyDescent="0.2">
      <c r="A2788" t="s">
        <v>716</v>
      </c>
      <c r="B2788" t="s">
        <v>760</v>
      </c>
      <c r="D2788">
        <v>0</v>
      </c>
      <c r="E2788" s="76">
        <v>47208</v>
      </c>
      <c r="H2788">
        <f>'Year 3'!$N$551</f>
        <v>0</v>
      </c>
      <c r="J2788">
        <v>0</v>
      </c>
      <c r="K2788" t="s">
        <v>881</v>
      </c>
    </row>
    <row r="2789" spans="1:11" x14ac:dyDescent="0.2">
      <c r="A2789" t="s">
        <v>716</v>
      </c>
      <c r="B2789" t="s">
        <v>760</v>
      </c>
      <c r="D2789">
        <v>0</v>
      </c>
      <c r="E2789" s="76">
        <v>47573</v>
      </c>
      <c r="H2789">
        <f>'Year 3'!$O$551</f>
        <v>0</v>
      </c>
      <c r="J2789">
        <v>0</v>
      </c>
      <c r="K2789" t="s">
        <v>881</v>
      </c>
    </row>
    <row r="2790" spans="1:11" x14ac:dyDescent="0.2">
      <c r="A2790" t="s">
        <v>716</v>
      </c>
      <c r="B2790" t="s">
        <v>760</v>
      </c>
      <c r="D2790">
        <v>0</v>
      </c>
      <c r="E2790" s="76">
        <v>47938</v>
      </c>
      <c r="H2790">
        <f>'Year 3'!$P$551</f>
        <v>0</v>
      </c>
      <c r="J2790">
        <v>0</v>
      </c>
      <c r="K2790" t="s">
        <v>881</v>
      </c>
    </row>
    <row r="2791" spans="1:11" x14ac:dyDescent="0.2">
      <c r="A2791" t="s">
        <v>716</v>
      </c>
      <c r="B2791" t="s">
        <v>761</v>
      </c>
      <c r="D2791">
        <v>0</v>
      </c>
      <c r="E2791" s="76">
        <v>45747</v>
      </c>
      <c r="H2791">
        <f>'Year 3'!$J$552</f>
        <v>0</v>
      </c>
      <c r="J2791">
        <v>0</v>
      </c>
      <c r="K2791" t="s">
        <v>881</v>
      </c>
    </row>
    <row r="2792" spans="1:11" x14ac:dyDescent="0.2">
      <c r="A2792" t="s">
        <v>716</v>
      </c>
      <c r="B2792" t="s">
        <v>761</v>
      </c>
      <c r="D2792">
        <v>0</v>
      </c>
      <c r="E2792" s="76">
        <v>46112</v>
      </c>
      <c r="H2792">
        <f>'Year 3'!$K$552</f>
        <v>0</v>
      </c>
      <c r="J2792">
        <v>0</v>
      </c>
      <c r="K2792" t="s">
        <v>881</v>
      </c>
    </row>
    <row r="2793" spans="1:11" x14ac:dyDescent="0.2">
      <c r="A2793" t="s">
        <v>716</v>
      </c>
      <c r="B2793" t="s">
        <v>761</v>
      </c>
      <c r="D2793">
        <v>0</v>
      </c>
      <c r="E2793" s="76">
        <v>46477</v>
      </c>
      <c r="H2793">
        <f>'Year 3'!$L$552</f>
        <v>0</v>
      </c>
      <c r="J2793">
        <v>0</v>
      </c>
      <c r="K2793" t="s">
        <v>881</v>
      </c>
    </row>
    <row r="2794" spans="1:11" x14ac:dyDescent="0.2">
      <c r="A2794" t="s">
        <v>716</v>
      </c>
      <c r="B2794" t="s">
        <v>761</v>
      </c>
      <c r="D2794">
        <v>0</v>
      </c>
      <c r="E2794" s="76">
        <v>46843</v>
      </c>
      <c r="H2794">
        <f>'Year 3'!$M$552</f>
        <v>0</v>
      </c>
      <c r="J2794">
        <v>0</v>
      </c>
      <c r="K2794" t="s">
        <v>881</v>
      </c>
    </row>
    <row r="2795" spans="1:11" x14ac:dyDescent="0.2">
      <c r="A2795" t="s">
        <v>716</v>
      </c>
      <c r="B2795" t="s">
        <v>761</v>
      </c>
      <c r="D2795">
        <v>0</v>
      </c>
      <c r="E2795" s="76">
        <v>47208</v>
      </c>
      <c r="H2795">
        <f>'Year 3'!$N$552</f>
        <v>0</v>
      </c>
      <c r="J2795">
        <v>0</v>
      </c>
      <c r="K2795" t="s">
        <v>881</v>
      </c>
    </row>
    <row r="2796" spans="1:11" x14ac:dyDescent="0.2">
      <c r="A2796" t="s">
        <v>716</v>
      </c>
      <c r="B2796" t="s">
        <v>761</v>
      </c>
      <c r="D2796">
        <v>0</v>
      </c>
      <c r="E2796" s="76">
        <v>47573</v>
      </c>
      <c r="H2796">
        <f>'Year 3'!$O$552</f>
        <v>0</v>
      </c>
      <c r="J2796">
        <v>0</v>
      </c>
      <c r="K2796" t="s">
        <v>881</v>
      </c>
    </row>
    <row r="2797" spans="1:11" x14ac:dyDescent="0.2">
      <c r="A2797" t="s">
        <v>716</v>
      </c>
      <c r="B2797" t="s">
        <v>761</v>
      </c>
      <c r="D2797">
        <v>0</v>
      </c>
      <c r="E2797" s="76">
        <v>47938</v>
      </c>
      <c r="H2797">
        <f>'Year 3'!$P$552</f>
        <v>0</v>
      </c>
      <c r="J2797">
        <v>0</v>
      </c>
      <c r="K2797" t="s">
        <v>881</v>
      </c>
    </row>
    <row r="2798" spans="1:11" x14ac:dyDescent="0.2">
      <c r="A2798" t="s">
        <v>716</v>
      </c>
      <c r="B2798" t="s">
        <v>762</v>
      </c>
      <c r="D2798">
        <v>0</v>
      </c>
      <c r="E2798" s="76">
        <v>45747</v>
      </c>
      <c r="H2798">
        <f>'Year 3'!$J$553</f>
        <v>0</v>
      </c>
      <c r="J2798">
        <v>0</v>
      </c>
      <c r="K2798" t="s">
        <v>881</v>
      </c>
    </row>
    <row r="2799" spans="1:11" x14ac:dyDescent="0.2">
      <c r="A2799" t="s">
        <v>716</v>
      </c>
      <c r="B2799" t="s">
        <v>762</v>
      </c>
      <c r="D2799">
        <v>0</v>
      </c>
      <c r="E2799" s="76">
        <v>46112</v>
      </c>
      <c r="H2799">
        <f>'Year 3'!$K$553</f>
        <v>0</v>
      </c>
      <c r="J2799">
        <v>0</v>
      </c>
      <c r="K2799" t="s">
        <v>881</v>
      </c>
    </row>
    <row r="2800" spans="1:11" x14ac:dyDescent="0.2">
      <c r="A2800" t="s">
        <v>716</v>
      </c>
      <c r="B2800" t="s">
        <v>762</v>
      </c>
      <c r="D2800">
        <v>0</v>
      </c>
      <c r="E2800" s="76">
        <v>46477</v>
      </c>
      <c r="H2800">
        <f>'Year 3'!$L$553</f>
        <v>0</v>
      </c>
      <c r="J2800">
        <v>0</v>
      </c>
      <c r="K2800" t="s">
        <v>881</v>
      </c>
    </row>
    <row r="2801" spans="1:11" x14ac:dyDescent="0.2">
      <c r="A2801" t="s">
        <v>716</v>
      </c>
      <c r="B2801" t="s">
        <v>762</v>
      </c>
      <c r="D2801">
        <v>0</v>
      </c>
      <c r="E2801" s="76">
        <v>46843</v>
      </c>
      <c r="H2801">
        <f>'Year 3'!$M$553</f>
        <v>0</v>
      </c>
      <c r="J2801">
        <v>0</v>
      </c>
      <c r="K2801" t="s">
        <v>881</v>
      </c>
    </row>
    <row r="2802" spans="1:11" x14ac:dyDescent="0.2">
      <c r="A2802" t="s">
        <v>716</v>
      </c>
      <c r="B2802" t="s">
        <v>762</v>
      </c>
      <c r="D2802">
        <v>0</v>
      </c>
      <c r="E2802" s="76">
        <v>47208</v>
      </c>
      <c r="H2802">
        <f>'Year 3'!$N$553</f>
        <v>0</v>
      </c>
      <c r="J2802">
        <v>0</v>
      </c>
      <c r="K2802" t="s">
        <v>881</v>
      </c>
    </row>
    <row r="2803" spans="1:11" x14ac:dyDescent="0.2">
      <c r="A2803" t="s">
        <v>716</v>
      </c>
      <c r="B2803" t="s">
        <v>762</v>
      </c>
      <c r="D2803">
        <v>0</v>
      </c>
      <c r="E2803" s="76">
        <v>47573</v>
      </c>
      <c r="H2803">
        <f>'Year 3'!$O$553</f>
        <v>0</v>
      </c>
      <c r="J2803">
        <v>0</v>
      </c>
      <c r="K2803" t="s">
        <v>881</v>
      </c>
    </row>
    <row r="2804" spans="1:11" x14ac:dyDescent="0.2">
      <c r="A2804" t="s">
        <v>716</v>
      </c>
      <c r="B2804" t="s">
        <v>762</v>
      </c>
      <c r="D2804">
        <v>0</v>
      </c>
      <c r="E2804" s="76">
        <v>47938</v>
      </c>
      <c r="H2804">
        <f>'Year 3'!$P$553</f>
        <v>0</v>
      </c>
      <c r="J2804">
        <v>0</v>
      </c>
      <c r="K2804" t="s">
        <v>881</v>
      </c>
    </row>
    <row r="2805" spans="1:11" x14ac:dyDescent="0.2">
      <c r="A2805" t="s">
        <v>723</v>
      </c>
      <c r="B2805" t="s">
        <v>757</v>
      </c>
      <c r="D2805">
        <v>0</v>
      </c>
      <c r="E2805" s="76">
        <v>45747</v>
      </c>
      <c r="H2805">
        <f>'Year 3'!$J$575</f>
        <v>0</v>
      </c>
      <c r="J2805">
        <v>0</v>
      </c>
      <c r="K2805" t="s">
        <v>882</v>
      </c>
    </row>
    <row r="2806" spans="1:11" x14ac:dyDescent="0.2">
      <c r="A2806" t="s">
        <v>723</v>
      </c>
      <c r="B2806" t="s">
        <v>757</v>
      </c>
      <c r="D2806">
        <v>0</v>
      </c>
      <c r="E2806" s="76">
        <v>46112</v>
      </c>
      <c r="H2806">
        <f>'Year 3'!$K$575</f>
        <v>0</v>
      </c>
      <c r="J2806">
        <v>0</v>
      </c>
      <c r="K2806" t="s">
        <v>882</v>
      </c>
    </row>
    <row r="2807" spans="1:11" x14ac:dyDescent="0.2">
      <c r="A2807" t="s">
        <v>723</v>
      </c>
      <c r="B2807" t="s">
        <v>757</v>
      </c>
      <c r="D2807">
        <v>0</v>
      </c>
      <c r="E2807" s="76">
        <v>46477</v>
      </c>
      <c r="H2807">
        <f>'Year 3'!$L$575</f>
        <v>0</v>
      </c>
      <c r="J2807">
        <v>0</v>
      </c>
      <c r="K2807" t="s">
        <v>882</v>
      </c>
    </row>
    <row r="2808" spans="1:11" x14ac:dyDescent="0.2">
      <c r="A2808" t="s">
        <v>723</v>
      </c>
      <c r="B2808" t="s">
        <v>757</v>
      </c>
      <c r="D2808">
        <v>0</v>
      </c>
      <c r="E2808" s="76">
        <v>46843</v>
      </c>
      <c r="H2808">
        <f>'Year 3'!$M$575</f>
        <v>0</v>
      </c>
      <c r="J2808">
        <v>0</v>
      </c>
      <c r="K2808" t="s">
        <v>882</v>
      </c>
    </row>
    <row r="2809" spans="1:11" x14ac:dyDescent="0.2">
      <c r="A2809" t="s">
        <v>723</v>
      </c>
      <c r="B2809" t="s">
        <v>757</v>
      </c>
      <c r="D2809">
        <v>0</v>
      </c>
      <c r="E2809" s="76">
        <v>47208</v>
      </c>
      <c r="H2809">
        <f>'Year 3'!$N$575</f>
        <v>0</v>
      </c>
      <c r="J2809">
        <v>0</v>
      </c>
      <c r="K2809" t="s">
        <v>882</v>
      </c>
    </row>
    <row r="2810" spans="1:11" x14ac:dyDescent="0.2">
      <c r="A2810" t="s">
        <v>723</v>
      </c>
      <c r="B2810" t="s">
        <v>757</v>
      </c>
      <c r="D2810">
        <v>0</v>
      </c>
      <c r="E2810" s="76">
        <v>47573</v>
      </c>
      <c r="H2810">
        <f>'Year 3'!$O$575</f>
        <v>0</v>
      </c>
      <c r="J2810">
        <v>0</v>
      </c>
      <c r="K2810" t="s">
        <v>882</v>
      </c>
    </row>
    <row r="2811" spans="1:11" x14ac:dyDescent="0.2">
      <c r="A2811" t="s">
        <v>723</v>
      </c>
      <c r="B2811" t="s">
        <v>757</v>
      </c>
      <c r="D2811">
        <v>0</v>
      </c>
      <c r="E2811" s="76">
        <v>47938</v>
      </c>
      <c r="H2811">
        <f>'Year 3'!$P$575</f>
        <v>0</v>
      </c>
      <c r="J2811">
        <v>0</v>
      </c>
      <c r="K2811" t="s">
        <v>882</v>
      </c>
    </row>
    <row r="2812" spans="1:11" x14ac:dyDescent="0.2">
      <c r="A2812" t="s">
        <v>723</v>
      </c>
      <c r="B2812" t="s">
        <v>758</v>
      </c>
      <c r="D2812">
        <v>0</v>
      </c>
      <c r="E2812" s="76">
        <v>45747</v>
      </c>
      <c r="H2812">
        <f>'Year 3'!$J$576</f>
        <v>0</v>
      </c>
      <c r="J2812">
        <v>0</v>
      </c>
      <c r="K2812" t="s">
        <v>882</v>
      </c>
    </row>
    <row r="2813" spans="1:11" x14ac:dyDescent="0.2">
      <c r="A2813" t="s">
        <v>723</v>
      </c>
      <c r="B2813" t="s">
        <v>758</v>
      </c>
      <c r="D2813">
        <v>0</v>
      </c>
      <c r="E2813" s="76">
        <v>46112</v>
      </c>
      <c r="H2813">
        <f>'Year 3'!$K$576</f>
        <v>0</v>
      </c>
      <c r="J2813">
        <v>0</v>
      </c>
      <c r="K2813" t="s">
        <v>882</v>
      </c>
    </row>
    <row r="2814" spans="1:11" x14ac:dyDescent="0.2">
      <c r="A2814" t="s">
        <v>723</v>
      </c>
      <c r="B2814" t="s">
        <v>758</v>
      </c>
      <c r="D2814">
        <v>0</v>
      </c>
      <c r="E2814" s="76">
        <v>46477</v>
      </c>
      <c r="H2814">
        <f>'Year 3'!$L$576</f>
        <v>0</v>
      </c>
      <c r="J2814">
        <v>0</v>
      </c>
      <c r="K2814" t="s">
        <v>882</v>
      </c>
    </row>
    <row r="2815" spans="1:11" x14ac:dyDescent="0.2">
      <c r="A2815" t="s">
        <v>723</v>
      </c>
      <c r="B2815" t="s">
        <v>758</v>
      </c>
      <c r="D2815">
        <v>0</v>
      </c>
      <c r="E2815" s="76">
        <v>46843</v>
      </c>
      <c r="H2815">
        <f>'Year 3'!$M$576</f>
        <v>0</v>
      </c>
      <c r="J2815">
        <v>0</v>
      </c>
      <c r="K2815" t="s">
        <v>882</v>
      </c>
    </row>
    <row r="2816" spans="1:11" x14ac:dyDescent="0.2">
      <c r="A2816" t="s">
        <v>723</v>
      </c>
      <c r="B2816" t="s">
        <v>758</v>
      </c>
      <c r="D2816">
        <v>0</v>
      </c>
      <c r="E2816" s="76">
        <v>47208</v>
      </c>
      <c r="H2816">
        <f>'Year 3'!$N$576</f>
        <v>0</v>
      </c>
      <c r="J2816">
        <v>0</v>
      </c>
      <c r="K2816" t="s">
        <v>882</v>
      </c>
    </row>
    <row r="2817" spans="1:11" x14ac:dyDescent="0.2">
      <c r="A2817" t="s">
        <v>723</v>
      </c>
      <c r="B2817" t="s">
        <v>758</v>
      </c>
      <c r="D2817">
        <v>0</v>
      </c>
      <c r="E2817" s="76">
        <v>47573</v>
      </c>
      <c r="H2817">
        <f>'Year 3'!$O$576</f>
        <v>0</v>
      </c>
      <c r="J2817">
        <v>0</v>
      </c>
      <c r="K2817" t="s">
        <v>882</v>
      </c>
    </row>
    <row r="2818" spans="1:11" x14ac:dyDescent="0.2">
      <c r="A2818" t="s">
        <v>723</v>
      </c>
      <c r="B2818" t="s">
        <v>758</v>
      </c>
      <c r="D2818">
        <v>0</v>
      </c>
      <c r="E2818" s="76">
        <v>47938</v>
      </c>
      <c r="H2818">
        <f>'Year 3'!$P$576</f>
        <v>0</v>
      </c>
      <c r="J2818">
        <v>0</v>
      </c>
      <c r="K2818" t="s">
        <v>882</v>
      </c>
    </row>
    <row r="2819" spans="1:11" x14ac:dyDescent="0.2">
      <c r="A2819" t="s">
        <v>723</v>
      </c>
      <c r="B2819" t="s">
        <v>759</v>
      </c>
      <c r="D2819">
        <v>0</v>
      </c>
      <c r="E2819" s="76">
        <v>45747</v>
      </c>
      <c r="H2819">
        <f>'Year 3'!$J$577</f>
        <v>0</v>
      </c>
      <c r="J2819">
        <v>0</v>
      </c>
      <c r="K2819" t="s">
        <v>882</v>
      </c>
    </row>
    <row r="2820" spans="1:11" x14ac:dyDescent="0.2">
      <c r="A2820" t="s">
        <v>723</v>
      </c>
      <c r="B2820" t="s">
        <v>759</v>
      </c>
      <c r="D2820">
        <v>0</v>
      </c>
      <c r="E2820" s="76">
        <v>46112</v>
      </c>
      <c r="H2820">
        <f>'Year 3'!$K$577</f>
        <v>0</v>
      </c>
      <c r="J2820">
        <v>0</v>
      </c>
      <c r="K2820" t="s">
        <v>882</v>
      </c>
    </row>
    <row r="2821" spans="1:11" x14ac:dyDescent="0.2">
      <c r="A2821" t="s">
        <v>723</v>
      </c>
      <c r="B2821" t="s">
        <v>759</v>
      </c>
      <c r="D2821">
        <v>0</v>
      </c>
      <c r="E2821" s="76">
        <v>46477</v>
      </c>
      <c r="H2821">
        <f>'Year 3'!$L$577</f>
        <v>0</v>
      </c>
      <c r="J2821">
        <v>0</v>
      </c>
      <c r="K2821" t="s">
        <v>882</v>
      </c>
    </row>
    <row r="2822" spans="1:11" x14ac:dyDescent="0.2">
      <c r="A2822" t="s">
        <v>723</v>
      </c>
      <c r="B2822" t="s">
        <v>759</v>
      </c>
      <c r="D2822">
        <v>0</v>
      </c>
      <c r="E2822" s="76">
        <v>46843</v>
      </c>
      <c r="H2822">
        <f>'Year 3'!$M$577</f>
        <v>0</v>
      </c>
      <c r="J2822">
        <v>0</v>
      </c>
      <c r="K2822" t="s">
        <v>882</v>
      </c>
    </row>
    <row r="2823" spans="1:11" x14ac:dyDescent="0.2">
      <c r="A2823" t="s">
        <v>723</v>
      </c>
      <c r="B2823" t="s">
        <v>759</v>
      </c>
      <c r="D2823">
        <v>0</v>
      </c>
      <c r="E2823" s="76">
        <v>47208</v>
      </c>
      <c r="H2823">
        <f>'Year 3'!$N$577</f>
        <v>0</v>
      </c>
      <c r="J2823">
        <v>0</v>
      </c>
      <c r="K2823" t="s">
        <v>882</v>
      </c>
    </row>
    <row r="2824" spans="1:11" x14ac:dyDescent="0.2">
      <c r="A2824" t="s">
        <v>723</v>
      </c>
      <c r="B2824" t="s">
        <v>759</v>
      </c>
      <c r="D2824">
        <v>0</v>
      </c>
      <c r="E2824" s="76">
        <v>47573</v>
      </c>
      <c r="H2824">
        <f>'Year 3'!$O$577</f>
        <v>0</v>
      </c>
      <c r="J2824">
        <v>0</v>
      </c>
      <c r="K2824" t="s">
        <v>882</v>
      </c>
    </row>
    <row r="2825" spans="1:11" x14ac:dyDescent="0.2">
      <c r="A2825" t="s">
        <v>723</v>
      </c>
      <c r="B2825" t="s">
        <v>759</v>
      </c>
      <c r="D2825">
        <v>0</v>
      </c>
      <c r="E2825" s="76">
        <v>47938</v>
      </c>
      <c r="H2825">
        <f>'Year 3'!$P$577</f>
        <v>0</v>
      </c>
      <c r="J2825">
        <v>0</v>
      </c>
      <c r="K2825" t="s">
        <v>882</v>
      </c>
    </row>
    <row r="2826" spans="1:11" x14ac:dyDescent="0.2">
      <c r="A2826" t="s">
        <v>723</v>
      </c>
      <c r="B2826" t="s">
        <v>760</v>
      </c>
      <c r="D2826">
        <v>0</v>
      </c>
      <c r="E2826" s="76">
        <v>45747</v>
      </c>
      <c r="H2826">
        <f>'Year 3'!$J$578</f>
        <v>0</v>
      </c>
      <c r="J2826">
        <v>0</v>
      </c>
      <c r="K2826" t="s">
        <v>882</v>
      </c>
    </row>
    <row r="2827" spans="1:11" x14ac:dyDescent="0.2">
      <c r="A2827" t="s">
        <v>723</v>
      </c>
      <c r="B2827" t="s">
        <v>760</v>
      </c>
      <c r="D2827">
        <v>0</v>
      </c>
      <c r="E2827" s="76">
        <v>46112</v>
      </c>
      <c r="H2827">
        <f>'Year 3'!$K$578</f>
        <v>0</v>
      </c>
      <c r="J2827">
        <v>0</v>
      </c>
      <c r="K2827" t="s">
        <v>882</v>
      </c>
    </row>
    <row r="2828" spans="1:11" x14ac:dyDescent="0.2">
      <c r="A2828" t="s">
        <v>723</v>
      </c>
      <c r="B2828" t="s">
        <v>760</v>
      </c>
      <c r="D2828">
        <v>0</v>
      </c>
      <c r="E2828" s="76">
        <v>46477</v>
      </c>
      <c r="H2828">
        <f>'Year 3'!$L$578</f>
        <v>0</v>
      </c>
      <c r="J2828">
        <v>0</v>
      </c>
      <c r="K2828" t="s">
        <v>882</v>
      </c>
    </row>
    <row r="2829" spans="1:11" x14ac:dyDescent="0.2">
      <c r="A2829" t="s">
        <v>723</v>
      </c>
      <c r="B2829" t="s">
        <v>760</v>
      </c>
      <c r="D2829">
        <v>0</v>
      </c>
      <c r="E2829" s="76">
        <v>46843</v>
      </c>
      <c r="H2829">
        <f>'Year 3'!$M$578</f>
        <v>0</v>
      </c>
      <c r="J2829">
        <v>0</v>
      </c>
      <c r="K2829" t="s">
        <v>882</v>
      </c>
    </row>
    <row r="2830" spans="1:11" x14ac:dyDescent="0.2">
      <c r="A2830" t="s">
        <v>723</v>
      </c>
      <c r="B2830" t="s">
        <v>760</v>
      </c>
      <c r="D2830">
        <v>0</v>
      </c>
      <c r="E2830" s="76">
        <v>47208</v>
      </c>
      <c r="H2830">
        <f>'Year 3'!$N$578</f>
        <v>0</v>
      </c>
      <c r="J2830">
        <v>0</v>
      </c>
      <c r="K2830" t="s">
        <v>882</v>
      </c>
    </row>
    <row r="2831" spans="1:11" x14ac:dyDescent="0.2">
      <c r="A2831" t="s">
        <v>723</v>
      </c>
      <c r="B2831" t="s">
        <v>760</v>
      </c>
      <c r="D2831">
        <v>0</v>
      </c>
      <c r="E2831" s="76">
        <v>47573</v>
      </c>
      <c r="H2831">
        <f>'Year 3'!$O$578</f>
        <v>0</v>
      </c>
      <c r="J2831">
        <v>0</v>
      </c>
      <c r="K2831" t="s">
        <v>882</v>
      </c>
    </row>
    <row r="2832" spans="1:11" x14ac:dyDescent="0.2">
      <c r="A2832" t="s">
        <v>723</v>
      </c>
      <c r="B2832" t="s">
        <v>760</v>
      </c>
      <c r="D2832">
        <v>0</v>
      </c>
      <c r="E2832" s="76">
        <v>47938</v>
      </c>
      <c r="H2832">
        <f>'Year 3'!$P$578</f>
        <v>0</v>
      </c>
      <c r="J2832">
        <v>0</v>
      </c>
      <c r="K2832" t="s">
        <v>882</v>
      </c>
    </row>
    <row r="2833" spans="1:11" x14ac:dyDescent="0.2">
      <c r="A2833" t="s">
        <v>723</v>
      </c>
      <c r="B2833" t="s">
        <v>761</v>
      </c>
      <c r="D2833">
        <v>0</v>
      </c>
      <c r="E2833" s="76">
        <v>45747</v>
      </c>
      <c r="H2833">
        <f>'Year 3'!$J$579</f>
        <v>0</v>
      </c>
      <c r="J2833">
        <v>0</v>
      </c>
      <c r="K2833" t="s">
        <v>882</v>
      </c>
    </row>
    <row r="2834" spans="1:11" x14ac:dyDescent="0.2">
      <c r="A2834" t="s">
        <v>723</v>
      </c>
      <c r="B2834" t="s">
        <v>761</v>
      </c>
      <c r="D2834">
        <v>0</v>
      </c>
      <c r="E2834" s="76">
        <v>46112</v>
      </c>
      <c r="H2834">
        <f>'Year 3'!$K$579</f>
        <v>0</v>
      </c>
      <c r="J2834">
        <v>0</v>
      </c>
      <c r="K2834" t="s">
        <v>882</v>
      </c>
    </row>
    <row r="2835" spans="1:11" x14ac:dyDescent="0.2">
      <c r="A2835" t="s">
        <v>723</v>
      </c>
      <c r="B2835" t="s">
        <v>761</v>
      </c>
      <c r="D2835">
        <v>0</v>
      </c>
      <c r="E2835" s="76">
        <v>46477</v>
      </c>
      <c r="H2835">
        <f>'Year 3'!$L$579</f>
        <v>0</v>
      </c>
      <c r="J2835">
        <v>0</v>
      </c>
      <c r="K2835" t="s">
        <v>882</v>
      </c>
    </row>
    <row r="2836" spans="1:11" x14ac:dyDescent="0.2">
      <c r="A2836" t="s">
        <v>723</v>
      </c>
      <c r="B2836" t="s">
        <v>761</v>
      </c>
      <c r="D2836">
        <v>0</v>
      </c>
      <c r="E2836" s="76">
        <v>46843</v>
      </c>
      <c r="H2836">
        <f>'Year 3'!$M$579</f>
        <v>0</v>
      </c>
      <c r="J2836">
        <v>0</v>
      </c>
      <c r="K2836" t="s">
        <v>882</v>
      </c>
    </row>
    <row r="2837" spans="1:11" x14ac:dyDescent="0.2">
      <c r="A2837" t="s">
        <v>723</v>
      </c>
      <c r="B2837" t="s">
        <v>761</v>
      </c>
      <c r="D2837">
        <v>0</v>
      </c>
      <c r="E2837" s="76">
        <v>47208</v>
      </c>
      <c r="H2837">
        <f>'Year 3'!$N$579</f>
        <v>0</v>
      </c>
      <c r="J2837">
        <v>0</v>
      </c>
      <c r="K2837" t="s">
        <v>882</v>
      </c>
    </row>
    <row r="2838" spans="1:11" x14ac:dyDescent="0.2">
      <c r="A2838" t="s">
        <v>723</v>
      </c>
      <c r="B2838" t="s">
        <v>761</v>
      </c>
      <c r="D2838">
        <v>0</v>
      </c>
      <c r="E2838" s="76">
        <v>47573</v>
      </c>
      <c r="H2838">
        <f>'Year 3'!$O$579</f>
        <v>0</v>
      </c>
      <c r="J2838">
        <v>0</v>
      </c>
      <c r="K2838" t="s">
        <v>882</v>
      </c>
    </row>
    <row r="2839" spans="1:11" x14ac:dyDescent="0.2">
      <c r="A2839" t="s">
        <v>723</v>
      </c>
      <c r="B2839" t="s">
        <v>761</v>
      </c>
      <c r="D2839">
        <v>0</v>
      </c>
      <c r="E2839" s="76">
        <v>47938</v>
      </c>
      <c r="H2839">
        <f>'Year 3'!$P$579</f>
        <v>0</v>
      </c>
      <c r="J2839">
        <v>0</v>
      </c>
      <c r="K2839" t="s">
        <v>882</v>
      </c>
    </row>
    <row r="2840" spans="1:11" x14ac:dyDescent="0.2">
      <c r="A2840" t="s">
        <v>723</v>
      </c>
      <c r="B2840" t="s">
        <v>762</v>
      </c>
      <c r="D2840">
        <v>0</v>
      </c>
      <c r="E2840" s="76">
        <v>45747</v>
      </c>
      <c r="H2840">
        <f>'Year 3'!$J$580</f>
        <v>0</v>
      </c>
      <c r="J2840">
        <v>0</v>
      </c>
      <c r="K2840" t="s">
        <v>882</v>
      </c>
    </row>
    <row r="2841" spans="1:11" x14ac:dyDescent="0.2">
      <c r="A2841" t="s">
        <v>723</v>
      </c>
      <c r="B2841" t="s">
        <v>762</v>
      </c>
      <c r="D2841">
        <v>0</v>
      </c>
      <c r="E2841" s="76">
        <v>46112</v>
      </c>
      <c r="H2841">
        <f>'Year 3'!$K$580</f>
        <v>0</v>
      </c>
      <c r="J2841">
        <v>0</v>
      </c>
      <c r="K2841" t="s">
        <v>882</v>
      </c>
    </row>
    <row r="2842" spans="1:11" x14ac:dyDescent="0.2">
      <c r="A2842" t="s">
        <v>723</v>
      </c>
      <c r="B2842" t="s">
        <v>762</v>
      </c>
      <c r="D2842">
        <v>0</v>
      </c>
      <c r="E2842" s="76">
        <v>46477</v>
      </c>
      <c r="H2842">
        <f>'Year 3'!$L$580</f>
        <v>0</v>
      </c>
      <c r="J2842">
        <v>0</v>
      </c>
      <c r="K2842" t="s">
        <v>882</v>
      </c>
    </row>
    <row r="2843" spans="1:11" x14ac:dyDescent="0.2">
      <c r="A2843" t="s">
        <v>723</v>
      </c>
      <c r="B2843" t="s">
        <v>762</v>
      </c>
      <c r="D2843">
        <v>0</v>
      </c>
      <c r="E2843" s="76">
        <v>46843</v>
      </c>
      <c r="H2843">
        <f>'Year 3'!$M$580</f>
        <v>0</v>
      </c>
      <c r="J2843">
        <v>0</v>
      </c>
      <c r="K2843" t="s">
        <v>882</v>
      </c>
    </row>
    <row r="2844" spans="1:11" x14ac:dyDescent="0.2">
      <c r="A2844" t="s">
        <v>723</v>
      </c>
      <c r="B2844" t="s">
        <v>762</v>
      </c>
      <c r="D2844">
        <v>0</v>
      </c>
      <c r="E2844" s="76">
        <v>47208</v>
      </c>
      <c r="H2844">
        <f>'Year 3'!$N$580</f>
        <v>0</v>
      </c>
      <c r="J2844">
        <v>0</v>
      </c>
      <c r="K2844" t="s">
        <v>882</v>
      </c>
    </row>
    <row r="2845" spans="1:11" x14ac:dyDescent="0.2">
      <c r="A2845" t="s">
        <v>723</v>
      </c>
      <c r="B2845" t="s">
        <v>762</v>
      </c>
      <c r="D2845">
        <v>0</v>
      </c>
      <c r="E2845" s="76">
        <v>47573</v>
      </c>
      <c r="H2845">
        <f>'Year 3'!$O$580</f>
        <v>0</v>
      </c>
      <c r="J2845">
        <v>0</v>
      </c>
      <c r="K2845" t="s">
        <v>882</v>
      </c>
    </row>
    <row r="2846" spans="1:11" x14ac:dyDescent="0.2">
      <c r="A2846" t="s">
        <v>723</v>
      </c>
      <c r="B2846" t="s">
        <v>762</v>
      </c>
      <c r="D2846">
        <v>0</v>
      </c>
      <c r="E2846" s="76">
        <v>47938</v>
      </c>
      <c r="H2846">
        <f>'Year 3'!$P$580</f>
        <v>0</v>
      </c>
      <c r="J2846">
        <v>0</v>
      </c>
      <c r="K2846" t="s">
        <v>882</v>
      </c>
    </row>
    <row r="2847" spans="1:11" x14ac:dyDescent="0.2">
      <c r="A2847" t="s">
        <v>730</v>
      </c>
      <c r="B2847" t="s">
        <v>757</v>
      </c>
      <c r="D2847">
        <v>0</v>
      </c>
      <c r="E2847" s="76">
        <v>45747</v>
      </c>
      <c r="H2847">
        <f>'Year 3'!$J$596</f>
        <v>0</v>
      </c>
      <c r="J2847">
        <v>0</v>
      </c>
      <c r="K2847" t="s">
        <v>883</v>
      </c>
    </row>
    <row r="2848" spans="1:11" x14ac:dyDescent="0.2">
      <c r="A2848" t="s">
        <v>730</v>
      </c>
      <c r="B2848" t="s">
        <v>757</v>
      </c>
      <c r="D2848">
        <v>0</v>
      </c>
      <c r="E2848" s="76">
        <v>46112</v>
      </c>
      <c r="H2848">
        <f>'Year 3'!$K$596</f>
        <v>0</v>
      </c>
      <c r="J2848">
        <v>0</v>
      </c>
      <c r="K2848" t="s">
        <v>883</v>
      </c>
    </row>
    <row r="2849" spans="1:11" x14ac:dyDescent="0.2">
      <c r="A2849" t="s">
        <v>730</v>
      </c>
      <c r="B2849" t="s">
        <v>757</v>
      </c>
      <c r="D2849">
        <v>0</v>
      </c>
      <c r="E2849" s="76">
        <v>46477</v>
      </c>
      <c r="H2849">
        <f>'Year 3'!$L$596</f>
        <v>0</v>
      </c>
      <c r="J2849">
        <v>0</v>
      </c>
      <c r="K2849" t="s">
        <v>883</v>
      </c>
    </row>
    <row r="2850" spans="1:11" x14ac:dyDescent="0.2">
      <c r="A2850" t="s">
        <v>730</v>
      </c>
      <c r="B2850" t="s">
        <v>757</v>
      </c>
      <c r="D2850">
        <v>0</v>
      </c>
      <c r="E2850" s="76">
        <v>46843</v>
      </c>
      <c r="H2850">
        <f>'Year 3'!$M$596</f>
        <v>0</v>
      </c>
      <c r="J2850">
        <v>0</v>
      </c>
      <c r="K2850" t="s">
        <v>883</v>
      </c>
    </row>
    <row r="2851" spans="1:11" x14ac:dyDescent="0.2">
      <c r="A2851" t="s">
        <v>730</v>
      </c>
      <c r="B2851" t="s">
        <v>757</v>
      </c>
      <c r="D2851">
        <v>0</v>
      </c>
      <c r="E2851" s="76">
        <v>47208</v>
      </c>
      <c r="H2851">
        <f>'Year 3'!$N$596</f>
        <v>0</v>
      </c>
      <c r="J2851">
        <v>0</v>
      </c>
      <c r="K2851" t="s">
        <v>883</v>
      </c>
    </row>
    <row r="2852" spans="1:11" x14ac:dyDescent="0.2">
      <c r="A2852" t="s">
        <v>730</v>
      </c>
      <c r="B2852" t="s">
        <v>757</v>
      </c>
      <c r="D2852">
        <v>0</v>
      </c>
      <c r="E2852" s="76">
        <v>47573</v>
      </c>
      <c r="H2852">
        <f>'Year 3'!$O$596</f>
        <v>0</v>
      </c>
      <c r="J2852">
        <v>0</v>
      </c>
      <c r="K2852" t="s">
        <v>883</v>
      </c>
    </row>
    <row r="2853" spans="1:11" x14ac:dyDescent="0.2">
      <c r="A2853" t="s">
        <v>730</v>
      </c>
      <c r="B2853" t="s">
        <v>757</v>
      </c>
      <c r="D2853">
        <v>0</v>
      </c>
      <c r="E2853" s="76">
        <v>47938</v>
      </c>
      <c r="H2853">
        <f>'Year 3'!$P$596</f>
        <v>0</v>
      </c>
      <c r="J2853">
        <v>0</v>
      </c>
      <c r="K2853" t="s">
        <v>883</v>
      </c>
    </row>
    <row r="2854" spans="1:11" x14ac:dyDescent="0.2">
      <c r="A2854" t="s">
        <v>730</v>
      </c>
      <c r="B2854" t="s">
        <v>758</v>
      </c>
      <c r="D2854">
        <v>0</v>
      </c>
      <c r="E2854" s="76">
        <v>45747</v>
      </c>
      <c r="H2854">
        <f>'Year 3'!$J$597</f>
        <v>0</v>
      </c>
      <c r="J2854">
        <v>0</v>
      </c>
      <c r="K2854" t="s">
        <v>883</v>
      </c>
    </row>
    <row r="2855" spans="1:11" x14ac:dyDescent="0.2">
      <c r="A2855" t="s">
        <v>730</v>
      </c>
      <c r="B2855" t="s">
        <v>758</v>
      </c>
      <c r="D2855">
        <v>0</v>
      </c>
      <c r="E2855" s="76">
        <v>46112</v>
      </c>
      <c r="H2855">
        <f>'Year 3'!$K$597</f>
        <v>0</v>
      </c>
      <c r="J2855">
        <v>0</v>
      </c>
      <c r="K2855" t="s">
        <v>883</v>
      </c>
    </row>
    <row r="2856" spans="1:11" x14ac:dyDescent="0.2">
      <c r="A2856" t="s">
        <v>730</v>
      </c>
      <c r="B2856" t="s">
        <v>758</v>
      </c>
      <c r="D2856">
        <v>0</v>
      </c>
      <c r="E2856" s="76">
        <v>46477</v>
      </c>
      <c r="H2856">
        <f>'Year 3'!$L$597</f>
        <v>0</v>
      </c>
      <c r="J2856">
        <v>0</v>
      </c>
      <c r="K2856" t="s">
        <v>883</v>
      </c>
    </row>
    <row r="2857" spans="1:11" x14ac:dyDescent="0.2">
      <c r="A2857" t="s">
        <v>730</v>
      </c>
      <c r="B2857" t="s">
        <v>758</v>
      </c>
      <c r="D2857">
        <v>0</v>
      </c>
      <c r="E2857" s="76">
        <v>46843</v>
      </c>
      <c r="H2857">
        <f>'Year 3'!$M$597</f>
        <v>0</v>
      </c>
      <c r="J2857">
        <v>0</v>
      </c>
      <c r="K2857" t="s">
        <v>883</v>
      </c>
    </row>
    <row r="2858" spans="1:11" x14ac:dyDescent="0.2">
      <c r="A2858" t="s">
        <v>730</v>
      </c>
      <c r="B2858" t="s">
        <v>758</v>
      </c>
      <c r="D2858">
        <v>0</v>
      </c>
      <c r="E2858" s="76">
        <v>47208</v>
      </c>
      <c r="H2858">
        <f>'Year 3'!$N$597</f>
        <v>0</v>
      </c>
      <c r="J2858">
        <v>0</v>
      </c>
      <c r="K2858" t="s">
        <v>883</v>
      </c>
    </row>
    <row r="2859" spans="1:11" x14ac:dyDescent="0.2">
      <c r="A2859" t="s">
        <v>730</v>
      </c>
      <c r="B2859" t="s">
        <v>758</v>
      </c>
      <c r="D2859">
        <v>0</v>
      </c>
      <c r="E2859" s="76">
        <v>47573</v>
      </c>
      <c r="H2859">
        <f>'Year 3'!$O$597</f>
        <v>0</v>
      </c>
      <c r="J2859">
        <v>0</v>
      </c>
      <c r="K2859" t="s">
        <v>883</v>
      </c>
    </row>
    <row r="2860" spans="1:11" x14ac:dyDescent="0.2">
      <c r="A2860" t="s">
        <v>730</v>
      </c>
      <c r="B2860" t="s">
        <v>758</v>
      </c>
      <c r="D2860">
        <v>0</v>
      </c>
      <c r="E2860" s="76">
        <v>47938</v>
      </c>
      <c r="H2860">
        <f>'Year 3'!$P$597</f>
        <v>0</v>
      </c>
      <c r="J2860">
        <v>0</v>
      </c>
      <c r="K2860" t="s">
        <v>883</v>
      </c>
    </row>
    <row r="2861" spans="1:11" x14ac:dyDescent="0.2">
      <c r="A2861" t="s">
        <v>730</v>
      </c>
      <c r="B2861" t="s">
        <v>759</v>
      </c>
      <c r="D2861">
        <v>0</v>
      </c>
      <c r="E2861" s="76">
        <v>45747</v>
      </c>
      <c r="H2861">
        <f>'Year 3'!$J$598</f>
        <v>0</v>
      </c>
      <c r="J2861">
        <v>0</v>
      </c>
      <c r="K2861" t="s">
        <v>883</v>
      </c>
    </row>
    <row r="2862" spans="1:11" x14ac:dyDescent="0.2">
      <c r="A2862" t="s">
        <v>730</v>
      </c>
      <c r="B2862" t="s">
        <v>759</v>
      </c>
      <c r="D2862">
        <v>0</v>
      </c>
      <c r="E2862" s="76">
        <v>46112</v>
      </c>
      <c r="H2862">
        <f>'Year 3'!$K$598</f>
        <v>0</v>
      </c>
      <c r="J2862">
        <v>0</v>
      </c>
      <c r="K2862" t="s">
        <v>883</v>
      </c>
    </row>
    <row r="2863" spans="1:11" x14ac:dyDescent="0.2">
      <c r="A2863" t="s">
        <v>730</v>
      </c>
      <c r="B2863" t="s">
        <v>759</v>
      </c>
      <c r="D2863">
        <v>0</v>
      </c>
      <c r="E2863" s="76">
        <v>46477</v>
      </c>
      <c r="H2863">
        <f>'Year 3'!$L$598</f>
        <v>0</v>
      </c>
      <c r="J2863">
        <v>0</v>
      </c>
      <c r="K2863" t="s">
        <v>883</v>
      </c>
    </row>
    <row r="2864" spans="1:11" x14ac:dyDescent="0.2">
      <c r="A2864" t="s">
        <v>730</v>
      </c>
      <c r="B2864" t="s">
        <v>759</v>
      </c>
      <c r="D2864">
        <v>0</v>
      </c>
      <c r="E2864" s="76">
        <v>46843</v>
      </c>
      <c r="H2864">
        <f>'Year 3'!$M$598</f>
        <v>0</v>
      </c>
      <c r="J2864">
        <v>0</v>
      </c>
      <c r="K2864" t="s">
        <v>883</v>
      </c>
    </row>
    <row r="2865" spans="1:11" x14ac:dyDescent="0.2">
      <c r="A2865" t="s">
        <v>730</v>
      </c>
      <c r="B2865" t="s">
        <v>759</v>
      </c>
      <c r="D2865">
        <v>0</v>
      </c>
      <c r="E2865" s="76">
        <v>47208</v>
      </c>
      <c r="H2865">
        <f>'Year 3'!$N$598</f>
        <v>0</v>
      </c>
      <c r="J2865">
        <v>0</v>
      </c>
      <c r="K2865" t="s">
        <v>883</v>
      </c>
    </row>
    <row r="2866" spans="1:11" x14ac:dyDescent="0.2">
      <c r="A2866" t="s">
        <v>730</v>
      </c>
      <c r="B2866" t="s">
        <v>759</v>
      </c>
      <c r="D2866">
        <v>0</v>
      </c>
      <c r="E2866" s="76">
        <v>47573</v>
      </c>
      <c r="H2866">
        <f>'Year 3'!$O$598</f>
        <v>0</v>
      </c>
      <c r="J2866">
        <v>0</v>
      </c>
      <c r="K2866" t="s">
        <v>883</v>
      </c>
    </row>
    <row r="2867" spans="1:11" x14ac:dyDescent="0.2">
      <c r="A2867" t="s">
        <v>730</v>
      </c>
      <c r="B2867" t="s">
        <v>759</v>
      </c>
      <c r="D2867">
        <v>0</v>
      </c>
      <c r="E2867" s="76">
        <v>47938</v>
      </c>
      <c r="H2867">
        <f>'Year 3'!$P$598</f>
        <v>0</v>
      </c>
      <c r="J2867">
        <v>0</v>
      </c>
      <c r="K2867" t="s">
        <v>883</v>
      </c>
    </row>
    <row r="2868" spans="1:11" x14ac:dyDescent="0.2">
      <c r="A2868" t="s">
        <v>730</v>
      </c>
      <c r="B2868" t="s">
        <v>760</v>
      </c>
      <c r="D2868">
        <v>0</v>
      </c>
      <c r="E2868" s="76">
        <v>45747</v>
      </c>
      <c r="H2868">
        <f>'Year 3'!$J$599</f>
        <v>0</v>
      </c>
      <c r="J2868">
        <v>0</v>
      </c>
      <c r="K2868" t="s">
        <v>883</v>
      </c>
    </row>
    <row r="2869" spans="1:11" x14ac:dyDescent="0.2">
      <c r="A2869" t="s">
        <v>730</v>
      </c>
      <c r="B2869" t="s">
        <v>760</v>
      </c>
      <c r="D2869">
        <v>0</v>
      </c>
      <c r="E2869" s="76">
        <v>46112</v>
      </c>
      <c r="H2869">
        <f>'Year 3'!$K$599</f>
        <v>0</v>
      </c>
      <c r="J2869">
        <v>0</v>
      </c>
      <c r="K2869" t="s">
        <v>883</v>
      </c>
    </row>
    <row r="2870" spans="1:11" x14ac:dyDescent="0.2">
      <c r="A2870" t="s">
        <v>730</v>
      </c>
      <c r="B2870" t="s">
        <v>760</v>
      </c>
      <c r="D2870">
        <v>0</v>
      </c>
      <c r="E2870" s="76">
        <v>46477</v>
      </c>
      <c r="H2870">
        <f>'Year 3'!$L$599</f>
        <v>0</v>
      </c>
      <c r="J2870">
        <v>0</v>
      </c>
      <c r="K2870" t="s">
        <v>883</v>
      </c>
    </row>
    <row r="2871" spans="1:11" x14ac:dyDescent="0.2">
      <c r="A2871" t="s">
        <v>730</v>
      </c>
      <c r="B2871" t="s">
        <v>760</v>
      </c>
      <c r="D2871">
        <v>0</v>
      </c>
      <c r="E2871" s="76">
        <v>46843</v>
      </c>
      <c r="H2871">
        <f>'Year 3'!$M$599</f>
        <v>0</v>
      </c>
      <c r="J2871">
        <v>0</v>
      </c>
      <c r="K2871" t="s">
        <v>883</v>
      </c>
    </row>
    <row r="2872" spans="1:11" x14ac:dyDescent="0.2">
      <c r="A2872" t="s">
        <v>730</v>
      </c>
      <c r="B2872" t="s">
        <v>760</v>
      </c>
      <c r="D2872">
        <v>0</v>
      </c>
      <c r="E2872" s="76">
        <v>47208</v>
      </c>
      <c r="H2872">
        <f>'Year 3'!$N$599</f>
        <v>0</v>
      </c>
      <c r="J2872">
        <v>0</v>
      </c>
      <c r="K2872" t="s">
        <v>883</v>
      </c>
    </row>
    <row r="2873" spans="1:11" x14ac:dyDescent="0.2">
      <c r="A2873" t="s">
        <v>730</v>
      </c>
      <c r="B2873" t="s">
        <v>760</v>
      </c>
      <c r="D2873">
        <v>0</v>
      </c>
      <c r="E2873" s="76">
        <v>47573</v>
      </c>
      <c r="H2873">
        <f>'Year 3'!$O$599</f>
        <v>0</v>
      </c>
      <c r="J2873">
        <v>0</v>
      </c>
      <c r="K2873" t="s">
        <v>883</v>
      </c>
    </row>
    <row r="2874" spans="1:11" x14ac:dyDescent="0.2">
      <c r="A2874" t="s">
        <v>730</v>
      </c>
      <c r="B2874" t="s">
        <v>760</v>
      </c>
      <c r="D2874">
        <v>0</v>
      </c>
      <c r="E2874" s="76">
        <v>47938</v>
      </c>
      <c r="H2874">
        <f>'Year 3'!$P$599</f>
        <v>0</v>
      </c>
      <c r="J2874">
        <v>0</v>
      </c>
      <c r="K2874" t="s">
        <v>883</v>
      </c>
    </row>
    <row r="2875" spans="1:11" x14ac:dyDescent="0.2">
      <c r="A2875" t="s">
        <v>730</v>
      </c>
      <c r="B2875" t="s">
        <v>761</v>
      </c>
      <c r="D2875">
        <v>0</v>
      </c>
      <c r="E2875" s="76">
        <v>45747</v>
      </c>
      <c r="H2875">
        <f>'Year 3'!$J$600</f>
        <v>0</v>
      </c>
      <c r="J2875">
        <v>0</v>
      </c>
      <c r="K2875" t="s">
        <v>883</v>
      </c>
    </row>
    <row r="2876" spans="1:11" x14ac:dyDescent="0.2">
      <c r="A2876" t="s">
        <v>730</v>
      </c>
      <c r="B2876" t="s">
        <v>761</v>
      </c>
      <c r="D2876">
        <v>0</v>
      </c>
      <c r="E2876" s="76">
        <v>46112</v>
      </c>
      <c r="H2876">
        <f>'Year 3'!$K$600</f>
        <v>0</v>
      </c>
      <c r="J2876">
        <v>0</v>
      </c>
      <c r="K2876" t="s">
        <v>883</v>
      </c>
    </row>
    <row r="2877" spans="1:11" x14ac:dyDescent="0.2">
      <c r="A2877" t="s">
        <v>730</v>
      </c>
      <c r="B2877" t="s">
        <v>761</v>
      </c>
      <c r="D2877">
        <v>0</v>
      </c>
      <c r="E2877" s="76">
        <v>46477</v>
      </c>
      <c r="H2877">
        <f>'Year 3'!$L$600</f>
        <v>0</v>
      </c>
      <c r="J2877">
        <v>0</v>
      </c>
      <c r="K2877" t="s">
        <v>883</v>
      </c>
    </row>
    <row r="2878" spans="1:11" x14ac:dyDescent="0.2">
      <c r="A2878" t="s">
        <v>730</v>
      </c>
      <c r="B2878" t="s">
        <v>761</v>
      </c>
      <c r="D2878">
        <v>0</v>
      </c>
      <c r="E2878" s="76">
        <v>46843</v>
      </c>
      <c r="H2878">
        <f>'Year 3'!$M$600</f>
        <v>0</v>
      </c>
      <c r="J2878">
        <v>0</v>
      </c>
      <c r="K2878" t="s">
        <v>883</v>
      </c>
    </row>
    <row r="2879" spans="1:11" x14ac:dyDescent="0.2">
      <c r="A2879" t="s">
        <v>730</v>
      </c>
      <c r="B2879" t="s">
        <v>761</v>
      </c>
      <c r="D2879">
        <v>0</v>
      </c>
      <c r="E2879" s="76">
        <v>47208</v>
      </c>
      <c r="H2879">
        <f>'Year 3'!$N$600</f>
        <v>0</v>
      </c>
      <c r="J2879">
        <v>0</v>
      </c>
      <c r="K2879" t="s">
        <v>883</v>
      </c>
    </row>
    <row r="2880" spans="1:11" x14ac:dyDescent="0.2">
      <c r="A2880" t="s">
        <v>730</v>
      </c>
      <c r="B2880" t="s">
        <v>761</v>
      </c>
      <c r="D2880">
        <v>0</v>
      </c>
      <c r="E2880" s="76">
        <v>47573</v>
      </c>
      <c r="H2880">
        <f>'Year 3'!$O$600</f>
        <v>0</v>
      </c>
      <c r="J2880">
        <v>0</v>
      </c>
      <c r="K2880" t="s">
        <v>883</v>
      </c>
    </row>
    <row r="2881" spans="1:11" x14ac:dyDescent="0.2">
      <c r="A2881" t="s">
        <v>730</v>
      </c>
      <c r="B2881" t="s">
        <v>761</v>
      </c>
      <c r="D2881">
        <v>0</v>
      </c>
      <c r="E2881" s="76">
        <v>47938</v>
      </c>
      <c r="H2881">
        <f>'Year 3'!$P$600</f>
        <v>0</v>
      </c>
      <c r="J2881">
        <v>0</v>
      </c>
      <c r="K2881" t="s">
        <v>883</v>
      </c>
    </row>
    <row r="2882" spans="1:11" x14ac:dyDescent="0.2">
      <c r="A2882" t="s">
        <v>730</v>
      </c>
      <c r="B2882" t="s">
        <v>762</v>
      </c>
      <c r="D2882">
        <v>0</v>
      </c>
      <c r="E2882" s="76">
        <v>45747</v>
      </c>
      <c r="H2882">
        <f>'Year 3'!$J$601</f>
        <v>0</v>
      </c>
      <c r="J2882">
        <v>0</v>
      </c>
      <c r="K2882" t="s">
        <v>883</v>
      </c>
    </row>
    <row r="2883" spans="1:11" x14ac:dyDescent="0.2">
      <c r="A2883" t="s">
        <v>730</v>
      </c>
      <c r="B2883" t="s">
        <v>762</v>
      </c>
      <c r="D2883">
        <v>0</v>
      </c>
      <c r="E2883" s="76">
        <v>46112</v>
      </c>
      <c r="H2883">
        <f>'Year 3'!$K$601</f>
        <v>0</v>
      </c>
      <c r="J2883">
        <v>0</v>
      </c>
      <c r="K2883" t="s">
        <v>883</v>
      </c>
    </row>
    <row r="2884" spans="1:11" x14ac:dyDescent="0.2">
      <c r="A2884" t="s">
        <v>730</v>
      </c>
      <c r="B2884" t="s">
        <v>762</v>
      </c>
      <c r="D2884">
        <v>0</v>
      </c>
      <c r="E2884" s="76">
        <v>46477</v>
      </c>
      <c r="H2884">
        <f>'Year 3'!$L$601</f>
        <v>0</v>
      </c>
      <c r="J2884">
        <v>0</v>
      </c>
      <c r="K2884" t="s">
        <v>883</v>
      </c>
    </row>
    <row r="2885" spans="1:11" x14ac:dyDescent="0.2">
      <c r="A2885" t="s">
        <v>730</v>
      </c>
      <c r="B2885" t="s">
        <v>762</v>
      </c>
      <c r="D2885">
        <v>0</v>
      </c>
      <c r="E2885" s="76">
        <v>46843</v>
      </c>
      <c r="H2885">
        <f>'Year 3'!$M$601</f>
        <v>0</v>
      </c>
      <c r="J2885">
        <v>0</v>
      </c>
      <c r="K2885" t="s">
        <v>883</v>
      </c>
    </row>
    <row r="2886" spans="1:11" x14ac:dyDescent="0.2">
      <c r="A2886" t="s">
        <v>730</v>
      </c>
      <c r="B2886" t="s">
        <v>762</v>
      </c>
      <c r="D2886">
        <v>0</v>
      </c>
      <c r="E2886" s="76">
        <v>47208</v>
      </c>
      <c r="H2886">
        <f>'Year 3'!$N$601</f>
        <v>0</v>
      </c>
      <c r="J2886">
        <v>0</v>
      </c>
      <c r="K2886" t="s">
        <v>883</v>
      </c>
    </row>
    <row r="2887" spans="1:11" x14ac:dyDescent="0.2">
      <c r="A2887" t="s">
        <v>730</v>
      </c>
      <c r="B2887" t="s">
        <v>762</v>
      </c>
      <c r="D2887">
        <v>0</v>
      </c>
      <c r="E2887" s="76">
        <v>47573</v>
      </c>
      <c r="H2887">
        <f>'Year 3'!$O$601</f>
        <v>0</v>
      </c>
      <c r="J2887">
        <v>0</v>
      </c>
      <c r="K2887" t="s">
        <v>883</v>
      </c>
    </row>
    <row r="2888" spans="1:11" x14ac:dyDescent="0.2">
      <c r="A2888" t="s">
        <v>730</v>
      </c>
      <c r="B2888" t="s">
        <v>762</v>
      </c>
      <c r="D2888">
        <v>0</v>
      </c>
      <c r="E2888" s="76">
        <v>47938</v>
      </c>
      <c r="H2888">
        <f>'Year 3'!$P$601</f>
        <v>0</v>
      </c>
      <c r="J2888">
        <v>0</v>
      </c>
      <c r="K2888" t="s">
        <v>883</v>
      </c>
    </row>
    <row r="2889" spans="1:11" x14ac:dyDescent="0.2">
      <c r="A2889" t="s">
        <v>737</v>
      </c>
      <c r="D2889">
        <v>0</v>
      </c>
      <c r="E2889" s="76">
        <v>45747</v>
      </c>
      <c r="H2889">
        <f>'Year 3'!$J$617</f>
        <v>0</v>
      </c>
      <c r="J2889">
        <v>0</v>
      </c>
      <c r="K2889" t="s">
        <v>884</v>
      </c>
    </row>
    <row r="2890" spans="1:11" x14ac:dyDescent="0.2">
      <c r="A2890" t="s">
        <v>737</v>
      </c>
      <c r="D2890">
        <v>0</v>
      </c>
      <c r="E2890" s="76">
        <v>46112</v>
      </c>
      <c r="H2890">
        <f>'Year 3'!$K$617</f>
        <v>0</v>
      </c>
      <c r="J2890">
        <v>0</v>
      </c>
      <c r="K2890" t="s">
        <v>884</v>
      </c>
    </row>
    <row r="2891" spans="1:11" x14ac:dyDescent="0.2">
      <c r="A2891" t="s">
        <v>737</v>
      </c>
      <c r="D2891">
        <v>0</v>
      </c>
      <c r="E2891" s="76">
        <v>46477</v>
      </c>
      <c r="H2891">
        <f>'Year 3'!$L$617</f>
        <v>0</v>
      </c>
      <c r="J2891">
        <v>0</v>
      </c>
      <c r="K2891" t="s">
        <v>884</v>
      </c>
    </row>
    <row r="2892" spans="1:11" x14ac:dyDescent="0.2">
      <c r="A2892" t="s">
        <v>737</v>
      </c>
      <c r="D2892">
        <v>0</v>
      </c>
      <c r="E2892" s="76">
        <v>46843</v>
      </c>
      <c r="H2892">
        <f>'Year 3'!$M$617</f>
        <v>0</v>
      </c>
      <c r="J2892">
        <v>0</v>
      </c>
      <c r="K2892" t="s">
        <v>884</v>
      </c>
    </row>
    <row r="2893" spans="1:11" x14ac:dyDescent="0.2">
      <c r="A2893" t="s">
        <v>737</v>
      </c>
      <c r="D2893">
        <v>0</v>
      </c>
      <c r="E2893" s="76">
        <v>47208</v>
      </c>
      <c r="H2893">
        <f>'Year 3'!$N$617</f>
        <v>0</v>
      </c>
      <c r="J2893">
        <v>0</v>
      </c>
      <c r="K2893" t="s">
        <v>884</v>
      </c>
    </row>
    <row r="2894" spans="1:11" x14ac:dyDescent="0.2">
      <c r="A2894" t="s">
        <v>737</v>
      </c>
      <c r="D2894">
        <v>0</v>
      </c>
      <c r="E2894" s="76">
        <v>47573</v>
      </c>
      <c r="H2894">
        <f>'Year 3'!$O$617</f>
        <v>0</v>
      </c>
      <c r="J2894">
        <v>0</v>
      </c>
      <c r="K2894" t="s">
        <v>884</v>
      </c>
    </row>
    <row r="2895" spans="1:11" x14ac:dyDescent="0.2">
      <c r="A2895" t="s">
        <v>737</v>
      </c>
      <c r="D2895">
        <v>0</v>
      </c>
      <c r="E2895" s="76">
        <v>47938</v>
      </c>
      <c r="H2895">
        <f>'Year 3'!$P$617</f>
        <v>0</v>
      </c>
      <c r="J2895">
        <v>0</v>
      </c>
      <c r="K2895" t="s">
        <v>884</v>
      </c>
    </row>
    <row r="2896" spans="1:11" x14ac:dyDescent="0.2">
      <c r="A2896" t="s">
        <v>739</v>
      </c>
      <c r="D2896">
        <v>0</v>
      </c>
      <c r="E2896" s="76">
        <v>45747</v>
      </c>
      <c r="H2896">
        <f>'Year 3'!$J$628</f>
        <v>0</v>
      </c>
      <c r="J2896">
        <v>0</v>
      </c>
      <c r="K2896" t="s">
        <v>885</v>
      </c>
    </row>
    <row r="2897" spans="1:11" x14ac:dyDescent="0.2">
      <c r="A2897" t="s">
        <v>739</v>
      </c>
      <c r="D2897">
        <v>0</v>
      </c>
      <c r="E2897" s="76">
        <v>46112</v>
      </c>
      <c r="H2897">
        <f>'Year 3'!$K$628</f>
        <v>0</v>
      </c>
      <c r="J2897">
        <v>0</v>
      </c>
      <c r="K2897" t="s">
        <v>885</v>
      </c>
    </row>
    <row r="2898" spans="1:11" x14ac:dyDescent="0.2">
      <c r="A2898" t="s">
        <v>739</v>
      </c>
      <c r="D2898">
        <v>0</v>
      </c>
      <c r="E2898" s="76">
        <v>46477</v>
      </c>
      <c r="H2898">
        <f>'Year 3'!$L$628</f>
        <v>0</v>
      </c>
      <c r="J2898">
        <v>0</v>
      </c>
      <c r="K2898" t="s">
        <v>885</v>
      </c>
    </row>
    <row r="2899" spans="1:11" x14ac:dyDescent="0.2">
      <c r="A2899" t="s">
        <v>739</v>
      </c>
      <c r="D2899">
        <v>0</v>
      </c>
      <c r="E2899" s="76">
        <v>46843</v>
      </c>
      <c r="H2899">
        <f>'Year 3'!$M$628</f>
        <v>0</v>
      </c>
      <c r="J2899">
        <v>0</v>
      </c>
      <c r="K2899" t="s">
        <v>885</v>
      </c>
    </row>
    <row r="2900" spans="1:11" x14ac:dyDescent="0.2">
      <c r="A2900" t="s">
        <v>739</v>
      </c>
      <c r="D2900">
        <v>0</v>
      </c>
      <c r="E2900" s="76">
        <v>47208</v>
      </c>
      <c r="H2900">
        <f>'Year 3'!$N$628</f>
        <v>0</v>
      </c>
      <c r="J2900">
        <v>0</v>
      </c>
      <c r="K2900" t="s">
        <v>885</v>
      </c>
    </row>
    <row r="2901" spans="1:11" x14ac:dyDescent="0.2">
      <c r="A2901" t="s">
        <v>739</v>
      </c>
      <c r="D2901">
        <v>0</v>
      </c>
      <c r="E2901" s="76">
        <v>47573</v>
      </c>
      <c r="H2901">
        <f>'Year 3'!$O$628</f>
        <v>0</v>
      </c>
      <c r="J2901">
        <v>0</v>
      </c>
      <c r="K2901" t="s">
        <v>885</v>
      </c>
    </row>
    <row r="2902" spans="1:11" x14ac:dyDescent="0.2">
      <c r="A2902" t="s">
        <v>739</v>
      </c>
      <c r="D2902">
        <v>0</v>
      </c>
      <c r="E2902" s="76">
        <v>47938</v>
      </c>
      <c r="H2902">
        <f>'Year 3'!$P$628</f>
        <v>0</v>
      </c>
      <c r="J2902">
        <v>0</v>
      </c>
      <c r="K2902" t="s">
        <v>885</v>
      </c>
    </row>
    <row r="2903" spans="1:11" x14ac:dyDescent="0.2">
      <c r="A2903" t="s">
        <v>741</v>
      </c>
      <c r="D2903">
        <v>0</v>
      </c>
      <c r="E2903" s="76">
        <v>45747</v>
      </c>
      <c r="H2903">
        <f>'Year 3'!$J$639</f>
        <v>0</v>
      </c>
      <c r="J2903">
        <v>0</v>
      </c>
      <c r="K2903" t="s">
        <v>886</v>
      </c>
    </row>
    <row r="2904" spans="1:11" x14ac:dyDescent="0.2">
      <c r="A2904" t="s">
        <v>741</v>
      </c>
      <c r="D2904">
        <v>0</v>
      </c>
      <c r="E2904" s="76">
        <v>46112</v>
      </c>
      <c r="H2904">
        <f>'Year 3'!$K$639</f>
        <v>0</v>
      </c>
      <c r="J2904">
        <v>0</v>
      </c>
      <c r="K2904" t="s">
        <v>886</v>
      </c>
    </row>
    <row r="2905" spans="1:11" x14ac:dyDescent="0.2">
      <c r="A2905" t="s">
        <v>741</v>
      </c>
      <c r="D2905">
        <v>0</v>
      </c>
      <c r="E2905" s="76">
        <v>46477</v>
      </c>
      <c r="H2905">
        <f>'Year 3'!$L$639</f>
        <v>0</v>
      </c>
      <c r="J2905">
        <v>0</v>
      </c>
      <c r="K2905" t="s">
        <v>886</v>
      </c>
    </row>
    <row r="2906" spans="1:11" x14ac:dyDescent="0.2">
      <c r="A2906" t="s">
        <v>741</v>
      </c>
      <c r="D2906">
        <v>0</v>
      </c>
      <c r="E2906" s="76">
        <v>46843</v>
      </c>
      <c r="H2906">
        <f>'Year 3'!$M$639</f>
        <v>0</v>
      </c>
      <c r="J2906">
        <v>0</v>
      </c>
      <c r="K2906" t="s">
        <v>886</v>
      </c>
    </row>
    <row r="2907" spans="1:11" x14ac:dyDescent="0.2">
      <c r="A2907" t="s">
        <v>741</v>
      </c>
      <c r="D2907">
        <v>0</v>
      </c>
      <c r="E2907" s="76">
        <v>47208</v>
      </c>
      <c r="H2907">
        <f>'Year 3'!$N$639</f>
        <v>0</v>
      </c>
      <c r="J2907">
        <v>0</v>
      </c>
      <c r="K2907" t="s">
        <v>886</v>
      </c>
    </row>
    <row r="2908" spans="1:11" x14ac:dyDescent="0.2">
      <c r="A2908" t="s">
        <v>741</v>
      </c>
      <c r="D2908">
        <v>0</v>
      </c>
      <c r="E2908" s="76">
        <v>47573</v>
      </c>
      <c r="H2908">
        <f>'Year 3'!$O$639</f>
        <v>0</v>
      </c>
      <c r="J2908">
        <v>0</v>
      </c>
      <c r="K2908" t="s">
        <v>886</v>
      </c>
    </row>
    <row r="2909" spans="1:11" x14ac:dyDescent="0.2">
      <c r="A2909" t="s">
        <v>741</v>
      </c>
      <c r="D2909">
        <v>0</v>
      </c>
      <c r="E2909" s="76">
        <v>47938</v>
      </c>
      <c r="H2909">
        <f>'Year 3'!$P$639</f>
        <v>0</v>
      </c>
      <c r="J2909">
        <v>0</v>
      </c>
      <c r="K2909" t="s">
        <v>886</v>
      </c>
    </row>
    <row r="2910" spans="1:11" x14ac:dyDescent="0.2">
      <c r="A2910" t="s">
        <v>744</v>
      </c>
      <c r="D2910">
        <v>0</v>
      </c>
      <c r="E2910" s="76">
        <v>45747</v>
      </c>
      <c r="H2910">
        <f>'Year 3'!$J$650</f>
        <v>0</v>
      </c>
      <c r="J2910">
        <v>0</v>
      </c>
      <c r="K2910" t="s">
        <v>887</v>
      </c>
    </row>
    <row r="2911" spans="1:11" x14ac:dyDescent="0.2">
      <c r="A2911" t="s">
        <v>744</v>
      </c>
      <c r="D2911">
        <v>0</v>
      </c>
      <c r="E2911" s="76">
        <v>46112</v>
      </c>
      <c r="H2911">
        <f>'Year 3'!$K$650</f>
        <v>0</v>
      </c>
      <c r="J2911">
        <v>0</v>
      </c>
      <c r="K2911" t="s">
        <v>887</v>
      </c>
    </row>
    <row r="2912" spans="1:11" x14ac:dyDescent="0.2">
      <c r="A2912" t="s">
        <v>744</v>
      </c>
      <c r="D2912">
        <v>0</v>
      </c>
      <c r="E2912" s="76">
        <v>46477</v>
      </c>
      <c r="H2912">
        <f>'Year 3'!$L$650</f>
        <v>0</v>
      </c>
      <c r="J2912">
        <v>0</v>
      </c>
      <c r="K2912" t="s">
        <v>887</v>
      </c>
    </row>
    <row r="2913" spans="1:11" x14ac:dyDescent="0.2">
      <c r="A2913" t="s">
        <v>744</v>
      </c>
      <c r="D2913">
        <v>0</v>
      </c>
      <c r="E2913" s="76">
        <v>46843</v>
      </c>
      <c r="H2913">
        <f>'Year 3'!$M$650</f>
        <v>0</v>
      </c>
      <c r="J2913">
        <v>0</v>
      </c>
      <c r="K2913" t="s">
        <v>887</v>
      </c>
    </row>
    <row r="2914" spans="1:11" x14ac:dyDescent="0.2">
      <c r="A2914" t="s">
        <v>744</v>
      </c>
      <c r="D2914">
        <v>0</v>
      </c>
      <c r="E2914" s="76">
        <v>47208</v>
      </c>
      <c r="H2914">
        <f>'Year 3'!$N$650</f>
        <v>0</v>
      </c>
      <c r="J2914">
        <v>0</v>
      </c>
      <c r="K2914" t="s">
        <v>887</v>
      </c>
    </row>
    <row r="2915" spans="1:11" x14ac:dyDescent="0.2">
      <c r="A2915" t="s">
        <v>744</v>
      </c>
      <c r="D2915">
        <v>0</v>
      </c>
      <c r="E2915" s="76">
        <v>47573</v>
      </c>
      <c r="H2915">
        <f>'Year 3'!$O$650</f>
        <v>0</v>
      </c>
      <c r="J2915">
        <v>0</v>
      </c>
      <c r="K2915" t="s">
        <v>887</v>
      </c>
    </row>
    <row r="2916" spans="1:11" x14ac:dyDescent="0.2">
      <c r="A2916" t="s">
        <v>744</v>
      </c>
      <c r="D2916">
        <v>0</v>
      </c>
      <c r="E2916" s="76">
        <v>47938</v>
      </c>
      <c r="H2916">
        <f>'Year 3'!$P$650</f>
        <v>0</v>
      </c>
      <c r="J2916">
        <v>0</v>
      </c>
      <c r="K2916" t="s">
        <v>887</v>
      </c>
    </row>
    <row r="2917" spans="1:11" x14ac:dyDescent="0.2">
      <c r="A2917" t="s">
        <v>745</v>
      </c>
      <c r="D2917">
        <v>0</v>
      </c>
      <c r="E2917" s="76">
        <v>45747</v>
      </c>
      <c r="H2917">
        <f>'Year 3'!$F$655</f>
        <v>0</v>
      </c>
      <c r="J2917">
        <v>0</v>
      </c>
      <c r="K2917" t="s">
        <v>888</v>
      </c>
    </row>
    <row r="2918" spans="1:11" x14ac:dyDescent="0.2">
      <c r="A2918" t="s">
        <v>746</v>
      </c>
      <c r="D2918">
        <v>0</v>
      </c>
      <c r="E2918" s="76">
        <v>45747</v>
      </c>
      <c r="H2918">
        <f>'Year 3'!$J$662</f>
        <v>0</v>
      </c>
      <c r="J2918">
        <v>0</v>
      </c>
      <c r="K2918" t="s">
        <v>889</v>
      </c>
    </row>
    <row r="2919" spans="1:11" x14ac:dyDescent="0.2">
      <c r="A2919" t="s">
        <v>746</v>
      </c>
      <c r="D2919">
        <v>0</v>
      </c>
      <c r="E2919" s="76">
        <v>46112</v>
      </c>
      <c r="H2919">
        <f>'Year 3'!$K$662</f>
        <v>0</v>
      </c>
      <c r="J2919">
        <v>0</v>
      </c>
      <c r="K2919" t="s">
        <v>889</v>
      </c>
    </row>
    <row r="2920" spans="1:11" x14ac:dyDescent="0.2">
      <c r="A2920" t="s">
        <v>746</v>
      </c>
      <c r="D2920">
        <v>0</v>
      </c>
      <c r="E2920" s="76">
        <v>46477</v>
      </c>
      <c r="H2920">
        <f>'Year 3'!$L$662</f>
        <v>0</v>
      </c>
      <c r="J2920">
        <v>0</v>
      </c>
      <c r="K2920" t="s">
        <v>889</v>
      </c>
    </row>
    <row r="2921" spans="1:11" x14ac:dyDescent="0.2">
      <c r="A2921" t="s">
        <v>746</v>
      </c>
      <c r="D2921">
        <v>0</v>
      </c>
      <c r="E2921" s="76">
        <v>46843</v>
      </c>
      <c r="H2921">
        <f>'Year 3'!$M$662</f>
        <v>0</v>
      </c>
      <c r="J2921">
        <v>0</v>
      </c>
      <c r="K2921" t="s">
        <v>889</v>
      </c>
    </row>
    <row r="2922" spans="1:11" x14ac:dyDescent="0.2">
      <c r="A2922" t="s">
        <v>746</v>
      </c>
      <c r="D2922">
        <v>0</v>
      </c>
      <c r="E2922" s="76">
        <v>47208</v>
      </c>
      <c r="H2922">
        <f>'Year 3'!$N$662</f>
        <v>0</v>
      </c>
      <c r="J2922">
        <v>0</v>
      </c>
      <c r="K2922" t="s">
        <v>889</v>
      </c>
    </row>
    <row r="2923" spans="1:11" x14ac:dyDescent="0.2">
      <c r="A2923" t="s">
        <v>746</v>
      </c>
      <c r="D2923">
        <v>0</v>
      </c>
      <c r="E2923" s="76">
        <v>47573</v>
      </c>
      <c r="H2923">
        <f>'Year 3'!$O$662</f>
        <v>0</v>
      </c>
      <c r="J2923">
        <v>0</v>
      </c>
      <c r="K2923" t="s">
        <v>889</v>
      </c>
    </row>
    <row r="2924" spans="1:11" x14ac:dyDescent="0.2">
      <c r="A2924" t="s">
        <v>746</v>
      </c>
      <c r="D2924">
        <v>0</v>
      </c>
      <c r="E2924" s="76">
        <v>47938</v>
      </c>
      <c r="H2924">
        <f>'Year 3'!$P$662</f>
        <v>0</v>
      </c>
      <c r="J2924">
        <v>0</v>
      </c>
      <c r="K2924" t="s">
        <v>889</v>
      </c>
    </row>
    <row r="2925" spans="1:11" x14ac:dyDescent="0.2">
      <c r="A2925" t="s">
        <v>747</v>
      </c>
      <c r="D2925">
        <v>0</v>
      </c>
      <c r="E2925" s="76">
        <v>45747</v>
      </c>
      <c r="H2925">
        <f>'Year 3'!$F$667</f>
        <v>0</v>
      </c>
      <c r="J2925">
        <v>0</v>
      </c>
      <c r="K2925" t="s">
        <v>890</v>
      </c>
    </row>
    <row r="2926" spans="1:11" x14ac:dyDescent="0.2">
      <c r="A2926" t="s">
        <v>748</v>
      </c>
      <c r="D2926">
        <v>0</v>
      </c>
      <c r="E2926" s="76">
        <v>45747</v>
      </c>
      <c r="H2926">
        <f>'Year 3'!$J$674</f>
        <v>0</v>
      </c>
      <c r="J2926">
        <v>0</v>
      </c>
      <c r="K2926" t="s">
        <v>891</v>
      </c>
    </row>
    <row r="2927" spans="1:11" x14ac:dyDescent="0.2">
      <c r="A2927" t="s">
        <v>748</v>
      </c>
      <c r="D2927">
        <v>0</v>
      </c>
      <c r="E2927" s="76">
        <v>46112</v>
      </c>
      <c r="H2927">
        <f>'Year 3'!$K$674</f>
        <v>0</v>
      </c>
      <c r="J2927">
        <v>0</v>
      </c>
      <c r="K2927" t="s">
        <v>891</v>
      </c>
    </row>
    <row r="2928" spans="1:11" x14ac:dyDescent="0.2">
      <c r="A2928" t="s">
        <v>748</v>
      </c>
      <c r="D2928">
        <v>0</v>
      </c>
      <c r="E2928" s="76">
        <v>46477</v>
      </c>
      <c r="H2928">
        <f>'Year 3'!$L$674</f>
        <v>0</v>
      </c>
      <c r="J2928">
        <v>0</v>
      </c>
      <c r="K2928" t="s">
        <v>891</v>
      </c>
    </row>
    <row r="2929" spans="1:11" x14ac:dyDescent="0.2">
      <c r="A2929" t="s">
        <v>748</v>
      </c>
      <c r="D2929">
        <v>0</v>
      </c>
      <c r="E2929" s="76">
        <v>46843</v>
      </c>
      <c r="H2929">
        <f>'Year 3'!$M$674</f>
        <v>0</v>
      </c>
      <c r="J2929">
        <v>0</v>
      </c>
      <c r="K2929" t="s">
        <v>891</v>
      </c>
    </row>
    <row r="2930" spans="1:11" x14ac:dyDescent="0.2">
      <c r="A2930" t="s">
        <v>748</v>
      </c>
      <c r="D2930">
        <v>0</v>
      </c>
      <c r="E2930" s="76">
        <v>47208</v>
      </c>
      <c r="H2930">
        <f>'Year 3'!$N$674</f>
        <v>0</v>
      </c>
      <c r="J2930">
        <v>0</v>
      </c>
      <c r="K2930" t="s">
        <v>891</v>
      </c>
    </row>
    <row r="2931" spans="1:11" x14ac:dyDescent="0.2">
      <c r="A2931" t="s">
        <v>748</v>
      </c>
      <c r="D2931">
        <v>0</v>
      </c>
      <c r="E2931" s="76">
        <v>47573</v>
      </c>
      <c r="H2931">
        <f>'Year 3'!$O$674</f>
        <v>0</v>
      </c>
      <c r="J2931">
        <v>0</v>
      </c>
      <c r="K2931" t="s">
        <v>891</v>
      </c>
    </row>
    <row r="2932" spans="1:11" x14ac:dyDescent="0.2">
      <c r="A2932" t="s">
        <v>748</v>
      </c>
      <c r="D2932">
        <v>0</v>
      </c>
      <c r="E2932" s="76">
        <v>47938</v>
      </c>
      <c r="H2932">
        <f>'Year 3'!$P$674</f>
        <v>0</v>
      </c>
      <c r="J2932">
        <v>0</v>
      </c>
      <c r="K2932" t="s">
        <v>891</v>
      </c>
    </row>
    <row r="2933" spans="1:11" x14ac:dyDescent="0.2">
      <c r="A2933" t="s">
        <v>749</v>
      </c>
      <c r="D2933">
        <v>0</v>
      </c>
      <c r="E2933" s="76">
        <v>45747</v>
      </c>
      <c r="H2933">
        <f>'Year 3'!$F$679</f>
        <v>0</v>
      </c>
      <c r="J2933">
        <v>0</v>
      </c>
      <c r="K2933" t="s">
        <v>892</v>
      </c>
    </row>
  </sheetData>
  <pageMargins left="0.7" right="0.7" top="0.75" bottom="0.75" header="0.3" footer="0.3"/>
  <pageSetup paperSize="8" scale="79" fitToHeight="0" orientation="landscape" r:id="rId1"/>
  <customProperties>
    <customPr name="MMSheetType"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5"/>
  <sheetViews>
    <sheetView showGridLines="0" zoomScaleNormal="100" workbookViewId="0"/>
  </sheetViews>
  <sheetFormatPr defaultColWidth="0" defaultRowHeight="10" zeroHeight="1" x14ac:dyDescent="0.2"/>
  <cols>
    <col min="1" max="1" width="9.33203125" customWidth="1"/>
    <col min="2" max="2" width="28.44140625" style="155" customWidth="1"/>
    <col min="3" max="3" width="28.44140625" customWidth="1"/>
    <col min="4" max="4" width="57.109375" customWidth="1"/>
    <col min="5" max="5" width="62.88671875" customWidth="1"/>
    <col min="6" max="6" width="28.44140625" customWidth="1"/>
    <col min="7" max="7" width="9.33203125" customWidth="1"/>
    <col min="8" max="13" width="9.33203125" hidden="1" customWidth="1"/>
    <col min="14" max="16384" width="9.33203125" hidden="1"/>
  </cols>
  <sheetData>
    <row r="1" spans="1:11" ht="21" x14ac:dyDescent="0.2">
      <c r="A1" s="63" t="s">
        <v>25</v>
      </c>
      <c r="B1" s="154"/>
      <c r="C1" s="63"/>
      <c r="D1" s="79"/>
      <c r="E1" s="79"/>
      <c r="F1" s="48"/>
      <c r="G1" s="48"/>
      <c r="H1" s="48"/>
      <c r="I1" s="48"/>
      <c r="J1" s="48"/>
      <c r="K1" s="48"/>
    </row>
    <row r="2" spans="1:11" x14ac:dyDescent="0.2"/>
    <row r="3" spans="1:11" ht="30.75" customHeight="1" x14ac:dyDescent="0.2">
      <c r="B3" s="186" t="s">
        <v>26</v>
      </c>
      <c r="C3" s="186"/>
      <c r="D3" s="186"/>
      <c r="E3" s="186"/>
      <c r="F3" s="171"/>
    </row>
    <row r="4" spans="1:11" x14ac:dyDescent="0.2"/>
    <row r="5" spans="1:11" ht="13" x14ac:dyDescent="0.2">
      <c r="B5" s="150" t="s">
        <v>27</v>
      </c>
      <c r="C5" s="151" t="s">
        <v>28</v>
      </c>
      <c r="D5" s="150" t="s">
        <v>29</v>
      </c>
      <c r="E5" s="150" t="s">
        <v>30</v>
      </c>
    </row>
    <row r="6" spans="1:11" ht="13" x14ac:dyDescent="0.2">
      <c r="B6" s="180">
        <v>1</v>
      </c>
      <c r="C6" s="152" t="str">
        <f>A1</f>
        <v>Change log</v>
      </c>
      <c r="D6" s="169" t="s">
        <v>31</v>
      </c>
      <c r="E6" s="170" t="str">
        <f>A1</f>
        <v>Change log</v>
      </c>
    </row>
    <row r="7" spans="1:11" ht="13" x14ac:dyDescent="0.2">
      <c r="B7" s="180">
        <v>2</v>
      </c>
      <c r="C7" s="152" t="str">
        <f>'Inputs &amp; outputs log'!A1</f>
        <v>Inputs &amp; outputs log</v>
      </c>
      <c r="D7" s="169" t="s">
        <v>32</v>
      </c>
      <c r="E7" s="170" t="str">
        <f>'Inputs &amp; outputs log'!A1</f>
        <v>Inputs &amp; outputs log</v>
      </c>
    </row>
    <row r="8" spans="1:11" ht="20" customHeight="1" x14ac:dyDescent="0.2">
      <c r="B8" s="184">
        <v>3</v>
      </c>
      <c r="C8" s="181" t="str">
        <f ca="1">'Year 2'!A1</f>
        <v>Year 2</v>
      </c>
      <c r="D8" s="183" t="s">
        <v>33</v>
      </c>
      <c r="E8" s="178" t="str">
        <f>'Year 2'!B196</f>
        <v>Weighting for enhancement PAYG rate - year 2</v>
      </c>
      <c r="F8" s="153"/>
    </row>
    <row r="9" spans="1:11" ht="20" customHeight="1" x14ac:dyDescent="0.2">
      <c r="B9" s="184"/>
      <c r="C9" s="181" t="str">
        <f ca="1">'Year 3'!A1</f>
        <v>Year 3</v>
      </c>
      <c r="D9" s="183"/>
      <c r="E9" s="178" t="str">
        <f>'Year 3'!B180</f>
        <v>Weighting for enhancement PAYG rate - year 3</v>
      </c>
      <c r="F9" s="153"/>
    </row>
    <row r="10" spans="1:11" ht="13" customHeight="1" x14ac:dyDescent="0.2">
      <c r="B10" s="182">
        <v>4</v>
      </c>
      <c r="C10" s="181" t="str">
        <f ca="1">Inputs!$A$1</f>
        <v>Inputs</v>
      </c>
      <c r="D10" s="183" t="s">
        <v>34</v>
      </c>
      <c r="E10" s="179" t="str">
        <f>Inputs!E16</f>
        <v xml:space="preserve">Control in use (WR) </v>
      </c>
      <c r="F10" s="153"/>
    </row>
    <row r="11" spans="1:11" ht="13" customHeight="1" x14ac:dyDescent="0.2">
      <c r="B11" s="182"/>
      <c r="C11" s="185" t="str">
        <f ca="1">'Year 2'!$A$1</f>
        <v>Year 2</v>
      </c>
      <c r="D11" s="183"/>
      <c r="E11" s="179" t="str">
        <f>'Year 2'!$B$27</f>
        <v>Year 2 total modelled underspend - real</v>
      </c>
      <c r="F11" s="153"/>
    </row>
    <row r="12" spans="1:11" ht="13" x14ac:dyDescent="0.2">
      <c r="B12" s="182"/>
      <c r="C12" s="185"/>
      <c r="D12" s="183"/>
      <c r="E12" s="179" t="str">
        <f>'Year 2'!$B$70</f>
        <v>Year 2 cumulative - Enhancement allowance - real</v>
      </c>
      <c r="F12" s="153"/>
    </row>
    <row r="13" spans="1:11" ht="13" x14ac:dyDescent="0.2">
      <c r="B13" s="182"/>
      <c r="C13" s="185" t="str">
        <f ca="1">'Year 3'!$A$1</f>
        <v>Year 3</v>
      </c>
      <c r="D13" s="183"/>
      <c r="E13" s="179" t="str">
        <f>'Year 3'!$B$11</f>
        <v>Year 3 total modelled underspend - real</v>
      </c>
      <c r="F13" s="153"/>
    </row>
    <row r="14" spans="1:11" ht="13" x14ac:dyDescent="0.2">
      <c r="B14" s="182"/>
      <c r="C14" s="185"/>
      <c r="D14" s="183"/>
      <c r="E14" s="179" t="str">
        <f>'Year 3'!$B$54</f>
        <v>Year 3 cumulative - Enhancement allowance - real</v>
      </c>
      <c r="F14" s="153"/>
    </row>
    <row r="15" spans="1:11" ht="39" x14ac:dyDescent="0.2">
      <c r="B15" s="177">
        <v>5</v>
      </c>
      <c r="C15" s="181" t="str">
        <f ca="1">'Year 3'!$A$1</f>
        <v>Year 3</v>
      </c>
      <c r="D15" s="57" t="s">
        <v>35</v>
      </c>
      <c r="E15" s="170" t="str">
        <f>'Year 3'!$E$470</f>
        <v>Forecast Period Flag</v>
      </c>
      <c r="F15" s="153"/>
    </row>
    <row r="16" spans="1:11" ht="13" x14ac:dyDescent="0.2">
      <c r="B16" s="182">
        <v>6</v>
      </c>
      <c r="C16" s="181" t="str">
        <f ca="1">'Year 2'!$A$1</f>
        <v>Year 2</v>
      </c>
      <c r="D16" s="183" t="s">
        <v>36</v>
      </c>
      <c r="E16" s="178" t="str">
        <f>'Year 2'!$B$291</f>
        <v>TVM adjustment</v>
      </c>
      <c r="F16" s="153"/>
    </row>
    <row r="17" spans="1:7" ht="13" x14ac:dyDescent="0.2">
      <c r="B17" s="182"/>
      <c r="C17" s="185" t="str">
        <f ca="1">'Year 3'!$A$1</f>
        <v>Year 3</v>
      </c>
      <c r="D17" s="183"/>
      <c r="E17" s="178" t="str">
        <f>'Year 3'!$B$646</f>
        <v>Water revenue adjustment to be reversed</v>
      </c>
      <c r="F17" s="153"/>
    </row>
    <row r="18" spans="1:7" ht="13" x14ac:dyDescent="0.2">
      <c r="B18" s="182"/>
      <c r="C18" s="185"/>
      <c r="D18" s="183"/>
      <c r="E18" s="178" t="str">
        <f>'Year 3'!$B$658</f>
        <v>Wastewater revenue adjustment to be reversed</v>
      </c>
      <c r="F18" s="153"/>
    </row>
    <row r="19" spans="1:7" ht="13" x14ac:dyDescent="0.2">
      <c r="B19" s="182"/>
      <c r="C19" s="185"/>
      <c r="D19" s="183"/>
      <c r="E19" s="178" t="str">
        <f>'Year 3'!$B$670</f>
        <v>Additional control revenue adjustment to be reversed</v>
      </c>
      <c r="F19" s="153"/>
    </row>
    <row r="20" spans="1:7" ht="20" customHeight="1" x14ac:dyDescent="0.2">
      <c r="B20" s="184">
        <v>7</v>
      </c>
      <c r="C20" s="185" t="str">
        <f ca="1">'Year 3'!$A$1</f>
        <v>Year 3</v>
      </c>
      <c r="D20" s="183" t="s">
        <v>37</v>
      </c>
      <c r="E20" s="178" t="str">
        <f>'Year 3'!$B$653</f>
        <v>Total Water revenue adjustment to be reversed</v>
      </c>
      <c r="F20" s="153"/>
    </row>
    <row r="21" spans="1:7" ht="20" customHeight="1" x14ac:dyDescent="0.2">
      <c r="B21" s="184"/>
      <c r="C21" s="185"/>
      <c r="D21" s="183"/>
      <c r="E21" s="178" t="str">
        <f>'Year 3'!$B$665</f>
        <v>Total Wastewater revenue adjustment to be reversed</v>
      </c>
      <c r="F21" s="153"/>
    </row>
    <row r="22" spans="1:7" ht="20" customHeight="1" x14ac:dyDescent="0.2">
      <c r="B22" s="184"/>
      <c r="C22" s="185"/>
      <c r="D22" s="183"/>
      <c r="E22" s="178" t="str">
        <f>'Year 3'!$B$677</f>
        <v>Total additional control revenue adjustment to be reversed</v>
      </c>
      <c r="F22" s="153"/>
    </row>
    <row r="23" spans="1:7" ht="20" customHeight="1" x14ac:dyDescent="0.2">
      <c r="B23" s="184"/>
      <c r="C23" s="181" t="str">
        <f ca="1">Outputs!$A$1</f>
        <v>Outputs</v>
      </c>
      <c r="D23" s="183"/>
      <c r="E23" s="178" t="str">
        <f>Outputs!$B$33</f>
        <v>Revenue adjustment to be reversed at PR29</v>
      </c>
      <c r="F23" s="153"/>
    </row>
    <row r="24" spans="1:7" ht="20" customHeight="1" x14ac:dyDescent="0.2">
      <c r="B24" s="182">
        <v>8</v>
      </c>
      <c r="C24" s="181" t="str">
        <f ca="1">Inputs!$A$1</f>
        <v>Inputs</v>
      </c>
      <c r="D24" s="183" t="s">
        <v>38</v>
      </c>
      <c r="E24" s="178" t="str">
        <f>Inputs!$E$33</f>
        <v xml:space="preserve">Actual enhancement spend - nominal (WR) </v>
      </c>
      <c r="F24" s="153"/>
    </row>
    <row r="25" spans="1:7" ht="20" customHeight="1" x14ac:dyDescent="0.2">
      <c r="B25" s="182"/>
      <c r="C25" s="181" t="str">
        <f ca="1">'Year 2'!$A$1</f>
        <v>Year 2</v>
      </c>
      <c r="D25" s="183"/>
      <c r="E25" s="178" t="str">
        <f>'Year 2'!$B$11</f>
        <v>Actual enhancement spend - real</v>
      </c>
      <c r="F25" s="153"/>
    </row>
    <row r="26" spans="1:7" ht="13.15" customHeight="1" x14ac:dyDescent="0.2">
      <c r="B26" s="182">
        <v>9</v>
      </c>
      <c r="C26" s="185" t="s">
        <v>39</v>
      </c>
      <c r="D26" s="183" t="s">
        <v>40</v>
      </c>
      <c r="E26" s="179" t="str">
        <f>'Year 2'!B380</f>
        <v>Run off</v>
      </c>
      <c r="F26" s="153"/>
    </row>
    <row r="27" spans="1:7" ht="13" x14ac:dyDescent="0.2">
      <c r="B27" s="182"/>
      <c r="C27" s="185"/>
      <c r="D27" s="183"/>
      <c r="E27" s="179" t="str">
        <f>'Year 2'!A582</f>
        <v>RETURN ON RCV</v>
      </c>
    </row>
    <row r="28" spans="1:7" ht="13" x14ac:dyDescent="0.2">
      <c r="B28" s="182"/>
      <c r="C28" s="185" t="str">
        <f ca="1">'Year 3'!$A$1</f>
        <v>Year 3</v>
      </c>
      <c r="D28" s="183"/>
      <c r="E28" s="179" t="str">
        <f>'Year 3'!B325</f>
        <v>Run off</v>
      </c>
    </row>
    <row r="29" spans="1:7" ht="13" x14ac:dyDescent="0.2">
      <c r="B29" s="182"/>
      <c r="C29" s="185"/>
      <c r="D29" s="183"/>
      <c r="E29" s="179" t="str">
        <f>'Year 3'!A423</f>
        <v>RETURN ON RCV</v>
      </c>
    </row>
    <row r="30" spans="1:7" x14ac:dyDescent="0.2"/>
    <row r="31" spans="1:7" ht="13" x14ac:dyDescent="0.2">
      <c r="A31" s="161" t="s">
        <v>24</v>
      </c>
      <c r="B31" s="161"/>
      <c r="C31" s="161"/>
      <c r="D31" s="161"/>
      <c r="E31" s="161"/>
      <c r="F31" s="161"/>
      <c r="G31" s="161"/>
    </row>
    <row r="32" spans="1:7" x14ac:dyDescent="0.2"/>
    <row r="33" x14ac:dyDescent="0.2"/>
    <row r="34" x14ac:dyDescent="0.2"/>
    <row r="35" x14ac:dyDescent="0.2"/>
  </sheetData>
  <mergeCells count="19">
    <mergeCell ref="C26:C27"/>
    <mergeCell ref="B26:B29"/>
    <mergeCell ref="C28:C29"/>
    <mergeCell ref="D26:D29"/>
    <mergeCell ref="B3:E3"/>
    <mergeCell ref="B24:B25"/>
    <mergeCell ref="D24:D25"/>
    <mergeCell ref="B8:B9"/>
    <mergeCell ref="D8:D9"/>
    <mergeCell ref="C11:C12"/>
    <mergeCell ref="C13:C14"/>
    <mergeCell ref="C17:C19"/>
    <mergeCell ref="C20:C22"/>
    <mergeCell ref="B10:B14"/>
    <mergeCell ref="D10:D14"/>
    <mergeCell ref="B16:B19"/>
    <mergeCell ref="D16:D19"/>
    <mergeCell ref="B20:B23"/>
    <mergeCell ref="D20:D23"/>
  </mergeCells>
  <pageMargins left="0.7" right="0.7" top="0.75" bottom="0.75" header="0.3" footer="0.3"/>
  <pageSetup paperSize="8" fitToHeight="0" orientation="landscape" r:id="rId1"/>
  <customProperties>
    <customPr name="MMSheetType" r:id="rId2"/>
  </customProperties>
  <ignoredErrors>
    <ignoredError sqref="C16" formula="1"/>
    <ignoredError sqref="C9"/>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32"/>
  <sheetViews>
    <sheetView showGridLines="0" zoomScaleNormal="100" workbookViewId="0"/>
  </sheetViews>
  <sheetFormatPr defaultColWidth="0" defaultRowHeight="10" zeroHeight="1" x14ac:dyDescent="0.2"/>
  <cols>
    <col min="1" max="1" width="9.33203125" customWidth="1"/>
    <col min="2" max="2" width="24.6640625" customWidth="1"/>
    <col min="3" max="3" width="23.6640625" customWidth="1"/>
    <col min="4" max="4" width="49.77734375" customWidth="1"/>
    <col min="5" max="5" width="50.6640625" customWidth="1"/>
    <col min="6" max="6" width="37.33203125" customWidth="1"/>
    <col min="7" max="7" width="7.6640625" bestFit="1" customWidth="1"/>
    <col min="8" max="10" width="9.33203125" customWidth="1"/>
    <col min="11" max="13" width="9.33203125" hidden="1" customWidth="1"/>
    <col min="14" max="16384" width="9.33203125" hidden="1"/>
  </cols>
  <sheetData>
    <row r="1" spans="1:10" ht="21" x14ac:dyDescent="0.2">
      <c r="A1" s="63" t="s">
        <v>6</v>
      </c>
      <c r="B1" s="63"/>
      <c r="C1" s="63"/>
      <c r="D1" s="79"/>
      <c r="E1" s="79"/>
      <c r="F1" s="48"/>
      <c r="G1" s="48"/>
      <c r="H1" s="48"/>
      <c r="I1" s="48"/>
      <c r="J1" s="48"/>
    </row>
    <row r="2" spans="1:10" ht="14.5" x14ac:dyDescent="0.35">
      <c r="A2" s="60"/>
      <c r="B2" s="60"/>
      <c r="C2" s="60"/>
      <c r="D2" s="60"/>
      <c r="E2" s="60"/>
      <c r="F2" s="60"/>
      <c r="G2" s="60"/>
    </row>
    <row r="3" spans="1:10" ht="14.5" x14ac:dyDescent="0.35">
      <c r="A3" s="60"/>
      <c r="B3" s="60"/>
      <c r="C3" s="60"/>
      <c r="D3" s="60"/>
      <c r="E3" s="60"/>
      <c r="F3" s="60"/>
      <c r="G3" s="60"/>
    </row>
    <row r="4" spans="1:10" ht="14.5" x14ac:dyDescent="0.35">
      <c r="A4" s="60"/>
      <c r="B4" s="150" t="s">
        <v>7</v>
      </c>
      <c r="C4" s="150" t="s">
        <v>8</v>
      </c>
      <c r="D4" s="150" t="s">
        <v>9</v>
      </c>
      <c r="E4" s="150" t="s">
        <v>10</v>
      </c>
      <c r="F4" s="150" t="s">
        <v>11</v>
      </c>
      <c r="G4" s="150" t="s">
        <v>12</v>
      </c>
    </row>
    <row r="5" spans="1:10" ht="39" x14ac:dyDescent="0.35">
      <c r="A5" s="60"/>
      <c r="B5" s="141">
        <v>1</v>
      </c>
      <c r="C5" s="172" t="str">
        <f ca="1">Inputs!$A$1</f>
        <v>Inputs</v>
      </c>
      <c r="D5" s="152" t="str">
        <f>Inputs!E26</f>
        <v xml:space="preserve">Enhancement allowance - real (WR) </v>
      </c>
      <c r="E5" s="173" t="s">
        <v>907</v>
      </c>
      <c r="F5" s="57" t="s">
        <v>895</v>
      </c>
      <c r="G5" s="152" t="str">
        <f>Inputs!G26</f>
        <v>£m</v>
      </c>
    </row>
    <row r="6" spans="1:10" ht="26" x14ac:dyDescent="0.35">
      <c r="A6" s="60"/>
      <c r="B6" s="141">
        <v>2</v>
      </c>
      <c r="C6" s="172" t="str">
        <f ca="1">Inputs!$A$1</f>
        <v>Inputs</v>
      </c>
      <c r="D6" s="152" t="str">
        <f>Inputs!E33</f>
        <v xml:space="preserve">Actual enhancement spend - nominal (WR) </v>
      </c>
      <c r="E6" s="173" t="s">
        <v>906</v>
      </c>
      <c r="F6" s="57" t="s">
        <v>897</v>
      </c>
      <c r="G6" s="152" t="str">
        <f>Inputs!G33</f>
        <v>£m</v>
      </c>
    </row>
    <row r="7" spans="1:10" ht="39" x14ac:dyDescent="0.35">
      <c r="A7" s="60"/>
      <c r="B7" s="141">
        <v>3</v>
      </c>
      <c r="C7" s="172" t="str">
        <f ca="1">Inputs!$A$1</f>
        <v>Inputs</v>
      </c>
      <c r="D7" s="152" t="str">
        <f>Inputs!E40</f>
        <v xml:space="preserve">Enhancement opex rate (WR) </v>
      </c>
      <c r="E7" s="173" t="s">
        <v>905</v>
      </c>
      <c r="F7" s="57" t="s">
        <v>896</v>
      </c>
      <c r="G7" s="152" t="str">
        <f>Inputs!G40</f>
        <v>%</v>
      </c>
    </row>
    <row r="8" spans="1:10" ht="26" x14ac:dyDescent="0.35">
      <c r="A8" s="60"/>
      <c r="B8" s="141">
        <v>4</v>
      </c>
      <c r="C8" s="172" t="str">
        <f ca="1">Inputs!$A$1</f>
        <v>Inputs</v>
      </c>
      <c r="D8" s="152" t="str">
        <f>Inputs!E47</f>
        <v xml:space="preserve">Run off rate (WR) </v>
      </c>
      <c r="E8" s="173" t="s">
        <v>904</v>
      </c>
      <c r="F8" s="57" t="s">
        <v>901</v>
      </c>
      <c r="G8" s="152" t="str">
        <f>Inputs!G47</f>
        <v>%</v>
      </c>
    </row>
    <row r="9" spans="1:10" ht="65" x14ac:dyDescent="0.35">
      <c r="A9" s="60"/>
      <c r="B9" s="141">
        <v>5</v>
      </c>
      <c r="C9" s="172" t="str">
        <f ca="1">Inputs!$A$1</f>
        <v>Inputs</v>
      </c>
      <c r="D9" s="152" t="str">
        <f>Inputs!E57</f>
        <v>Trigger threshold</v>
      </c>
      <c r="E9" s="174" t="s">
        <v>903</v>
      </c>
      <c r="F9" s="175" t="s">
        <v>899</v>
      </c>
      <c r="G9" s="152" t="str">
        <f>Inputs!G57</f>
        <v>%</v>
      </c>
    </row>
    <row r="10" spans="1:10" ht="39" x14ac:dyDescent="0.35">
      <c r="A10" s="60"/>
      <c r="B10" s="141">
        <v>6</v>
      </c>
      <c r="C10" s="172" t="str">
        <f ca="1">Inputs!$A$1</f>
        <v>Inputs</v>
      </c>
      <c r="D10" s="152" t="str">
        <f>Inputs!E58</f>
        <v>Clawback rate %</v>
      </c>
      <c r="E10" s="173" t="s">
        <v>902</v>
      </c>
      <c r="F10" s="57" t="s">
        <v>899</v>
      </c>
      <c r="G10" s="152" t="str">
        <f>Inputs!G58</f>
        <v>%</v>
      </c>
    </row>
    <row r="11" spans="1:10" ht="14.5" x14ac:dyDescent="0.35">
      <c r="A11" s="60"/>
      <c r="B11" s="141">
        <v>7</v>
      </c>
      <c r="C11" s="172" t="str">
        <f ca="1">Inputs!$A$1</f>
        <v>Inputs</v>
      </c>
      <c r="D11" s="152" t="str">
        <f>Inputs!E59</f>
        <v>Year 2 payback period flag</v>
      </c>
      <c r="E11" s="173" t="s">
        <v>13</v>
      </c>
      <c r="F11" s="57" t="s">
        <v>14</v>
      </c>
      <c r="G11" s="152" t="str">
        <f>Inputs!G59</f>
        <v>Flag</v>
      </c>
    </row>
    <row r="12" spans="1:10" ht="15.75" customHeight="1" x14ac:dyDescent="0.35">
      <c r="A12" s="60"/>
      <c r="B12" s="141">
        <v>8</v>
      </c>
      <c r="C12" s="172" t="str">
        <f ca="1">Inputs!$A$1</f>
        <v>Inputs</v>
      </c>
      <c r="D12" s="152" t="str">
        <f>Inputs!E60</f>
        <v>Year 3 payback period flag</v>
      </c>
      <c r="E12" s="173" t="s">
        <v>15</v>
      </c>
      <c r="F12" s="57" t="s">
        <v>14</v>
      </c>
      <c r="G12" s="152" t="str">
        <f>Inputs!G60</f>
        <v>Flag</v>
      </c>
    </row>
    <row r="13" spans="1:10" ht="26" x14ac:dyDescent="0.35">
      <c r="A13" s="60"/>
      <c r="B13" s="141">
        <v>9</v>
      </c>
      <c r="C13" s="172" t="str">
        <f ca="1">Inputs!$A$1</f>
        <v>Inputs</v>
      </c>
      <c r="D13" s="152" t="str">
        <f>Inputs!E61</f>
        <v>Percentage of year 2 adjustment in 2028-29</v>
      </c>
      <c r="E13" s="173" t="s">
        <v>16</v>
      </c>
      <c r="F13" s="57" t="s">
        <v>14</v>
      </c>
      <c r="G13" s="152" t="str">
        <f>Inputs!G61</f>
        <v>%</v>
      </c>
    </row>
    <row r="14" spans="1:10" ht="39" x14ac:dyDescent="0.35">
      <c r="A14" s="60"/>
      <c r="B14" s="141">
        <v>10</v>
      </c>
      <c r="C14" s="172" t="str">
        <f ca="1">Inputs!$A$1</f>
        <v>Inputs</v>
      </c>
      <c r="D14" s="152" t="str">
        <f>Inputs!E66</f>
        <v>CPIH FYA 2022-23 adjustment</v>
      </c>
      <c r="E14" s="173" t="s">
        <v>17</v>
      </c>
      <c r="F14" s="57" t="s">
        <v>18</v>
      </c>
      <c r="G14" s="152" t="str">
        <f>Inputs!G66</f>
        <v>Factor</v>
      </c>
    </row>
    <row r="15" spans="1:10" ht="26" x14ac:dyDescent="0.35">
      <c r="A15" s="60"/>
      <c r="B15" s="141">
        <v>11</v>
      </c>
      <c r="C15" s="172" t="str">
        <f ca="1">Inputs!$A$1</f>
        <v>Inputs</v>
      </c>
      <c r="D15" s="152" t="str">
        <f>Inputs!E71</f>
        <v>Financing cost index</v>
      </c>
      <c r="E15" s="173" t="s">
        <v>19</v>
      </c>
      <c r="F15" s="57" t="s">
        <v>14</v>
      </c>
      <c r="G15" s="152" t="str">
        <f>Inputs!G71</f>
        <v>Years</v>
      </c>
    </row>
    <row r="16" spans="1:10" ht="26" x14ac:dyDescent="0.35">
      <c r="A16" s="60"/>
      <c r="B16" s="141">
        <v>12</v>
      </c>
      <c r="C16" s="172" t="str">
        <f ca="1">Inputs!$A$1</f>
        <v>Inputs</v>
      </c>
      <c r="D16" s="152" t="str">
        <f>Inputs!E72</f>
        <v>WACC - real</v>
      </c>
      <c r="E16" s="173" t="s">
        <v>20</v>
      </c>
      <c r="F16" s="57" t="s">
        <v>900</v>
      </c>
      <c r="G16" s="152" t="str">
        <f>Inputs!G72</f>
        <v>%</v>
      </c>
    </row>
    <row r="17" spans="1:23" x14ac:dyDescent="0.2"/>
    <row r="18" spans="1:23" x14ac:dyDescent="0.2"/>
    <row r="19" spans="1:23" ht="13" x14ac:dyDescent="0.2">
      <c r="B19" s="150" t="s">
        <v>7</v>
      </c>
      <c r="C19" s="150" t="s">
        <v>8</v>
      </c>
      <c r="D19" s="150" t="s">
        <v>21</v>
      </c>
      <c r="E19" s="150" t="s">
        <v>10</v>
      </c>
      <c r="F19" s="150" t="s">
        <v>22</v>
      </c>
      <c r="G19" s="150" t="s">
        <v>12</v>
      </c>
    </row>
    <row r="20" spans="1:23" ht="39" x14ac:dyDescent="0.2">
      <c r="B20" s="141">
        <v>1</v>
      </c>
      <c r="C20" s="172" t="str">
        <f ca="1">Outputs!$A$1</f>
        <v>Outputs</v>
      </c>
      <c r="D20" s="162" t="str">
        <f>Outputs!E17</f>
        <v>Total Water year 2 revenue adjustment in 2028-29 - real</v>
      </c>
      <c r="E20" s="174" t="s">
        <v>908</v>
      </c>
      <c r="F20" s="175" t="s">
        <v>898</v>
      </c>
      <c r="G20" s="162" t="str">
        <f>Outputs!G17</f>
        <v>£m</v>
      </c>
    </row>
    <row r="21" spans="1:23" ht="39" x14ac:dyDescent="0.2">
      <c r="B21" s="141">
        <v>2</v>
      </c>
      <c r="C21" s="172" t="str">
        <f ca="1">Outputs!$A$1</f>
        <v>Outputs</v>
      </c>
      <c r="D21" s="162" t="str">
        <f>Outputs!E18</f>
        <v>Total Wastewater year 2 revenue adjustment in 2028-29 - real</v>
      </c>
      <c r="E21" s="174" t="s">
        <v>909</v>
      </c>
      <c r="F21" s="175" t="s">
        <v>898</v>
      </c>
      <c r="G21" s="162" t="str">
        <f>Outputs!G18</f>
        <v>£m</v>
      </c>
    </row>
    <row r="22" spans="1:23" ht="39" x14ac:dyDescent="0.2">
      <c r="B22" s="141">
        <v>3</v>
      </c>
      <c r="C22" s="172" t="str">
        <f ca="1">Outputs!$A$1</f>
        <v>Outputs</v>
      </c>
      <c r="D22" s="162" t="str">
        <f>Outputs!E19</f>
        <v>Total Additional control year 2 revenue adjustment in 2028-29 - real</v>
      </c>
      <c r="E22" s="174" t="s">
        <v>910</v>
      </c>
      <c r="F22" s="175" t="s">
        <v>898</v>
      </c>
      <c r="G22" s="162" t="str">
        <f>Outputs!G19</f>
        <v>£m</v>
      </c>
    </row>
    <row r="23" spans="1:23" ht="39" x14ac:dyDescent="0.2">
      <c r="B23" s="141">
        <v>4</v>
      </c>
      <c r="C23" s="172" t="str">
        <f ca="1">Outputs!$A$1</f>
        <v>Outputs</v>
      </c>
      <c r="D23" s="162" t="str">
        <f>Outputs!E29</f>
        <v xml:space="preserve">Total Water revenue adjustment applied in 2029-30 - real </v>
      </c>
      <c r="E23" s="174" t="s">
        <v>911</v>
      </c>
      <c r="F23" s="175" t="s">
        <v>898</v>
      </c>
      <c r="G23" s="162" t="str">
        <f>Outputs!G29</f>
        <v>£m</v>
      </c>
    </row>
    <row r="24" spans="1:23" ht="39" x14ac:dyDescent="0.2">
      <c r="B24" s="141">
        <v>5</v>
      </c>
      <c r="C24" s="172" t="str">
        <f ca="1">Outputs!$A$1</f>
        <v>Outputs</v>
      </c>
      <c r="D24" s="162" t="str">
        <f>Outputs!E30</f>
        <v xml:space="preserve">Total Wastewater revenue adjustment applied in 2029-30 - real </v>
      </c>
      <c r="E24" s="174" t="s">
        <v>912</v>
      </c>
      <c r="F24" s="175" t="s">
        <v>898</v>
      </c>
      <c r="G24" s="162" t="str">
        <f>Outputs!G30</f>
        <v>£m</v>
      </c>
    </row>
    <row r="25" spans="1:23" ht="39" x14ac:dyDescent="0.2">
      <c r="B25" s="141">
        <v>6</v>
      </c>
      <c r="C25" s="172" t="str">
        <f ca="1">Outputs!$A$1</f>
        <v>Outputs</v>
      </c>
      <c r="D25" s="162" t="str">
        <f>Outputs!E31</f>
        <v xml:space="preserve">Total Additional controls revenue adjustment applied in 2029-30 - real </v>
      </c>
      <c r="E25" s="174" t="s">
        <v>913</v>
      </c>
      <c r="F25" s="175" t="s">
        <v>898</v>
      </c>
      <c r="G25" s="162" t="str">
        <f>Outputs!G31</f>
        <v>£m</v>
      </c>
    </row>
    <row r="26" spans="1:23" ht="52" x14ac:dyDescent="0.2">
      <c r="B26" s="141">
        <v>7</v>
      </c>
      <c r="C26" s="172" t="str">
        <f ca="1">Outputs!$A$1</f>
        <v>Outputs</v>
      </c>
      <c r="D26" s="162" t="str">
        <f>Outputs!E34</f>
        <v>Total Water revenue adjustment to be reversed</v>
      </c>
      <c r="E26" s="174" t="s">
        <v>915</v>
      </c>
      <c r="F26" s="175" t="s">
        <v>23</v>
      </c>
      <c r="G26" s="162" t="str">
        <f>Outputs!G34</f>
        <v>£m</v>
      </c>
    </row>
    <row r="27" spans="1:23" ht="52" x14ac:dyDescent="0.2">
      <c r="B27" s="141">
        <v>8</v>
      </c>
      <c r="C27" s="172" t="str">
        <f ca="1">Outputs!$A$1</f>
        <v>Outputs</v>
      </c>
      <c r="D27" s="162" t="str">
        <f>Outputs!E35</f>
        <v>Total Wastewater revenue adjustment to be reversed</v>
      </c>
      <c r="E27" s="174" t="s">
        <v>916</v>
      </c>
      <c r="F27" s="175" t="s">
        <v>23</v>
      </c>
      <c r="G27" s="162" t="str">
        <f>Outputs!G35</f>
        <v>£m</v>
      </c>
    </row>
    <row r="28" spans="1:23" ht="52" x14ac:dyDescent="0.2">
      <c r="B28" s="141">
        <v>9</v>
      </c>
      <c r="C28" s="172" t="str">
        <f ca="1">Outputs!$A$1</f>
        <v>Outputs</v>
      </c>
      <c r="D28" s="162" t="str">
        <f>Outputs!E36</f>
        <v>Total additional control revenue adjustment to be reversed</v>
      </c>
      <c r="E28" s="174" t="s">
        <v>917</v>
      </c>
      <c r="F28" s="175" t="s">
        <v>23</v>
      </c>
      <c r="G28" s="162" t="str">
        <f>Outputs!G36</f>
        <v>£m</v>
      </c>
    </row>
    <row r="29" spans="1:23" ht="13" x14ac:dyDescent="0.2">
      <c r="B29" s="156"/>
      <c r="C29" s="157"/>
      <c r="D29" s="158"/>
      <c r="E29" s="159"/>
      <c r="F29" s="160"/>
      <c r="G29" s="158"/>
    </row>
    <row r="30" spans="1:23" ht="13" x14ac:dyDescent="0.2">
      <c r="A30" s="161" t="s">
        <v>24</v>
      </c>
      <c r="B30" s="161"/>
      <c r="C30" s="161"/>
      <c r="D30" s="161"/>
      <c r="E30" s="161"/>
      <c r="F30" s="161"/>
      <c r="G30" s="161"/>
      <c r="H30" s="161"/>
      <c r="I30" s="161"/>
      <c r="J30" s="161"/>
      <c r="K30" s="161"/>
      <c r="L30" s="161"/>
      <c r="M30" s="161"/>
      <c r="N30" s="161"/>
      <c r="O30" s="161"/>
      <c r="P30" s="161"/>
      <c r="Q30" s="161"/>
      <c r="R30" s="161"/>
      <c r="S30" s="161"/>
      <c r="T30" s="161"/>
      <c r="U30" s="161"/>
      <c r="V30" s="161"/>
      <c r="W30" s="161"/>
    </row>
    <row r="31" spans="1:23" x14ac:dyDescent="0.2"/>
    <row r="32" spans="1:23" x14ac:dyDescent="0.2"/>
  </sheetData>
  <pageMargins left="0.7" right="0.7" top="0.75" bottom="0.75" header="0.3" footer="0.3"/>
  <pageSetup paperSize="8" fitToHeight="0" orientation="landscape" r:id="rId1"/>
  <customProperties>
    <customPr name="MMSheetTyp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D59"/>
  <sheetViews>
    <sheetView showGridLines="0" zoomScaleNormal="100" workbookViewId="0"/>
  </sheetViews>
  <sheetFormatPr defaultColWidth="0" defaultRowHeight="13" zeroHeight="1" x14ac:dyDescent="0.3"/>
  <cols>
    <col min="1" max="4" width="3.6640625" style="109" customWidth="1"/>
    <col min="5" max="5" width="70" style="109" customWidth="1"/>
    <col min="6" max="6" width="4.33203125" style="109" customWidth="1"/>
    <col min="7" max="7" width="48.6640625" style="109" bestFit="1" customWidth="1"/>
    <col min="8" max="8" width="3.6640625" style="109" customWidth="1"/>
    <col min="9" max="9" width="55" style="109" bestFit="1" customWidth="1"/>
    <col min="10" max="10" width="3.6640625" style="109" customWidth="1"/>
    <col min="11" max="11" width="35.6640625" style="109" customWidth="1"/>
    <col min="12" max="13" width="9.109375" style="109" hidden="1" customWidth="1"/>
    <col min="14" max="16384" width="12.44140625" style="109" hidden="1"/>
  </cols>
  <sheetData>
    <row r="1" spans="1:11" s="113" customFormat="1" ht="31" x14ac:dyDescent="0.2">
      <c r="A1" s="1" t="str">
        <f ca="1" xml:space="preserve"> RIGHT(CELL("filename", A1), LEN(CELL("filename", A1)) - SEARCH("]", CELL("filename", A1)))</f>
        <v>FAST</v>
      </c>
    </row>
    <row r="2" spans="1:11" x14ac:dyDescent="0.3"/>
    <row r="3" spans="1:11" s="111" customFormat="1" ht="21" x14ac:dyDescent="0.5">
      <c r="A3" s="86" t="s">
        <v>41</v>
      </c>
      <c r="I3" s="86" t="s">
        <v>42</v>
      </c>
      <c r="K3" s="86" t="s">
        <v>43</v>
      </c>
    </row>
    <row r="4" spans="1:11" x14ac:dyDescent="0.3"/>
    <row r="5" spans="1:11" s="73" customFormat="1" ht="15.5" x14ac:dyDescent="0.35">
      <c r="B5" s="75" t="s">
        <v>44</v>
      </c>
      <c r="D5" s="70"/>
      <c r="E5" s="41"/>
    </row>
    <row r="6" spans="1:11" x14ac:dyDescent="0.3">
      <c r="B6" s="50"/>
      <c r="C6" s="50"/>
      <c r="D6" s="69"/>
      <c r="E6" s="149" t="s">
        <v>45</v>
      </c>
      <c r="G6" s="34" t="s">
        <v>46</v>
      </c>
      <c r="H6" s="49"/>
      <c r="I6" s="34" t="s">
        <v>47</v>
      </c>
      <c r="J6" s="49"/>
      <c r="K6" s="49" t="s">
        <v>48</v>
      </c>
    </row>
    <row r="7" spans="1:11" x14ac:dyDescent="0.3">
      <c r="B7" s="50"/>
      <c r="C7" s="50"/>
      <c r="D7" s="69"/>
      <c r="E7" s="142"/>
      <c r="G7" s="34"/>
      <c r="H7" s="49"/>
      <c r="I7" s="49" t="s">
        <v>49</v>
      </c>
      <c r="J7" s="49"/>
      <c r="K7" s="49"/>
    </row>
    <row r="8" spans="1:11" x14ac:dyDescent="0.3">
      <c r="B8" s="50"/>
      <c r="C8" s="50"/>
      <c r="D8" s="69"/>
      <c r="E8" s="127" t="s">
        <v>50</v>
      </c>
      <c r="G8" s="34" t="s">
        <v>51</v>
      </c>
      <c r="H8" s="49"/>
      <c r="I8" s="49" t="s">
        <v>52</v>
      </c>
      <c r="J8" s="49"/>
      <c r="K8" s="49" t="s">
        <v>48</v>
      </c>
    </row>
    <row r="9" spans="1:11" x14ac:dyDescent="0.3">
      <c r="B9" s="50"/>
      <c r="C9" s="50"/>
      <c r="D9" s="69"/>
      <c r="E9" s="34"/>
      <c r="G9" s="34"/>
      <c r="H9" s="49"/>
      <c r="I9" s="49" t="s">
        <v>53</v>
      </c>
      <c r="J9" s="49"/>
      <c r="K9" s="49"/>
    </row>
    <row r="10" spans="1:11" x14ac:dyDescent="0.3">
      <c r="B10" s="50"/>
      <c r="C10" s="50"/>
      <c r="D10" s="69"/>
      <c r="E10" s="34" t="s">
        <v>54</v>
      </c>
      <c r="F10" s="49"/>
      <c r="G10" s="34" t="s">
        <v>55</v>
      </c>
      <c r="H10" s="49"/>
      <c r="I10" s="49" t="s">
        <v>56</v>
      </c>
      <c r="J10" s="49"/>
      <c r="K10" s="49" t="s">
        <v>48</v>
      </c>
    </row>
    <row r="11" spans="1:11" x14ac:dyDescent="0.3">
      <c r="B11" s="50"/>
      <c r="C11" s="50"/>
      <c r="D11" s="69"/>
      <c r="E11" s="34"/>
      <c r="F11" s="49"/>
      <c r="G11" s="34"/>
      <c r="H11" s="49"/>
      <c r="I11" s="49"/>
      <c r="J11" s="49"/>
      <c r="K11" s="49"/>
    </row>
    <row r="12" spans="1:11" x14ac:dyDescent="0.3">
      <c r="B12" s="50"/>
      <c r="C12" s="50"/>
      <c r="D12" s="69"/>
      <c r="E12" s="34" t="s">
        <v>57</v>
      </c>
      <c r="F12" s="49"/>
      <c r="G12" s="34"/>
      <c r="H12" s="49"/>
      <c r="I12" s="49"/>
      <c r="J12" s="49"/>
      <c r="K12" s="49"/>
    </row>
    <row r="13" spans="1:11" x14ac:dyDescent="0.3">
      <c r="B13" s="50"/>
      <c r="C13" s="50"/>
      <c r="D13" s="69"/>
      <c r="E13" s="34" t="s">
        <v>58</v>
      </c>
      <c r="F13" s="49"/>
      <c r="G13" s="34"/>
      <c r="H13" s="49"/>
      <c r="I13" s="49"/>
      <c r="J13" s="49"/>
      <c r="K13" s="49"/>
    </row>
    <row r="14" spans="1:11" x14ac:dyDescent="0.3">
      <c r="B14" s="50"/>
      <c r="C14" s="50"/>
      <c r="D14" s="69"/>
      <c r="E14" s="34"/>
      <c r="F14" s="49"/>
      <c r="G14" s="34"/>
      <c r="H14" s="49"/>
      <c r="I14" s="49"/>
      <c r="J14" s="49"/>
      <c r="K14" s="49"/>
    </row>
    <row r="15" spans="1:11" x14ac:dyDescent="0.3">
      <c r="B15" s="50"/>
      <c r="C15" s="50"/>
      <c r="D15" s="69"/>
      <c r="E15" s="116" t="s">
        <v>59</v>
      </c>
      <c r="G15" s="34" t="s">
        <v>60</v>
      </c>
      <c r="I15" s="109" t="s">
        <v>61</v>
      </c>
      <c r="K15" s="109" t="s">
        <v>48</v>
      </c>
    </row>
    <row r="16" spans="1:11" x14ac:dyDescent="0.3">
      <c r="B16" s="50"/>
      <c r="C16" s="50"/>
      <c r="D16" s="69"/>
      <c r="E16" s="34"/>
      <c r="G16" s="34"/>
      <c r="I16" s="109" t="s">
        <v>62</v>
      </c>
    </row>
    <row r="17" spans="2:11" s="73" customFormat="1" ht="15.5" x14ac:dyDescent="0.35">
      <c r="B17" s="75" t="s">
        <v>63</v>
      </c>
      <c r="C17" s="81"/>
      <c r="D17" s="70"/>
      <c r="E17" s="41"/>
      <c r="G17" s="41"/>
    </row>
    <row r="18" spans="2:11" x14ac:dyDescent="0.3">
      <c r="B18" s="50"/>
      <c r="C18" s="50"/>
      <c r="D18" s="69"/>
      <c r="E18" s="136" t="s">
        <v>64</v>
      </c>
      <c r="G18" s="34" t="s">
        <v>65</v>
      </c>
      <c r="I18" s="109" t="s">
        <v>56</v>
      </c>
      <c r="K18" s="109" t="s">
        <v>66</v>
      </c>
    </row>
    <row r="19" spans="2:11" x14ac:dyDescent="0.3">
      <c r="B19" s="50"/>
      <c r="C19" s="50"/>
      <c r="D19" s="69"/>
      <c r="E19" s="34"/>
      <c r="G19" s="34"/>
      <c r="K19" s="109" t="s">
        <v>67</v>
      </c>
    </row>
    <row r="20" spans="2:11" x14ac:dyDescent="0.3">
      <c r="B20" s="50"/>
      <c r="C20" s="50"/>
      <c r="D20" s="69"/>
      <c r="E20" s="92" t="s">
        <v>68</v>
      </c>
      <c r="G20" s="34" t="s">
        <v>69</v>
      </c>
      <c r="I20" s="109" t="s">
        <v>56</v>
      </c>
      <c r="K20" s="109" t="s">
        <v>70</v>
      </c>
    </row>
    <row r="21" spans="2:11" x14ac:dyDescent="0.3">
      <c r="B21" s="50"/>
      <c r="C21" s="50"/>
      <c r="D21" s="69"/>
      <c r="E21" s="34"/>
      <c r="G21" s="34"/>
      <c r="K21" s="109" t="s">
        <v>71</v>
      </c>
    </row>
    <row r="22" spans="2:11" x14ac:dyDescent="0.3">
      <c r="B22" s="50"/>
      <c r="C22" s="50"/>
      <c r="D22" s="69"/>
      <c r="E22" s="126" t="s">
        <v>72</v>
      </c>
      <c r="G22" s="34" t="s">
        <v>73</v>
      </c>
      <c r="I22" s="109" t="s">
        <v>47</v>
      </c>
      <c r="K22" s="109" t="s">
        <v>70</v>
      </c>
    </row>
    <row r="23" spans="2:11" x14ac:dyDescent="0.3">
      <c r="B23" s="50"/>
      <c r="C23" s="50"/>
      <c r="D23" s="69"/>
      <c r="E23" s="34"/>
      <c r="G23" s="34"/>
      <c r="I23" s="109" t="s">
        <v>49</v>
      </c>
      <c r="K23" s="109" t="s">
        <v>71</v>
      </c>
    </row>
    <row r="24" spans="2:11" x14ac:dyDescent="0.3">
      <c r="B24" s="50"/>
      <c r="C24" s="50"/>
      <c r="D24" s="69"/>
      <c r="E24" s="103" t="s">
        <v>74</v>
      </c>
      <c r="G24" s="34" t="s">
        <v>75</v>
      </c>
      <c r="I24" s="109" t="s">
        <v>56</v>
      </c>
      <c r="K24" s="109" t="s">
        <v>76</v>
      </c>
    </row>
    <row r="25" spans="2:11" x14ac:dyDescent="0.3">
      <c r="K25" s="109" t="s">
        <v>77</v>
      </c>
    </row>
    <row r="26" spans="2:11" x14ac:dyDescent="0.3">
      <c r="E26" s="135" t="s">
        <v>78</v>
      </c>
      <c r="G26" s="109" t="s">
        <v>79</v>
      </c>
      <c r="I26" s="109" t="s">
        <v>80</v>
      </c>
      <c r="K26" s="109" t="s">
        <v>81</v>
      </c>
    </row>
    <row r="27" spans="2:11" x14ac:dyDescent="0.3">
      <c r="K27" s="109" t="s">
        <v>82</v>
      </c>
    </row>
    <row r="28" spans="2:11" ht="24.75" customHeight="1" x14ac:dyDescent="0.3">
      <c r="E28" s="133">
        <v>0</v>
      </c>
      <c r="G28" s="109" t="s">
        <v>83</v>
      </c>
      <c r="I28" s="109" t="s">
        <v>80</v>
      </c>
      <c r="K28" s="109" t="s">
        <v>84</v>
      </c>
    </row>
    <row r="29" spans="2:11" x14ac:dyDescent="0.3">
      <c r="K29" s="109" t="s">
        <v>85</v>
      </c>
    </row>
    <row r="30" spans="2:11" x14ac:dyDescent="0.3">
      <c r="E30" s="109" t="s">
        <v>86</v>
      </c>
    </row>
    <row r="31" spans="2:11" x14ac:dyDescent="0.3"/>
    <row r="32" spans="2:11" s="73" customFormat="1" ht="15.5" x14ac:dyDescent="0.35">
      <c r="B32" s="75" t="s">
        <v>87</v>
      </c>
      <c r="C32" s="81"/>
      <c r="D32" s="70"/>
      <c r="E32" s="41"/>
      <c r="F32" s="41"/>
      <c r="G32" s="41"/>
    </row>
    <row r="33" spans="1:11" x14ac:dyDescent="0.3">
      <c r="B33" s="50"/>
      <c r="C33" s="50"/>
      <c r="D33" s="69"/>
      <c r="E33" s="92" t="s">
        <v>88</v>
      </c>
      <c r="F33" s="34"/>
      <c r="G33" s="34" t="s">
        <v>89</v>
      </c>
      <c r="I33" s="109" t="s">
        <v>48</v>
      </c>
      <c r="K33" s="109" t="s">
        <v>70</v>
      </c>
    </row>
    <row r="34" spans="1:11" x14ac:dyDescent="0.3">
      <c r="B34" s="50"/>
      <c r="C34" s="50"/>
      <c r="D34" s="69"/>
      <c r="E34" s="34"/>
      <c r="F34" s="34"/>
      <c r="G34" s="34"/>
      <c r="K34" s="109" t="s">
        <v>71</v>
      </c>
    </row>
    <row r="35" spans="1:11" x14ac:dyDescent="0.3">
      <c r="B35" s="50"/>
      <c r="C35" s="50"/>
      <c r="D35" s="69"/>
      <c r="E35" s="114" t="s">
        <v>90</v>
      </c>
      <c r="F35" s="34"/>
      <c r="G35" s="34" t="s">
        <v>91</v>
      </c>
      <c r="I35" s="109" t="s">
        <v>92</v>
      </c>
      <c r="K35" s="109" t="s">
        <v>93</v>
      </c>
    </row>
    <row r="36" spans="1:11" x14ac:dyDescent="0.3">
      <c r="B36" s="50"/>
      <c r="C36" s="50"/>
      <c r="D36" s="69"/>
      <c r="E36" s="34"/>
      <c r="F36" s="34"/>
      <c r="G36" s="34"/>
      <c r="I36" s="109" t="s">
        <v>94</v>
      </c>
      <c r="K36" s="109" t="s">
        <v>95</v>
      </c>
    </row>
    <row r="37" spans="1:11" s="73" customFormat="1" ht="15.5" x14ac:dyDescent="0.35">
      <c r="B37" s="75" t="s">
        <v>96</v>
      </c>
      <c r="C37" s="81"/>
      <c r="D37" s="70"/>
      <c r="E37" s="41"/>
      <c r="F37" s="41"/>
      <c r="G37" s="41"/>
    </row>
    <row r="38" spans="1:11" x14ac:dyDescent="0.3">
      <c r="B38" s="50"/>
      <c r="C38" s="50"/>
      <c r="D38" s="69"/>
      <c r="E38" s="34"/>
      <c r="F38" s="34"/>
      <c r="G38" s="34"/>
    </row>
    <row r="39" spans="1:11" x14ac:dyDescent="0.3">
      <c r="B39" s="50"/>
      <c r="C39" s="50"/>
      <c r="D39" s="69"/>
      <c r="E39" s="110" t="s">
        <v>97</v>
      </c>
      <c r="F39" s="34"/>
      <c r="G39" s="34" t="s">
        <v>98</v>
      </c>
      <c r="I39" s="109" t="s">
        <v>56</v>
      </c>
      <c r="K39" s="109" t="s">
        <v>99</v>
      </c>
    </row>
    <row r="40" spans="1:11" x14ac:dyDescent="0.3">
      <c r="B40" s="50"/>
      <c r="C40" s="50"/>
      <c r="D40" s="69"/>
      <c r="E40" s="34"/>
      <c r="F40" s="34"/>
      <c r="G40" s="34"/>
      <c r="K40" s="109" t="s">
        <v>100</v>
      </c>
    </row>
    <row r="41" spans="1:11" s="73" customFormat="1" ht="15.5" x14ac:dyDescent="0.35">
      <c r="A41" s="41"/>
      <c r="B41" s="75" t="s">
        <v>101</v>
      </c>
      <c r="C41" s="81"/>
      <c r="D41" s="70"/>
      <c r="E41" s="41"/>
      <c r="F41" s="41"/>
      <c r="G41" s="41"/>
    </row>
    <row r="42" spans="1:11" x14ac:dyDescent="0.3">
      <c r="B42" s="50"/>
      <c r="C42" s="50"/>
      <c r="D42" s="69"/>
      <c r="E42" s="34"/>
      <c r="F42" s="34"/>
      <c r="G42" s="34"/>
    </row>
    <row r="43" spans="1:11" x14ac:dyDescent="0.3">
      <c r="B43" s="50"/>
      <c r="C43" s="50"/>
      <c r="D43" s="69"/>
      <c r="E43" s="143" t="s">
        <v>102</v>
      </c>
      <c r="F43" s="34"/>
      <c r="G43" s="34" t="s">
        <v>103</v>
      </c>
      <c r="K43" s="109" t="s">
        <v>66</v>
      </c>
    </row>
    <row r="44" spans="1:11" x14ac:dyDescent="0.3">
      <c r="B44" s="50"/>
      <c r="C44" s="50"/>
      <c r="D44" s="69"/>
      <c r="E44" s="72"/>
      <c r="F44" s="34"/>
      <c r="G44" s="34"/>
      <c r="K44" s="109" t="s">
        <v>104</v>
      </c>
    </row>
    <row r="45" spans="1:11" x14ac:dyDescent="0.3">
      <c r="B45" s="50"/>
      <c r="C45" s="50"/>
      <c r="D45" s="69"/>
      <c r="E45" s="125" t="s">
        <v>105</v>
      </c>
      <c r="F45" s="34"/>
      <c r="G45" s="34" t="s">
        <v>894</v>
      </c>
      <c r="K45" s="109" t="s">
        <v>70</v>
      </c>
    </row>
    <row r="46" spans="1:11" x14ac:dyDescent="0.3">
      <c r="B46" s="50"/>
      <c r="C46" s="50"/>
      <c r="D46" s="69"/>
      <c r="E46" s="72"/>
      <c r="F46" s="34"/>
      <c r="G46" s="34"/>
      <c r="K46" s="109" t="s">
        <v>106</v>
      </c>
    </row>
    <row r="47" spans="1:11" x14ac:dyDescent="0.3">
      <c r="B47" s="50"/>
      <c r="C47" s="50"/>
      <c r="D47" s="69"/>
      <c r="E47" s="140" t="s">
        <v>107</v>
      </c>
      <c r="F47" s="34"/>
      <c r="G47" s="34" t="s">
        <v>108</v>
      </c>
      <c r="K47" s="109" t="s">
        <v>109</v>
      </c>
    </row>
    <row r="48" spans="1:11" x14ac:dyDescent="0.3">
      <c r="B48" s="50"/>
      <c r="C48" s="50"/>
      <c r="D48" s="69"/>
      <c r="E48" s="72"/>
      <c r="F48" s="34"/>
      <c r="G48" s="34"/>
      <c r="K48" s="109" t="s">
        <v>110</v>
      </c>
    </row>
    <row r="49" spans="1:16384" x14ac:dyDescent="0.3">
      <c r="B49" s="50"/>
      <c r="C49" s="50"/>
      <c r="D49" s="69"/>
      <c r="E49" s="118" t="s">
        <v>111</v>
      </c>
      <c r="F49" s="34"/>
      <c r="G49" s="34" t="s">
        <v>112</v>
      </c>
      <c r="K49" s="109" t="s">
        <v>113</v>
      </c>
    </row>
    <row r="50" spans="1:16384" x14ac:dyDescent="0.3">
      <c r="B50" s="50"/>
      <c r="C50" s="50"/>
      <c r="D50" s="69"/>
      <c r="E50" s="72"/>
      <c r="F50" s="34"/>
      <c r="G50" s="34"/>
      <c r="K50" s="91" t="s">
        <v>114</v>
      </c>
    </row>
    <row r="51" spans="1:16384" x14ac:dyDescent="0.3">
      <c r="B51" s="49"/>
      <c r="C51" s="49"/>
      <c r="D51" s="49"/>
      <c r="E51" s="120" t="s">
        <v>115</v>
      </c>
      <c r="F51" s="49"/>
      <c r="G51" s="49" t="s">
        <v>116</v>
      </c>
      <c r="K51" s="109" t="s">
        <v>117</v>
      </c>
    </row>
    <row r="52" spans="1:16384" x14ac:dyDescent="0.3">
      <c r="B52" s="49"/>
      <c r="C52" s="49"/>
      <c r="D52" s="49"/>
      <c r="E52" s="72"/>
      <c r="F52" s="49"/>
      <c r="G52" s="49"/>
      <c r="K52" s="91" t="s">
        <v>118</v>
      </c>
    </row>
    <row r="53" spans="1:16384" x14ac:dyDescent="0.3">
      <c r="B53" s="49"/>
      <c r="C53" s="49"/>
      <c r="D53" s="49"/>
      <c r="E53" s="128" t="s">
        <v>119</v>
      </c>
      <c r="F53" s="49"/>
      <c r="G53" s="49" t="s">
        <v>120</v>
      </c>
      <c r="K53" s="109" t="s">
        <v>121</v>
      </c>
    </row>
    <row r="54" spans="1:16384" x14ac:dyDescent="0.3">
      <c r="K54" s="91" t="s">
        <v>122</v>
      </c>
    </row>
    <row r="55" spans="1:16384" x14ac:dyDescent="0.3">
      <c r="K55" s="91"/>
    </row>
    <row r="56" spans="1:16384" s="132" customFormat="1" ht="15.5" x14ac:dyDescent="0.2">
      <c r="A56" s="132" t="s">
        <v>24</v>
      </c>
      <c r="L56" s="132" t="s">
        <v>24</v>
      </c>
      <c r="M56" s="132" t="s">
        <v>24</v>
      </c>
      <c r="N56" s="132" t="s">
        <v>24</v>
      </c>
      <c r="O56" s="132" t="s">
        <v>24</v>
      </c>
      <c r="P56" s="132" t="s">
        <v>24</v>
      </c>
      <c r="Q56" s="132" t="s">
        <v>24</v>
      </c>
      <c r="R56" s="132" t="s">
        <v>24</v>
      </c>
      <c r="S56" s="132" t="s">
        <v>24</v>
      </c>
      <c r="T56" s="132" t="s">
        <v>24</v>
      </c>
      <c r="U56" s="132" t="s">
        <v>24</v>
      </c>
      <c r="V56" s="132" t="s">
        <v>24</v>
      </c>
      <c r="W56" s="132" t="s">
        <v>24</v>
      </c>
      <c r="X56" s="132" t="s">
        <v>24</v>
      </c>
      <c r="Y56" s="132" t="s">
        <v>24</v>
      </c>
      <c r="Z56" s="132" t="s">
        <v>24</v>
      </c>
      <c r="AA56" s="132" t="s">
        <v>24</v>
      </c>
      <c r="AB56" s="132" t="s">
        <v>24</v>
      </c>
      <c r="AC56" s="132" t="s">
        <v>24</v>
      </c>
      <c r="AD56" s="132" t="s">
        <v>24</v>
      </c>
      <c r="AE56" s="132" t="s">
        <v>24</v>
      </c>
      <c r="AF56" s="132" t="s">
        <v>24</v>
      </c>
      <c r="AG56" s="132" t="s">
        <v>24</v>
      </c>
      <c r="AH56" s="132" t="s">
        <v>24</v>
      </c>
      <c r="AI56" s="132" t="s">
        <v>24</v>
      </c>
      <c r="AJ56" s="132" t="s">
        <v>24</v>
      </c>
      <c r="AK56" s="132" t="s">
        <v>24</v>
      </c>
      <c r="AL56" s="132" t="s">
        <v>24</v>
      </c>
      <c r="AM56" s="132" t="s">
        <v>24</v>
      </c>
      <c r="AN56" s="132" t="s">
        <v>24</v>
      </c>
      <c r="AO56" s="132" t="s">
        <v>24</v>
      </c>
      <c r="AP56" s="132" t="s">
        <v>24</v>
      </c>
      <c r="AQ56" s="132" t="s">
        <v>24</v>
      </c>
      <c r="AR56" s="132" t="s">
        <v>24</v>
      </c>
      <c r="AS56" s="132" t="s">
        <v>24</v>
      </c>
      <c r="AT56" s="132" t="s">
        <v>24</v>
      </c>
      <c r="AU56" s="132" t="s">
        <v>24</v>
      </c>
      <c r="AV56" s="132" t="s">
        <v>24</v>
      </c>
      <c r="AW56" s="132" t="s">
        <v>24</v>
      </c>
      <c r="AX56" s="132" t="s">
        <v>24</v>
      </c>
      <c r="AY56" s="132" t="s">
        <v>24</v>
      </c>
      <c r="AZ56" s="132" t="s">
        <v>24</v>
      </c>
      <c r="BA56" s="132" t="s">
        <v>24</v>
      </c>
      <c r="BB56" s="132" t="s">
        <v>24</v>
      </c>
      <c r="BC56" s="132" t="s">
        <v>24</v>
      </c>
      <c r="BD56" s="132" t="s">
        <v>24</v>
      </c>
      <c r="BE56" s="132" t="s">
        <v>24</v>
      </c>
      <c r="BF56" s="132" t="s">
        <v>24</v>
      </c>
      <c r="BG56" s="132" t="s">
        <v>24</v>
      </c>
      <c r="BH56" s="132" t="s">
        <v>24</v>
      </c>
      <c r="BI56" s="132" t="s">
        <v>24</v>
      </c>
      <c r="BJ56" s="132" t="s">
        <v>24</v>
      </c>
      <c r="BK56" s="132" t="s">
        <v>24</v>
      </c>
      <c r="BL56" s="132" t="s">
        <v>24</v>
      </c>
      <c r="BM56" s="132" t="s">
        <v>24</v>
      </c>
      <c r="BN56" s="132" t="s">
        <v>24</v>
      </c>
      <c r="BO56" s="132" t="s">
        <v>24</v>
      </c>
      <c r="BP56" s="132" t="s">
        <v>24</v>
      </c>
      <c r="BQ56" s="132" t="s">
        <v>24</v>
      </c>
      <c r="BR56" s="132" t="s">
        <v>24</v>
      </c>
      <c r="BS56" s="132" t="s">
        <v>24</v>
      </c>
      <c r="BT56" s="132" t="s">
        <v>24</v>
      </c>
      <c r="BU56" s="132" t="s">
        <v>24</v>
      </c>
      <c r="BV56" s="132" t="s">
        <v>24</v>
      </c>
      <c r="BW56" s="132" t="s">
        <v>24</v>
      </c>
      <c r="BX56" s="132" t="s">
        <v>24</v>
      </c>
      <c r="BY56" s="132" t="s">
        <v>24</v>
      </c>
      <c r="BZ56" s="132" t="s">
        <v>24</v>
      </c>
      <c r="CA56" s="132" t="s">
        <v>24</v>
      </c>
      <c r="CB56" s="132" t="s">
        <v>24</v>
      </c>
      <c r="CC56" s="132" t="s">
        <v>24</v>
      </c>
      <c r="CD56" s="132" t="s">
        <v>24</v>
      </c>
      <c r="CE56" s="132" t="s">
        <v>24</v>
      </c>
      <c r="CF56" s="132" t="s">
        <v>24</v>
      </c>
      <c r="CG56" s="132" t="s">
        <v>24</v>
      </c>
      <c r="CH56" s="132" t="s">
        <v>24</v>
      </c>
      <c r="CI56" s="132" t="s">
        <v>24</v>
      </c>
      <c r="CJ56" s="132" t="s">
        <v>24</v>
      </c>
      <c r="CK56" s="132" t="s">
        <v>24</v>
      </c>
      <c r="CL56" s="132" t="s">
        <v>24</v>
      </c>
      <c r="CM56" s="132" t="s">
        <v>24</v>
      </c>
      <c r="CN56" s="132" t="s">
        <v>24</v>
      </c>
      <c r="CO56" s="132" t="s">
        <v>24</v>
      </c>
      <c r="CP56" s="132" t="s">
        <v>24</v>
      </c>
      <c r="CQ56" s="132" t="s">
        <v>24</v>
      </c>
      <c r="CR56" s="132" t="s">
        <v>24</v>
      </c>
      <c r="CS56" s="132" t="s">
        <v>24</v>
      </c>
      <c r="CT56" s="132" t="s">
        <v>24</v>
      </c>
      <c r="CU56" s="132" t="s">
        <v>24</v>
      </c>
      <c r="CV56" s="132" t="s">
        <v>24</v>
      </c>
      <c r="CW56" s="132" t="s">
        <v>24</v>
      </c>
      <c r="CX56" s="132" t="s">
        <v>24</v>
      </c>
      <c r="CY56" s="132" t="s">
        <v>24</v>
      </c>
      <c r="CZ56" s="132" t="s">
        <v>24</v>
      </c>
      <c r="DA56" s="132" t="s">
        <v>24</v>
      </c>
      <c r="DB56" s="132" t="s">
        <v>24</v>
      </c>
      <c r="DC56" s="132" t="s">
        <v>24</v>
      </c>
      <c r="DD56" s="132" t="s">
        <v>24</v>
      </c>
      <c r="DE56" s="132" t="s">
        <v>24</v>
      </c>
      <c r="DF56" s="132" t="s">
        <v>24</v>
      </c>
      <c r="DG56" s="132" t="s">
        <v>24</v>
      </c>
      <c r="DH56" s="132" t="s">
        <v>24</v>
      </c>
      <c r="DI56" s="132" t="s">
        <v>24</v>
      </c>
      <c r="DJ56" s="132" t="s">
        <v>24</v>
      </c>
      <c r="DK56" s="132" t="s">
        <v>24</v>
      </c>
      <c r="DL56" s="132" t="s">
        <v>24</v>
      </c>
      <c r="DM56" s="132" t="s">
        <v>24</v>
      </c>
      <c r="DN56" s="132" t="s">
        <v>24</v>
      </c>
      <c r="DO56" s="132" t="s">
        <v>24</v>
      </c>
      <c r="DP56" s="132" t="s">
        <v>24</v>
      </c>
      <c r="DQ56" s="132" t="s">
        <v>24</v>
      </c>
      <c r="DR56" s="132" t="s">
        <v>24</v>
      </c>
      <c r="DS56" s="132" t="s">
        <v>24</v>
      </c>
      <c r="DT56" s="132" t="s">
        <v>24</v>
      </c>
      <c r="DU56" s="132" t="s">
        <v>24</v>
      </c>
      <c r="DV56" s="132" t="s">
        <v>24</v>
      </c>
      <c r="DW56" s="132" t="s">
        <v>24</v>
      </c>
      <c r="DX56" s="132" t="s">
        <v>24</v>
      </c>
      <c r="DY56" s="132" t="s">
        <v>24</v>
      </c>
      <c r="DZ56" s="132" t="s">
        <v>24</v>
      </c>
      <c r="EA56" s="132" t="s">
        <v>24</v>
      </c>
      <c r="EB56" s="132" t="s">
        <v>24</v>
      </c>
      <c r="EC56" s="132" t="s">
        <v>24</v>
      </c>
      <c r="ED56" s="132" t="s">
        <v>24</v>
      </c>
      <c r="EE56" s="132" t="s">
        <v>24</v>
      </c>
      <c r="EF56" s="132" t="s">
        <v>24</v>
      </c>
      <c r="EG56" s="132" t="s">
        <v>24</v>
      </c>
      <c r="EH56" s="132" t="s">
        <v>24</v>
      </c>
      <c r="EI56" s="132" t="s">
        <v>24</v>
      </c>
      <c r="EJ56" s="132" t="s">
        <v>24</v>
      </c>
      <c r="EK56" s="132" t="s">
        <v>24</v>
      </c>
      <c r="EL56" s="132" t="s">
        <v>24</v>
      </c>
      <c r="EM56" s="132" t="s">
        <v>24</v>
      </c>
      <c r="EN56" s="132" t="s">
        <v>24</v>
      </c>
      <c r="EO56" s="132" t="s">
        <v>24</v>
      </c>
      <c r="EP56" s="132" t="s">
        <v>24</v>
      </c>
      <c r="EQ56" s="132" t="s">
        <v>24</v>
      </c>
      <c r="ER56" s="132" t="s">
        <v>24</v>
      </c>
      <c r="ES56" s="132" t="s">
        <v>24</v>
      </c>
      <c r="ET56" s="132" t="s">
        <v>24</v>
      </c>
      <c r="EU56" s="132" t="s">
        <v>24</v>
      </c>
      <c r="EV56" s="132" t="s">
        <v>24</v>
      </c>
      <c r="EW56" s="132" t="s">
        <v>24</v>
      </c>
      <c r="EX56" s="132" t="s">
        <v>24</v>
      </c>
      <c r="EY56" s="132" t="s">
        <v>24</v>
      </c>
      <c r="EZ56" s="132" t="s">
        <v>24</v>
      </c>
      <c r="FA56" s="132" t="s">
        <v>24</v>
      </c>
      <c r="FB56" s="132" t="s">
        <v>24</v>
      </c>
      <c r="FC56" s="132" t="s">
        <v>24</v>
      </c>
      <c r="FD56" s="132" t="s">
        <v>24</v>
      </c>
      <c r="FE56" s="132" t="s">
        <v>24</v>
      </c>
      <c r="FF56" s="132" t="s">
        <v>24</v>
      </c>
      <c r="FG56" s="132" t="s">
        <v>24</v>
      </c>
      <c r="FH56" s="132" t="s">
        <v>24</v>
      </c>
      <c r="FI56" s="132" t="s">
        <v>24</v>
      </c>
      <c r="FJ56" s="132" t="s">
        <v>24</v>
      </c>
      <c r="FK56" s="132" t="s">
        <v>24</v>
      </c>
      <c r="FL56" s="132" t="s">
        <v>24</v>
      </c>
      <c r="FM56" s="132" t="s">
        <v>24</v>
      </c>
      <c r="FN56" s="132" t="s">
        <v>24</v>
      </c>
      <c r="FO56" s="132" t="s">
        <v>24</v>
      </c>
      <c r="FP56" s="132" t="s">
        <v>24</v>
      </c>
      <c r="FQ56" s="132" t="s">
        <v>24</v>
      </c>
      <c r="FR56" s="132" t="s">
        <v>24</v>
      </c>
      <c r="FS56" s="132" t="s">
        <v>24</v>
      </c>
      <c r="FT56" s="132" t="s">
        <v>24</v>
      </c>
      <c r="FU56" s="132" t="s">
        <v>24</v>
      </c>
      <c r="FV56" s="132" t="s">
        <v>24</v>
      </c>
      <c r="FW56" s="132" t="s">
        <v>24</v>
      </c>
      <c r="FX56" s="132" t="s">
        <v>24</v>
      </c>
      <c r="FY56" s="132" t="s">
        <v>24</v>
      </c>
      <c r="FZ56" s="132" t="s">
        <v>24</v>
      </c>
      <c r="GA56" s="132" t="s">
        <v>24</v>
      </c>
      <c r="GB56" s="132" t="s">
        <v>24</v>
      </c>
      <c r="GC56" s="132" t="s">
        <v>24</v>
      </c>
      <c r="GD56" s="132" t="s">
        <v>24</v>
      </c>
      <c r="GE56" s="132" t="s">
        <v>24</v>
      </c>
      <c r="GF56" s="132" t="s">
        <v>24</v>
      </c>
      <c r="GG56" s="132" t="s">
        <v>24</v>
      </c>
      <c r="GH56" s="132" t="s">
        <v>24</v>
      </c>
      <c r="GI56" s="132" t="s">
        <v>24</v>
      </c>
      <c r="GJ56" s="132" t="s">
        <v>24</v>
      </c>
      <c r="GK56" s="132" t="s">
        <v>24</v>
      </c>
      <c r="GL56" s="132" t="s">
        <v>24</v>
      </c>
      <c r="GM56" s="132" t="s">
        <v>24</v>
      </c>
      <c r="GN56" s="132" t="s">
        <v>24</v>
      </c>
      <c r="GO56" s="132" t="s">
        <v>24</v>
      </c>
      <c r="GP56" s="132" t="s">
        <v>24</v>
      </c>
      <c r="GQ56" s="132" t="s">
        <v>24</v>
      </c>
      <c r="GR56" s="132" t="s">
        <v>24</v>
      </c>
      <c r="GS56" s="132" t="s">
        <v>24</v>
      </c>
      <c r="GT56" s="132" t="s">
        <v>24</v>
      </c>
      <c r="GU56" s="132" t="s">
        <v>24</v>
      </c>
      <c r="GV56" s="132" t="s">
        <v>24</v>
      </c>
      <c r="GW56" s="132" t="s">
        <v>24</v>
      </c>
      <c r="GX56" s="132" t="s">
        <v>24</v>
      </c>
      <c r="GY56" s="132" t="s">
        <v>24</v>
      </c>
      <c r="GZ56" s="132" t="s">
        <v>24</v>
      </c>
      <c r="HA56" s="132" t="s">
        <v>24</v>
      </c>
      <c r="HB56" s="132" t="s">
        <v>24</v>
      </c>
      <c r="HC56" s="132" t="s">
        <v>24</v>
      </c>
      <c r="HD56" s="132" t="s">
        <v>24</v>
      </c>
      <c r="HE56" s="132" t="s">
        <v>24</v>
      </c>
      <c r="HF56" s="132" t="s">
        <v>24</v>
      </c>
      <c r="HG56" s="132" t="s">
        <v>24</v>
      </c>
      <c r="HH56" s="132" t="s">
        <v>24</v>
      </c>
      <c r="HI56" s="132" t="s">
        <v>24</v>
      </c>
      <c r="HJ56" s="132" t="s">
        <v>24</v>
      </c>
      <c r="HK56" s="132" t="s">
        <v>24</v>
      </c>
      <c r="HL56" s="132" t="s">
        <v>24</v>
      </c>
      <c r="HM56" s="132" t="s">
        <v>24</v>
      </c>
      <c r="HN56" s="132" t="s">
        <v>24</v>
      </c>
      <c r="HO56" s="132" t="s">
        <v>24</v>
      </c>
      <c r="HP56" s="132" t="s">
        <v>24</v>
      </c>
      <c r="HQ56" s="132" t="s">
        <v>24</v>
      </c>
      <c r="HR56" s="132" t="s">
        <v>24</v>
      </c>
      <c r="HS56" s="132" t="s">
        <v>24</v>
      </c>
      <c r="HT56" s="132" t="s">
        <v>24</v>
      </c>
      <c r="HU56" s="132" t="s">
        <v>24</v>
      </c>
      <c r="HV56" s="132" t="s">
        <v>24</v>
      </c>
      <c r="HW56" s="132" t="s">
        <v>24</v>
      </c>
      <c r="HX56" s="132" t="s">
        <v>24</v>
      </c>
      <c r="HY56" s="132" t="s">
        <v>24</v>
      </c>
      <c r="HZ56" s="132" t="s">
        <v>24</v>
      </c>
      <c r="IA56" s="132" t="s">
        <v>24</v>
      </c>
      <c r="IB56" s="132" t="s">
        <v>24</v>
      </c>
      <c r="IC56" s="132" t="s">
        <v>24</v>
      </c>
      <c r="ID56" s="132" t="s">
        <v>24</v>
      </c>
      <c r="IE56" s="132" t="s">
        <v>24</v>
      </c>
      <c r="IF56" s="132" t="s">
        <v>24</v>
      </c>
      <c r="IG56" s="132" t="s">
        <v>24</v>
      </c>
      <c r="IH56" s="132" t="s">
        <v>24</v>
      </c>
      <c r="II56" s="132" t="s">
        <v>24</v>
      </c>
      <c r="IJ56" s="132" t="s">
        <v>24</v>
      </c>
      <c r="IK56" s="132" t="s">
        <v>24</v>
      </c>
      <c r="IL56" s="132" t="s">
        <v>24</v>
      </c>
      <c r="IM56" s="132" t="s">
        <v>24</v>
      </c>
      <c r="IN56" s="132" t="s">
        <v>24</v>
      </c>
      <c r="IO56" s="132" t="s">
        <v>24</v>
      </c>
      <c r="IP56" s="132" t="s">
        <v>24</v>
      </c>
      <c r="IQ56" s="132" t="s">
        <v>24</v>
      </c>
      <c r="IR56" s="132" t="s">
        <v>24</v>
      </c>
      <c r="IS56" s="132" t="s">
        <v>24</v>
      </c>
      <c r="IT56" s="132" t="s">
        <v>24</v>
      </c>
      <c r="IU56" s="132" t="s">
        <v>24</v>
      </c>
      <c r="IV56" s="132" t="s">
        <v>24</v>
      </c>
      <c r="IW56" s="132" t="s">
        <v>24</v>
      </c>
      <c r="IX56" s="132" t="s">
        <v>24</v>
      </c>
      <c r="IY56" s="132" t="s">
        <v>24</v>
      </c>
      <c r="IZ56" s="132" t="s">
        <v>24</v>
      </c>
      <c r="JA56" s="132" t="s">
        <v>24</v>
      </c>
      <c r="JB56" s="132" t="s">
        <v>24</v>
      </c>
      <c r="JC56" s="132" t="s">
        <v>24</v>
      </c>
      <c r="JD56" s="132" t="s">
        <v>24</v>
      </c>
      <c r="JE56" s="132" t="s">
        <v>24</v>
      </c>
      <c r="JF56" s="132" t="s">
        <v>24</v>
      </c>
      <c r="JG56" s="132" t="s">
        <v>24</v>
      </c>
      <c r="JH56" s="132" t="s">
        <v>24</v>
      </c>
      <c r="JI56" s="132" t="s">
        <v>24</v>
      </c>
      <c r="JJ56" s="132" t="s">
        <v>24</v>
      </c>
      <c r="JK56" s="132" t="s">
        <v>24</v>
      </c>
      <c r="JL56" s="132" t="s">
        <v>24</v>
      </c>
      <c r="JM56" s="132" t="s">
        <v>24</v>
      </c>
      <c r="JN56" s="132" t="s">
        <v>24</v>
      </c>
      <c r="JO56" s="132" t="s">
        <v>24</v>
      </c>
      <c r="JP56" s="132" t="s">
        <v>24</v>
      </c>
      <c r="JQ56" s="132" t="s">
        <v>24</v>
      </c>
      <c r="JR56" s="132" t="s">
        <v>24</v>
      </c>
      <c r="JS56" s="132" t="s">
        <v>24</v>
      </c>
      <c r="JT56" s="132" t="s">
        <v>24</v>
      </c>
      <c r="JU56" s="132" t="s">
        <v>24</v>
      </c>
      <c r="JV56" s="132" t="s">
        <v>24</v>
      </c>
      <c r="JW56" s="132" t="s">
        <v>24</v>
      </c>
      <c r="JX56" s="132" t="s">
        <v>24</v>
      </c>
      <c r="JY56" s="132" t="s">
        <v>24</v>
      </c>
      <c r="JZ56" s="132" t="s">
        <v>24</v>
      </c>
      <c r="KA56" s="132" t="s">
        <v>24</v>
      </c>
      <c r="KB56" s="132" t="s">
        <v>24</v>
      </c>
      <c r="KC56" s="132" t="s">
        <v>24</v>
      </c>
      <c r="KD56" s="132" t="s">
        <v>24</v>
      </c>
      <c r="KE56" s="132" t="s">
        <v>24</v>
      </c>
      <c r="KF56" s="132" t="s">
        <v>24</v>
      </c>
      <c r="KG56" s="132" t="s">
        <v>24</v>
      </c>
      <c r="KH56" s="132" t="s">
        <v>24</v>
      </c>
      <c r="KI56" s="132" t="s">
        <v>24</v>
      </c>
      <c r="KJ56" s="132" t="s">
        <v>24</v>
      </c>
      <c r="KK56" s="132" t="s">
        <v>24</v>
      </c>
      <c r="KL56" s="132" t="s">
        <v>24</v>
      </c>
      <c r="KM56" s="132" t="s">
        <v>24</v>
      </c>
      <c r="KN56" s="132" t="s">
        <v>24</v>
      </c>
      <c r="KO56" s="132" t="s">
        <v>24</v>
      </c>
      <c r="KP56" s="132" t="s">
        <v>24</v>
      </c>
      <c r="KQ56" s="132" t="s">
        <v>24</v>
      </c>
      <c r="KR56" s="132" t="s">
        <v>24</v>
      </c>
      <c r="KS56" s="132" t="s">
        <v>24</v>
      </c>
      <c r="KT56" s="132" t="s">
        <v>24</v>
      </c>
      <c r="KU56" s="132" t="s">
        <v>24</v>
      </c>
      <c r="KV56" s="132" t="s">
        <v>24</v>
      </c>
      <c r="KW56" s="132" t="s">
        <v>24</v>
      </c>
      <c r="KX56" s="132" t="s">
        <v>24</v>
      </c>
      <c r="KY56" s="132" t="s">
        <v>24</v>
      </c>
      <c r="KZ56" s="132" t="s">
        <v>24</v>
      </c>
      <c r="LA56" s="132" t="s">
        <v>24</v>
      </c>
      <c r="LB56" s="132" t="s">
        <v>24</v>
      </c>
      <c r="LC56" s="132" t="s">
        <v>24</v>
      </c>
      <c r="LD56" s="132" t="s">
        <v>24</v>
      </c>
      <c r="LE56" s="132" t="s">
        <v>24</v>
      </c>
      <c r="LF56" s="132" t="s">
        <v>24</v>
      </c>
      <c r="LG56" s="132" t="s">
        <v>24</v>
      </c>
      <c r="LH56" s="132" t="s">
        <v>24</v>
      </c>
      <c r="LI56" s="132" t="s">
        <v>24</v>
      </c>
      <c r="LJ56" s="132" t="s">
        <v>24</v>
      </c>
      <c r="LK56" s="132" t="s">
        <v>24</v>
      </c>
      <c r="LL56" s="132" t="s">
        <v>24</v>
      </c>
      <c r="LM56" s="132" t="s">
        <v>24</v>
      </c>
      <c r="LN56" s="132" t="s">
        <v>24</v>
      </c>
      <c r="LO56" s="132" t="s">
        <v>24</v>
      </c>
      <c r="LP56" s="132" t="s">
        <v>24</v>
      </c>
      <c r="LQ56" s="132" t="s">
        <v>24</v>
      </c>
      <c r="LR56" s="132" t="s">
        <v>24</v>
      </c>
      <c r="LS56" s="132" t="s">
        <v>24</v>
      </c>
      <c r="LT56" s="132" t="s">
        <v>24</v>
      </c>
      <c r="LU56" s="132" t="s">
        <v>24</v>
      </c>
      <c r="LV56" s="132" t="s">
        <v>24</v>
      </c>
      <c r="LW56" s="132" t="s">
        <v>24</v>
      </c>
      <c r="LX56" s="132" t="s">
        <v>24</v>
      </c>
      <c r="LY56" s="132" t="s">
        <v>24</v>
      </c>
      <c r="LZ56" s="132" t="s">
        <v>24</v>
      </c>
      <c r="MA56" s="132" t="s">
        <v>24</v>
      </c>
      <c r="MB56" s="132" t="s">
        <v>24</v>
      </c>
      <c r="MC56" s="132" t="s">
        <v>24</v>
      </c>
      <c r="MD56" s="132" t="s">
        <v>24</v>
      </c>
      <c r="ME56" s="132" t="s">
        <v>24</v>
      </c>
      <c r="MF56" s="132" t="s">
        <v>24</v>
      </c>
      <c r="MG56" s="132" t="s">
        <v>24</v>
      </c>
      <c r="MH56" s="132" t="s">
        <v>24</v>
      </c>
      <c r="MI56" s="132" t="s">
        <v>24</v>
      </c>
      <c r="MJ56" s="132" t="s">
        <v>24</v>
      </c>
      <c r="MK56" s="132" t="s">
        <v>24</v>
      </c>
      <c r="ML56" s="132" t="s">
        <v>24</v>
      </c>
      <c r="MM56" s="132" t="s">
        <v>24</v>
      </c>
      <c r="MN56" s="132" t="s">
        <v>24</v>
      </c>
      <c r="MO56" s="132" t="s">
        <v>24</v>
      </c>
      <c r="MP56" s="132" t="s">
        <v>24</v>
      </c>
      <c r="MQ56" s="132" t="s">
        <v>24</v>
      </c>
      <c r="MR56" s="132" t="s">
        <v>24</v>
      </c>
      <c r="MS56" s="132" t="s">
        <v>24</v>
      </c>
      <c r="MT56" s="132" t="s">
        <v>24</v>
      </c>
      <c r="MU56" s="132" t="s">
        <v>24</v>
      </c>
      <c r="MV56" s="132" t="s">
        <v>24</v>
      </c>
      <c r="MW56" s="132" t="s">
        <v>24</v>
      </c>
      <c r="MX56" s="132" t="s">
        <v>24</v>
      </c>
      <c r="MY56" s="132" t="s">
        <v>24</v>
      </c>
      <c r="MZ56" s="132" t="s">
        <v>24</v>
      </c>
      <c r="NA56" s="132" t="s">
        <v>24</v>
      </c>
      <c r="NB56" s="132" t="s">
        <v>24</v>
      </c>
      <c r="NC56" s="132" t="s">
        <v>24</v>
      </c>
      <c r="ND56" s="132" t="s">
        <v>24</v>
      </c>
      <c r="NE56" s="132" t="s">
        <v>24</v>
      </c>
      <c r="NF56" s="132" t="s">
        <v>24</v>
      </c>
      <c r="NG56" s="132" t="s">
        <v>24</v>
      </c>
      <c r="NH56" s="132" t="s">
        <v>24</v>
      </c>
      <c r="NI56" s="132" t="s">
        <v>24</v>
      </c>
      <c r="NJ56" s="132" t="s">
        <v>24</v>
      </c>
      <c r="NK56" s="132" t="s">
        <v>24</v>
      </c>
      <c r="NL56" s="132" t="s">
        <v>24</v>
      </c>
      <c r="NM56" s="132" t="s">
        <v>24</v>
      </c>
      <c r="NN56" s="132" t="s">
        <v>24</v>
      </c>
      <c r="NO56" s="132" t="s">
        <v>24</v>
      </c>
      <c r="NP56" s="132" t="s">
        <v>24</v>
      </c>
      <c r="NQ56" s="132" t="s">
        <v>24</v>
      </c>
      <c r="NR56" s="132" t="s">
        <v>24</v>
      </c>
      <c r="NS56" s="132" t="s">
        <v>24</v>
      </c>
      <c r="NT56" s="132" t="s">
        <v>24</v>
      </c>
      <c r="NU56" s="132" t="s">
        <v>24</v>
      </c>
      <c r="NV56" s="132" t="s">
        <v>24</v>
      </c>
      <c r="NW56" s="132" t="s">
        <v>24</v>
      </c>
      <c r="NX56" s="132" t="s">
        <v>24</v>
      </c>
      <c r="NY56" s="132" t="s">
        <v>24</v>
      </c>
      <c r="NZ56" s="132" t="s">
        <v>24</v>
      </c>
      <c r="OA56" s="132" t="s">
        <v>24</v>
      </c>
      <c r="OB56" s="132" t="s">
        <v>24</v>
      </c>
      <c r="OC56" s="132" t="s">
        <v>24</v>
      </c>
      <c r="OD56" s="132" t="s">
        <v>24</v>
      </c>
      <c r="OE56" s="132" t="s">
        <v>24</v>
      </c>
      <c r="OF56" s="132" t="s">
        <v>24</v>
      </c>
      <c r="OG56" s="132" t="s">
        <v>24</v>
      </c>
      <c r="OH56" s="132" t="s">
        <v>24</v>
      </c>
      <c r="OI56" s="132" t="s">
        <v>24</v>
      </c>
      <c r="OJ56" s="132" t="s">
        <v>24</v>
      </c>
      <c r="OK56" s="132" t="s">
        <v>24</v>
      </c>
      <c r="OL56" s="132" t="s">
        <v>24</v>
      </c>
      <c r="OM56" s="132" t="s">
        <v>24</v>
      </c>
      <c r="ON56" s="132" t="s">
        <v>24</v>
      </c>
      <c r="OO56" s="132" t="s">
        <v>24</v>
      </c>
      <c r="OP56" s="132" t="s">
        <v>24</v>
      </c>
      <c r="OQ56" s="132" t="s">
        <v>24</v>
      </c>
      <c r="OR56" s="132" t="s">
        <v>24</v>
      </c>
      <c r="OS56" s="132" t="s">
        <v>24</v>
      </c>
      <c r="OT56" s="132" t="s">
        <v>24</v>
      </c>
      <c r="OU56" s="132" t="s">
        <v>24</v>
      </c>
      <c r="OV56" s="132" t="s">
        <v>24</v>
      </c>
      <c r="OW56" s="132" t="s">
        <v>24</v>
      </c>
      <c r="OX56" s="132" t="s">
        <v>24</v>
      </c>
      <c r="OY56" s="132" t="s">
        <v>24</v>
      </c>
      <c r="OZ56" s="132" t="s">
        <v>24</v>
      </c>
      <c r="PA56" s="132" t="s">
        <v>24</v>
      </c>
      <c r="PB56" s="132" t="s">
        <v>24</v>
      </c>
      <c r="PC56" s="132" t="s">
        <v>24</v>
      </c>
      <c r="PD56" s="132" t="s">
        <v>24</v>
      </c>
      <c r="PE56" s="132" t="s">
        <v>24</v>
      </c>
      <c r="PF56" s="132" t="s">
        <v>24</v>
      </c>
      <c r="PG56" s="132" t="s">
        <v>24</v>
      </c>
      <c r="PH56" s="132" t="s">
        <v>24</v>
      </c>
      <c r="PI56" s="132" t="s">
        <v>24</v>
      </c>
      <c r="PJ56" s="132" t="s">
        <v>24</v>
      </c>
      <c r="PK56" s="132" t="s">
        <v>24</v>
      </c>
      <c r="PL56" s="132" t="s">
        <v>24</v>
      </c>
      <c r="PM56" s="132" t="s">
        <v>24</v>
      </c>
      <c r="PN56" s="132" t="s">
        <v>24</v>
      </c>
      <c r="PO56" s="132" t="s">
        <v>24</v>
      </c>
      <c r="PP56" s="132" t="s">
        <v>24</v>
      </c>
      <c r="PQ56" s="132" t="s">
        <v>24</v>
      </c>
      <c r="PR56" s="132" t="s">
        <v>24</v>
      </c>
      <c r="PS56" s="132" t="s">
        <v>24</v>
      </c>
      <c r="PT56" s="132" t="s">
        <v>24</v>
      </c>
      <c r="PU56" s="132" t="s">
        <v>24</v>
      </c>
      <c r="PV56" s="132" t="s">
        <v>24</v>
      </c>
      <c r="PW56" s="132" t="s">
        <v>24</v>
      </c>
      <c r="PX56" s="132" t="s">
        <v>24</v>
      </c>
      <c r="PY56" s="132" t="s">
        <v>24</v>
      </c>
      <c r="PZ56" s="132" t="s">
        <v>24</v>
      </c>
      <c r="QA56" s="132" t="s">
        <v>24</v>
      </c>
      <c r="QB56" s="132" t="s">
        <v>24</v>
      </c>
      <c r="QC56" s="132" t="s">
        <v>24</v>
      </c>
      <c r="QD56" s="132" t="s">
        <v>24</v>
      </c>
      <c r="QE56" s="132" t="s">
        <v>24</v>
      </c>
      <c r="QF56" s="132" t="s">
        <v>24</v>
      </c>
      <c r="QG56" s="132" t="s">
        <v>24</v>
      </c>
      <c r="QH56" s="132" t="s">
        <v>24</v>
      </c>
      <c r="QI56" s="132" t="s">
        <v>24</v>
      </c>
      <c r="QJ56" s="132" t="s">
        <v>24</v>
      </c>
      <c r="QK56" s="132" t="s">
        <v>24</v>
      </c>
      <c r="QL56" s="132" t="s">
        <v>24</v>
      </c>
      <c r="QM56" s="132" t="s">
        <v>24</v>
      </c>
      <c r="QN56" s="132" t="s">
        <v>24</v>
      </c>
      <c r="QO56" s="132" t="s">
        <v>24</v>
      </c>
      <c r="QP56" s="132" t="s">
        <v>24</v>
      </c>
      <c r="QQ56" s="132" t="s">
        <v>24</v>
      </c>
      <c r="QR56" s="132" t="s">
        <v>24</v>
      </c>
      <c r="QS56" s="132" t="s">
        <v>24</v>
      </c>
      <c r="QT56" s="132" t="s">
        <v>24</v>
      </c>
      <c r="QU56" s="132" t="s">
        <v>24</v>
      </c>
      <c r="QV56" s="132" t="s">
        <v>24</v>
      </c>
      <c r="QW56" s="132" t="s">
        <v>24</v>
      </c>
      <c r="QX56" s="132" t="s">
        <v>24</v>
      </c>
      <c r="QY56" s="132" t="s">
        <v>24</v>
      </c>
      <c r="QZ56" s="132" t="s">
        <v>24</v>
      </c>
      <c r="RA56" s="132" t="s">
        <v>24</v>
      </c>
      <c r="RB56" s="132" t="s">
        <v>24</v>
      </c>
      <c r="RC56" s="132" t="s">
        <v>24</v>
      </c>
      <c r="RD56" s="132" t="s">
        <v>24</v>
      </c>
      <c r="RE56" s="132" t="s">
        <v>24</v>
      </c>
      <c r="RF56" s="132" t="s">
        <v>24</v>
      </c>
      <c r="RG56" s="132" t="s">
        <v>24</v>
      </c>
      <c r="RH56" s="132" t="s">
        <v>24</v>
      </c>
      <c r="RI56" s="132" t="s">
        <v>24</v>
      </c>
      <c r="RJ56" s="132" t="s">
        <v>24</v>
      </c>
      <c r="RK56" s="132" t="s">
        <v>24</v>
      </c>
      <c r="RL56" s="132" t="s">
        <v>24</v>
      </c>
      <c r="RM56" s="132" t="s">
        <v>24</v>
      </c>
      <c r="RN56" s="132" t="s">
        <v>24</v>
      </c>
      <c r="RO56" s="132" t="s">
        <v>24</v>
      </c>
      <c r="RP56" s="132" t="s">
        <v>24</v>
      </c>
      <c r="RQ56" s="132" t="s">
        <v>24</v>
      </c>
      <c r="RR56" s="132" t="s">
        <v>24</v>
      </c>
      <c r="RS56" s="132" t="s">
        <v>24</v>
      </c>
      <c r="RT56" s="132" t="s">
        <v>24</v>
      </c>
      <c r="RU56" s="132" t="s">
        <v>24</v>
      </c>
      <c r="RV56" s="132" t="s">
        <v>24</v>
      </c>
      <c r="RW56" s="132" t="s">
        <v>24</v>
      </c>
      <c r="RX56" s="132" t="s">
        <v>24</v>
      </c>
      <c r="RY56" s="132" t="s">
        <v>24</v>
      </c>
      <c r="RZ56" s="132" t="s">
        <v>24</v>
      </c>
      <c r="SA56" s="132" t="s">
        <v>24</v>
      </c>
      <c r="SB56" s="132" t="s">
        <v>24</v>
      </c>
      <c r="SC56" s="132" t="s">
        <v>24</v>
      </c>
      <c r="SD56" s="132" t="s">
        <v>24</v>
      </c>
      <c r="SE56" s="132" t="s">
        <v>24</v>
      </c>
      <c r="SF56" s="132" t="s">
        <v>24</v>
      </c>
      <c r="SG56" s="132" t="s">
        <v>24</v>
      </c>
      <c r="SH56" s="132" t="s">
        <v>24</v>
      </c>
      <c r="SI56" s="132" t="s">
        <v>24</v>
      </c>
      <c r="SJ56" s="132" t="s">
        <v>24</v>
      </c>
      <c r="SK56" s="132" t="s">
        <v>24</v>
      </c>
      <c r="SL56" s="132" t="s">
        <v>24</v>
      </c>
      <c r="SM56" s="132" t="s">
        <v>24</v>
      </c>
      <c r="SN56" s="132" t="s">
        <v>24</v>
      </c>
      <c r="SO56" s="132" t="s">
        <v>24</v>
      </c>
      <c r="SP56" s="132" t="s">
        <v>24</v>
      </c>
      <c r="SQ56" s="132" t="s">
        <v>24</v>
      </c>
      <c r="SR56" s="132" t="s">
        <v>24</v>
      </c>
      <c r="SS56" s="132" t="s">
        <v>24</v>
      </c>
      <c r="ST56" s="132" t="s">
        <v>24</v>
      </c>
      <c r="SU56" s="132" t="s">
        <v>24</v>
      </c>
      <c r="SV56" s="132" t="s">
        <v>24</v>
      </c>
      <c r="SW56" s="132" t="s">
        <v>24</v>
      </c>
      <c r="SX56" s="132" t="s">
        <v>24</v>
      </c>
      <c r="SY56" s="132" t="s">
        <v>24</v>
      </c>
      <c r="SZ56" s="132" t="s">
        <v>24</v>
      </c>
      <c r="TA56" s="132" t="s">
        <v>24</v>
      </c>
      <c r="TB56" s="132" t="s">
        <v>24</v>
      </c>
      <c r="TC56" s="132" t="s">
        <v>24</v>
      </c>
      <c r="TD56" s="132" t="s">
        <v>24</v>
      </c>
      <c r="TE56" s="132" t="s">
        <v>24</v>
      </c>
      <c r="TF56" s="132" t="s">
        <v>24</v>
      </c>
      <c r="TG56" s="132" t="s">
        <v>24</v>
      </c>
      <c r="TH56" s="132" t="s">
        <v>24</v>
      </c>
      <c r="TI56" s="132" t="s">
        <v>24</v>
      </c>
      <c r="TJ56" s="132" t="s">
        <v>24</v>
      </c>
      <c r="TK56" s="132" t="s">
        <v>24</v>
      </c>
      <c r="TL56" s="132" t="s">
        <v>24</v>
      </c>
      <c r="TM56" s="132" t="s">
        <v>24</v>
      </c>
      <c r="TN56" s="132" t="s">
        <v>24</v>
      </c>
      <c r="TO56" s="132" t="s">
        <v>24</v>
      </c>
      <c r="TP56" s="132" t="s">
        <v>24</v>
      </c>
      <c r="TQ56" s="132" t="s">
        <v>24</v>
      </c>
      <c r="TR56" s="132" t="s">
        <v>24</v>
      </c>
      <c r="TS56" s="132" t="s">
        <v>24</v>
      </c>
      <c r="TT56" s="132" t="s">
        <v>24</v>
      </c>
      <c r="TU56" s="132" t="s">
        <v>24</v>
      </c>
      <c r="TV56" s="132" t="s">
        <v>24</v>
      </c>
      <c r="TW56" s="132" t="s">
        <v>24</v>
      </c>
      <c r="TX56" s="132" t="s">
        <v>24</v>
      </c>
      <c r="TY56" s="132" t="s">
        <v>24</v>
      </c>
      <c r="TZ56" s="132" t="s">
        <v>24</v>
      </c>
      <c r="UA56" s="132" t="s">
        <v>24</v>
      </c>
      <c r="UB56" s="132" t="s">
        <v>24</v>
      </c>
      <c r="UC56" s="132" t="s">
        <v>24</v>
      </c>
      <c r="UD56" s="132" t="s">
        <v>24</v>
      </c>
      <c r="UE56" s="132" t="s">
        <v>24</v>
      </c>
      <c r="UF56" s="132" t="s">
        <v>24</v>
      </c>
      <c r="UG56" s="132" t="s">
        <v>24</v>
      </c>
      <c r="UH56" s="132" t="s">
        <v>24</v>
      </c>
      <c r="UI56" s="132" t="s">
        <v>24</v>
      </c>
      <c r="UJ56" s="132" t="s">
        <v>24</v>
      </c>
      <c r="UK56" s="132" t="s">
        <v>24</v>
      </c>
      <c r="UL56" s="132" t="s">
        <v>24</v>
      </c>
      <c r="UM56" s="132" t="s">
        <v>24</v>
      </c>
      <c r="UN56" s="132" t="s">
        <v>24</v>
      </c>
      <c r="UO56" s="132" t="s">
        <v>24</v>
      </c>
      <c r="UP56" s="132" t="s">
        <v>24</v>
      </c>
      <c r="UQ56" s="132" t="s">
        <v>24</v>
      </c>
      <c r="UR56" s="132" t="s">
        <v>24</v>
      </c>
      <c r="US56" s="132" t="s">
        <v>24</v>
      </c>
      <c r="UT56" s="132" t="s">
        <v>24</v>
      </c>
      <c r="UU56" s="132" t="s">
        <v>24</v>
      </c>
      <c r="UV56" s="132" t="s">
        <v>24</v>
      </c>
      <c r="UW56" s="132" t="s">
        <v>24</v>
      </c>
      <c r="UX56" s="132" t="s">
        <v>24</v>
      </c>
      <c r="UY56" s="132" t="s">
        <v>24</v>
      </c>
      <c r="UZ56" s="132" t="s">
        <v>24</v>
      </c>
      <c r="VA56" s="132" t="s">
        <v>24</v>
      </c>
      <c r="VB56" s="132" t="s">
        <v>24</v>
      </c>
      <c r="VC56" s="132" t="s">
        <v>24</v>
      </c>
      <c r="VD56" s="132" t="s">
        <v>24</v>
      </c>
      <c r="VE56" s="132" t="s">
        <v>24</v>
      </c>
      <c r="VF56" s="132" t="s">
        <v>24</v>
      </c>
      <c r="VG56" s="132" t="s">
        <v>24</v>
      </c>
      <c r="VH56" s="132" t="s">
        <v>24</v>
      </c>
      <c r="VI56" s="132" t="s">
        <v>24</v>
      </c>
      <c r="VJ56" s="132" t="s">
        <v>24</v>
      </c>
      <c r="VK56" s="132" t="s">
        <v>24</v>
      </c>
      <c r="VL56" s="132" t="s">
        <v>24</v>
      </c>
      <c r="VM56" s="132" t="s">
        <v>24</v>
      </c>
      <c r="VN56" s="132" t="s">
        <v>24</v>
      </c>
      <c r="VO56" s="132" t="s">
        <v>24</v>
      </c>
      <c r="VP56" s="132" t="s">
        <v>24</v>
      </c>
      <c r="VQ56" s="132" t="s">
        <v>24</v>
      </c>
      <c r="VR56" s="132" t="s">
        <v>24</v>
      </c>
      <c r="VS56" s="132" t="s">
        <v>24</v>
      </c>
      <c r="VT56" s="132" t="s">
        <v>24</v>
      </c>
      <c r="VU56" s="132" t="s">
        <v>24</v>
      </c>
      <c r="VV56" s="132" t="s">
        <v>24</v>
      </c>
      <c r="VW56" s="132" t="s">
        <v>24</v>
      </c>
      <c r="VX56" s="132" t="s">
        <v>24</v>
      </c>
      <c r="VY56" s="132" t="s">
        <v>24</v>
      </c>
      <c r="VZ56" s="132" t="s">
        <v>24</v>
      </c>
      <c r="WA56" s="132" t="s">
        <v>24</v>
      </c>
      <c r="WB56" s="132" t="s">
        <v>24</v>
      </c>
      <c r="WC56" s="132" t="s">
        <v>24</v>
      </c>
      <c r="WD56" s="132" t="s">
        <v>24</v>
      </c>
      <c r="WE56" s="132" t="s">
        <v>24</v>
      </c>
      <c r="WF56" s="132" t="s">
        <v>24</v>
      </c>
      <c r="WG56" s="132" t="s">
        <v>24</v>
      </c>
      <c r="WH56" s="132" t="s">
        <v>24</v>
      </c>
      <c r="WI56" s="132" t="s">
        <v>24</v>
      </c>
      <c r="WJ56" s="132" t="s">
        <v>24</v>
      </c>
      <c r="WK56" s="132" t="s">
        <v>24</v>
      </c>
      <c r="WL56" s="132" t="s">
        <v>24</v>
      </c>
      <c r="WM56" s="132" t="s">
        <v>24</v>
      </c>
      <c r="WN56" s="132" t="s">
        <v>24</v>
      </c>
      <c r="WO56" s="132" t="s">
        <v>24</v>
      </c>
      <c r="WP56" s="132" t="s">
        <v>24</v>
      </c>
      <c r="WQ56" s="132" t="s">
        <v>24</v>
      </c>
      <c r="WR56" s="132" t="s">
        <v>24</v>
      </c>
      <c r="WS56" s="132" t="s">
        <v>24</v>
      </c>
      <c r="WT56" s="132" t="s">
        <v>24</v>
      </c>
      <c r="WU56" s="132" t="s">
        <v>24</v>
      </c>
      <c r="WV56" s="132" t="s">
        <v>24</v>
      </c>
      <c r="WW56" s="132" t="s">
        <v>24</v>
      </c>
      <c r="WX56" s="132" t="s">
        <v>24</v>
      </c>
      <c r="WY56" s="132" t="s">
        <v>24</v>
      </c>
      <c r="WZ56" s="132" t="s">
        <v>24</v>
      </c>
      <c r="XA56" s="132" t="s">
        <v>24</v>
      </c>
      <c r="XB56" s="132" t="s">
        <v>24</v>
      </c>
      <c r="XC56" s="132" t="s">
        <v>24</v>
      </c>
      <c r="XD56" s="132" t="s">
        <v>24</v>
      </c>
      <c r="XE56" s="132" t="s">
        <v>24</v>
      </c>
      <c r="XF56" s="132" t="s">
        <v>24</v>
      </c>
      <c r="XG56" s="132" t="s">
        <v>24</v>
      </c>
      <c r="XH56" s="132" t="s">
        <v>24</v>
      </c>
      <c r="XI56" s="132" t="s">
        <v>24</v>
      </c>
      <c r="XJ56" s="132" t="s">
        <v>24</v>
      </c>
      <c r="XK56" s="132" t="s">
        <v>24</v>
      </c>
      <c r="XL56" s="132" t="s">
        <v>24</v>
      </c>
      <c r="XM56" s="132" t="s">
        <v>24</v>
      </c>
      <c r="XN56" s="132" t="s">
        <v>24</v>
      </c>
      <c r="XO56" s="132" t="s">
        <v>24</v>
      </c>
      <c r="XP56" s="132" t="s">
        <v>24</v>
      </c>
      <c r="XQ56" s="132" t="s">
        <v>24</v>
      </c>
      <c r="XR56" s="132" t="s">
        <v>24</v>
      </c>
      <c r="XS56" s="132" t="s">
        <v>24</v>
      </c>
      <c r="XT56" s="132" t="s">
        <v>24</v>
      </c>
      <c r="XU56" s="132" t="s">
        <v>24</v>
      </c>
      <c r="XV56" s="132" t="s">
        <v>24</v>
      </c>
      <c r="XW56" s="132" t="s">
        <v>24</v>
      </c>
      <c r="XX56" s="132" t="s">
        <v>24</v>
      </c>
      <c r="XY56" s="132" t="s">
        <v>24</v>
      </c>
      <c r="XZ56" s="132" t="s">
        <v>24</v>
      </c>
      <c r="YA56" s="132" t="s">
        <v>24</v>
      </c>
      <c r="YB56" s="132" t="s">
        <v>24</v>
      </c>
      <c r="YC56" s="132" t="s">
        <v>24</v>
      </c>
      <c r="YD56" s="132" t="s">
        <v>24</v>
      </c>
      <c r="YE56" s="132" t="s">
        <v>24</v>
      </c>
      <c r="YF56" s="132" t="s">
        <v>24</v>
      </c>
      <c r="YG56" s="132" t="s">
        <v>24</v>
      </c>
      <c r="YH56" s="132" t="s">
        <v>24</v>
      </c>
      <c r="YI56" s="132" t="s">
        <v>24</v>
      </c>
      <c r="YJ56" s="132" t="s">
        <v>24</v>
      </c>
      <c r="YK56" s="132" t="s">
        <v>24</v>
      </c>
      <c r="YL56" s="132" t="s">
        <v>24</v>
      </c>
      <c r="YM56" s="132" t="s">
        <v>24</v>
      </c>
      <c r="YN56" s="132" t="s">
        <v>24</v>
      </c>
      <c r="YO56" s="132" t="s">
        <v>24</v>
      </c>
      <c r="YP56" s="132" t="s">
        <v>24</v>
      </c>
      <c r="YQ56" s="132" t="s">
        <v>24</v>
      </c>
      <c r="YR56" s="132" t="s">
        <v>24</v>
      </c>
      <c r="YS56" s="132" t="s">
        <v>24</v>
      </c>
      <c r="YT56" s="132" t="s">
        <v>24</v>
      </c>
      <c r="YU56" s="132" t="s">
        <v>24</v>
      </c>
      <c r="YV56" s="132" t="s">
        <v>24</v>
      </c>
      <c r="YW56" s="132" t="s">
        <v>24</v>
      </c>
      <c r="YX56" s="132" t="s">
        <v>24</v>
      </c>
      <c r="YY56" s="132" t="s">
        <v>24</v>
      </c>
      <c r="YZ56" s="132" t="s">
        <v>24</v>
      </c>
      <c r="ZA56" s="132" t="s">
        <v>24</v>
      </c>
      <c r="ZB56" s="132" t="s">
        <v>24</v>
      </c>
      <c r="ZC56" s="132" t="s">
        <v>24</v>
      </c>
      <c r="ZD56" s="132" t="s">
        <v>24</v>
      </c>
      <c r="ZE56" s="132" t="s">
        <v>24</v>
      </c>
      <c r="ZF56" s="132" t="s">
        <v>24</v>
      </c>
      <c r="ZG56" s="132" t="s">
        <v>24</v>
      </c>
      <c r="ZH56" s="132" t="s">
        <v>24</v>
      </c>
      <c r="ZI56" s="132" t="s">
        <v>24</v>
      </c>
      <c r="ZJ56" s="132" t="s">
        <v>24</v>
      </c>
      <c r="ZK56" s="132" t="s">
        <v>24</v>
      </c>
      <c r="ZL56" s="132" t="s">
        <v>24</v>
      </c>
      <c r="ZM56" s="132" t="s">
        <v>24</v>
      </c>
      <c r="ZN56" s="132" t="s">
        <v>24</v>
      </c>
      <c r="ZO56" s="132" t="s">
        <v>24</v>
      </c>
      <c r="ZP56" s="132" t="s">
        <v>24</v>
      </c>
      <c r="ZQ56" s="132" t="s">
        <v>24</v>
      </c>
      <c r="ZR56" s="132" t="s">
        <v>24</v>
      </c>
      <c r="ZS56" s="132" t="s">
        <v>24</v>
      </c>
      <c r="ZT56" s="132" t="s">
        <v>24</v>
      </c>
      <c r="ZU56" s="132" t="s">
        <v>24</v>
      </c>
      <c r="ZV56" s="132" t="s">
        <v>24</v>
      </c>
      <c r="ZW56" s="132" t="s">
        <v>24</v>
      </c>
      <c r="ZX56" s="132" t="s">
        <v>24</v>
      </c>
      <c r="ZY56" s="132" t="s">
        <v>24</v>
      </c>
      <c r="ZZ56" s="132" t="s">
        <v>24</v>
      </c>
      <c r="AAA56" s="132" t="s">
        <v>24</v>
      </c>
      <c r="AAB56" s="132" t="s">
        <v>24</v>
      </c>
      <c r="AAC56" s="132" t="s">
        <v>24</v>
      </c>
      <c r="AAD56" s="132" t="s">
        <v>24</v>
      </c>
      <c r="AAE56" s="132" t="s">
        <v>24</v>
      </c>
      <c r="AAF56" s="132" t="s">
        <v>24</v>
      </c>
      <c r="AAG56" s="132" t="s">
        <v>24</v>
      </c>
      <c r="AAH56" s="132" t="s">
        <v>24</v>
      </c>
      <c r="AAI56" s="132" t="s">
        <v>24</v>
      </c>
      <c r="AAJ56" s="132" t="s">
        <v>24</v>
      </c>
      <c r="AAK56" s="132" t="s">
        <v>24</v>
      </c>
      <c r="AAL56" s="132" t="s">
        <v>24</v>
      </c>
      <c r="AAM56" s="132" t="s">
        <v>24</v>
      </c>
      <c r="AAN56" s="132" t="s">
        <v>24</v>
      </c>
      <c r="AAO56" s="132" t="s">
        <v>24</v>
      </c>
      <c r="AAP56" s="132" t="s">
        <v>24</v>
      </c>
      <c r="AAQ56" s="132" t="s">
        <v>24</v>
      </c>
      <c r="AAR56" s="132" t="s">
        <v>24</v>
      </c>
      <c r="AAS56" s="132" t="s">
        <v>24</v>
      </c>
      <c r="AAT56" s="132" t="s">
        <v>24</v>
      </c>
      <c r="AAU56" s="132" t="s">
        <v>24</v>
      </c>
      <c r="AAV56" s="132" t="s">
        <v>24</v>
      </c>
      <c r="AAW56" s="132" t="s">
        <v>24</v>
      </c>
      <c r="AAX56" s="132" t="s">
        <v>24</v>
      </c>
      <c r="AAY56" s="132" t="s">
        <v>24</v>
      </c>
      <c r="AAZ56" s="132" t="s">
        <v>24</v>
      </c>
      <c r="ABA56" s="132" t="s">
        <v>24</v>
      </c>
      <c r="ABB56" s="132" t="s">
        <v>24</v>
      </c>
      <c r="ABC56" s="132" t="s">
        <v>24</v>
      </c>
      <c r="ABD56" s="132" t="s">
        <v>24</v>
      </c>
      <c r="ABE56" s="132" t="s">
        <v>24</v>
      </c>
      <c r="ABF56" s="132" t="s">
        <v>24</v>
      </c>
      <c r="ABG56" s="132" t="s">
        <v>24</v>
      </c>
      <c r="ABH56" s="132" t="s">
        <v>24</v>
      </c>
      <c r="ABI56" s="132" t="s">
        <v>24</v>
      </c>
      <c r="ABJ56" s="132" t="s">
        <v>24</v>
      </c>
      <c r="ABK56" s="132" t="s">
        <v>24</v>
      </c>
      <c r="ABL56" s="132" t="s">
        <v>24</v>
      </c>
      <c r="ABM56" s="132" t="s">
        <v>24</v>
      </c>
      <c r="ABN56" s="132" t="s">
        <v>24</v>
      </c>
      <c r="ABO56" s="132" t="s">
        <v>24</v>
      </c>
      <c r="ABP56" s="132" t="s">
        <v>24</v>
      </c>
      <c r="ABQ56" s="132" t="s">
        <v>24</v>
      </c>
      <c r="ABR56" s="132" t="s">
        <v>24</v>
      </c>
      <c r="ABS56" s="132" t="s">
        <v>24</v>
      </c>
      <c r="ABT56" s="132" t="s">
        <v>24</v>
      </c>
      <c r="ABU56" s="132" t="s">
        <v>24</v>
      </c>
      <c r="ABV56" s="132" t="s">
        <v>24</v>
      </c>
      <c r="ABW56" s="132" t="s">
        <v>24</v>
      </c>
      <c r="ABX56" s="132" t="s">
        <v>24</v>
      </c>
      <c r="ABY56" s="132" t="s">
        <v>24</v>
      </c>
      <c r="ABZ56" s="132" t="s">
        <v>24</v>
      </c>
      <c r="ACA56" s="132" t="s">
        <v>24</v>
      </c>
      <c r="ACB56" s="132" t="s">
        <v>24</v>
      </c>
      <c r="ACC56" s="132" t="s">
        <v>24</v>
      </c>
      <c r="ACD56" s="132" t="s">
        <v>24</v>
      </c>
      <c r="ACE56" s="132" t="s">
        <v>24</v>
      </c>
      <c r="ACF56" s="132" t="s">
        <v>24</v>
      </c>
      <c r="ACG56" s="132" t="s">
        <v>24</v>
      </c>
      <c r="ACH56" s="132" t="s">
        <v>24</v>
      </c>
      <c r="ACI56" s="132" t="s">
        <v>24</v>
      </c>
      <c r="ACJ56" s="132" t="s">
        <v>24</v>
      </c>
      <c r="ACK56" s="132" t="s">
        <v>24</v>
      </c>
      <c r="ACL56" s="132" t="s">
        <v>24</v>
      </c>
      <c r="ACM56" s="132" t="s">
        <v>24</v>
      </c>
      <c r="ACN56" s="132" t="s">
        <v>24</v>
      </c>
      <c r="ACO56" s="132" t="s">
        <v>24</v>
      </c>
      <c r="ACP56" s="132" t="s">
        <v>24</v>
      </c>
      <c r="ACQ56" s="132" t="s">
        <v>24</v>
      </c>
      <c r="ACR56" s="132" t="s">
        <v>24</v>
      </c>
      <c r="ACS56" s="132" t="s">
        <v>24</v>
      </c>
      <c r="ACT56" s="132" t="s">
        <v>24</v>
      </c>
      <c r="ACU56" s="132" t="s">
        <v>24</v>
      </c>
      <c r="ACV56" s="132" t="s">
        <v>24</v>
      </c>
      <c r="ACW56" s="132" t="s">
        <v>24</v>
      </c>
      <c r="ACX56" s="132" t="s">
        <v>24</v>
      </c>
      <c r="ACY56" s="132" t="s">
        <v>24</v>
      </c>
      <c r="ACZ56" s="132" t="s">
        <v>24</v>
      </c>
      <c r="ADA56" s="132" t="s">
        <v>24</v>
      </c>
      <c r="ADB56" s="132" t="s">
        <v>24</v>
      </c>
      <c r="ADC56" s="132" t="s">
        <v>24</v>
      </c>
      <c r="ADD56" s="132" t="s">
        <v>24</v>
      </c>
      <c r="ADE56" s="132" t="s">
        <v>24</v>
      </c>
      <c r="ADF56" s="132" t="s">
        <v>24</v>
      </c>
      <c r="ADG56" s="132" t="s">
        <v>24</v>
      </c>
      <c r="ADH56" s="132" t="s">
        <v>24</v>
      </c>
      <c r="ADI56" s="132" t="s">
        <v>24</v>
      </c>
      <c r="ADJ56" s="132" t="s">
        <v>24</v>
      </c>
      <c r="ADK56" s="132" t="s">
        <v>24</v>
      </c>
      <c r="ADL56" s="132" t="s">
        <v>24</v>
      </c>
      <c r="ADM56" s="132" t="s">
        <v>24</v>
      </c>
      <c r="ADN56" s="132" t="s">
        <v>24</v>
      </c>
      <c r="ADO56" s="132" t="s">
        <v>24</v>
      </c>
      <c r="ADP56" s="132" t="s">
        <v>24</v>
      </c>
      <c r="ADQ56" s="132" t="s">
        <v>24</v>
      </c>
      <c r="ADR56" s="132" t="s">
        <v>24</v>
      </c>
      <c r="ADS56" s="132" t="s">
        <v>24</v>
      </c>
      <c r="ADT56" s="132" t="s">
        <v>24</v>
      </c>
      <c r="ADU56" s="132" t="s">
        <v>24</v>
      </c>
      <c r="ADV56" s="132" t="s">
        <v>24</v>
      </c>
      <c r="ADW56" s="132" t="s">
        <v>24</v>
      </c>
      <c r="ADX56" s="132" t="s">
        <v>24</v>
      </c>
      <c r="ADY56" s="132" t="s">
        <v>24</v>
      </c>
      <c r="ADZ56" s="132" t="s">
        <v>24</v>
      </c>
      <c r="AEA56" s="132" t="s">
        <v>24</v>
      </c>
      <c r="AEB56" s="132" t="s">
        <v>24</v>
      </c>
      <c r="AEC56" s="132" t="s">
        <v>24</v>
      </c>
      <c r="AED56" s="132" t="s">
        <v>24</v>
      </c>
      <c r="AEE56" s="132" t="s">
        <v>24</v>
      </c>
      <c r="AEF56" s="132" t="s">
        <v>24</v>
      </c>
      <c r="AEG56" s="132" t="s">
        <v>24</v>
      </c>
      <c r="AEH56" s="132" t="s">
        <v>24</v>
      </c>
      <c r="AEI56" s="132" t="s">
        <v>24</v>
      </c>
      <c r="AEJ56" s="132" t="s">
        <v>24</v>
      </c>
      <c r="AEK56" s="132" t="s">
        <v>24</v>
      </c>
      <c r="AEL56" s="132" t="s">
        <v>24</v>
      </c>
      <c r="AEM56" s="132" t="s">
        <v>24</v>
      </c>
      <c r="AEN56" s="132" t="s">
        <v>24</v>
      </c>
      <c r="AEO56" s="132" t="s">
        <v>24</v>
      </c>
      <c r="AEP56" s="132" t="s">
        <v>24</v>
      </c>
      <c r="AEQ56" s="132" t="s">
        <v>24</v>
      </c>
      <c r="AER56" s="132" t="s">
        <v>24</v>
      </c>
      <c r="AES56" s="132" t="s">
        <v>24</v>
      </c>
      <c r="AET56" s="132" t="s">
        <v>24</v>
      </c>
      <c r="AEU56" s="132" t="s">
        <v>24</v>
      </c>
      <c r="AEV56" s="132" t="s">
        <v>24</v>
      </c>
      <c r="AEW56" s="132" t="s">
        <v>24</v>
      </c>
      <c r="AEX56" s="132" t="s">
        <v>24</v>
      </c>
      <c r="AEY56" s="132" t="s">
        <v>24</v>
      </c>
      <c r="AEZ56" s="132" t="s">
        <v>24</v>
      </c>
      <c r="AFA56" s="132" t="s">
        <v>24</v>
      </c>
      <c r="AFB56" s="132" t="s">
        <v>24</v>
      </c>
      <c r="AFC56" s="132" t="s">
        <v>24</v>
      </c>
      <c r="AFD56" s="132" t="s">
        <v>24</v>
      </c>
      <c r="AFE56" s="132" t="s">
        <v>24</v>
      </c>
      <c r="AFF56" s="132" t="s">
        <v>24</v>
      </c>
      <c r="AFG56" s="132" t="s">
        <v>24</v>
      </c>
      <c r="AFH56" s="132" t="s">
        <v>24</v>
      </c>
      <c r="AFI56" s="132" t="s">
        <v>24</v>
      </c>
      <c r="AFJ56" s="132" t="s">
        <v>24</v>
      </c>
      <c r="AFK56" s="132" t="s">
        <v>24</v>
      </c>
      <c r="AFL56" s="132" t="s">
        <v>24</v>
      </c>
      <c r="AFM56" s="132" t="s">
        <v>24</v>
      </c>
      <c r="AFN56" s="132" t="s">
        <v>24</v>
      </c>
      <c r="AFO56" s="132" t="s">
        <v>24</v>
      </c>
      <c r="AFP56" s="132" t="s">
        <v>24</v>
      </c>
      <c r="AFQ56" s="132" t="s">
        <v>24</v>
      </c>
      <c r="AFR56" s="132" t="s">
        <v>24</v>
      </c>
      <c r="AFS56" s="132" t="s">
        <v>24</v>
      </c>
      <c r="AFT56" s="132" t="s">
        <v>24</v>
      </c>
      <c r="AFU56" s="132" t="s">
        <v>24</v>
      </c>
      <c r="AFV56" s="132" t="s">
        <v>24</v>
      </c>
      <c r="AFW56" s="132" t="s">
        <v>24</v>
      </c>
      <c r="AFX56" s="132" t="s">
        <v>24</v>
      </c>
      <c r="AFY56" s="132" t="s">
        <v>24</v>
      </c>
      <c r="AFZ56" s="132" t="s">
        <v>24</v>
      </c>
      <c r="AGA56" s="132" t="s">
        <v>24</v>
      </c>
      <c r="AGB56" s="132" t="s">
        <v>24</v>
      </c>
      <c r="AGC56" s="132" t="s">
        <v>24</v>
      </c>
      <c r="AGD56" s="132" t="s">
        <v>24</v>
      </c>
      <c r="AGE56" s="132" t="s">
        <v>24</v>
      </c>
      <c r="AGF56" s="132" t="s">
        <v>24</v>
      </c>
      <c r="AGG56" s="132" t="s">
        <v>24</v>
      </c>
      <c r="AGH56" s="132" t="s">
        <v>24</v>
      </c>
      <c r="AGI56" s="132" t="s">
        <v>24</v>
      </c>
      <c r="AGJ56" s="132" t="s">
        <v>24</v>
      </c>
      <c r="AGK56" s="132" t="s">
        <v>24</v>
      </c>
      <c r="AGL56" s="132" t="s">
        <v>24</v>
      </c>
      <c r="AGM56" s="132" t="s">
        <v>24</v>
      </c>
      <c r="AGN56" s="132" t="s">
        <v>24</v>
      </c>
      <c r="AGO56" s="132" t="s">
        <v>24</v>
      </c>
      <c r="AGP56" s="132" t="s">
        <v>24</v>
      </c>
      <c r="AGQ56" s="132" t="s">
        <v>24</v>
      </c>
      <c r="AGR56" s="132" t="s">
        <v>24</v>
      </c>
      <c r="AGS56" s="132" t="s">
        <v>24</v>
      </c>
      <c r="AGT56" s="132" t="s">
        <v>24</v>
      </c>
      <c r="AGU56" s="132" t="s">
        <v>24</v>
      </c>
      <c r="AGV56" s="132" t="s">
        <v>24</v>
      </c>
      <c r="AGW56" s="132" t="s">
        <v>24</v>
      </c>
      <c r="AGX56" s="132" t="s">
        <v>24</v>
      </c>
      <c r="AGY56" s="132" t="s">
        <v>24</v>
      </c>
      <c r="AGZ56" s="132" t="s">
        <v>24</v>
      </c>
      <c r="AHA56" s="132" t="s">
        <v>24</v>
      </c>
      <c r="AHB56" s="132" t="s">
        <v>24</v>
      </c>
      <c r="AHC56" s="132" t="s">
        <v>24</v>
      </c>
      <c r="AHD56" s="132" t="s">
        <v>24</v>
      </c>
      <c r="AHE56" s="132" t="s">
        <v>24</v>
      </c>
      <c r="AHF56" s="132" t="s">
        <v>24</v>
      </c>
      <c r="AHG56" s="132" t="s">
        <v>24</v>
      </c>
      <c r="AHH56" s="132" t="s">
        <v>24</v>
      </c>
      <c r="AHI56" s="132" t="s">
        <v>24</v>
      </c>
      <c r="AHJ56" s="132" t="s">
        <v>24</v>
      </c>
      <c r="AHK56" s="132" t="s">
        <v>24</v>
      </c>
      <c r="AHL56" s="132" t="s">
        <v>24</v>
      </c>
      <c r="AHM56" s="132" t="s">
        <v>24</v>
      </c>
      <c r="AHN56" s="132" t="s">
        <v>24</v>
      </c>
      <c r="AHO56" s="132" t="s">
        <v>24</v>
      </c>
      <c r="AHP56" s="132" t="s">
        <v>24</v>
      </c>
      <c r="AHQ56" s="132" t="s">
        <v>24</v>
      </c>
      <c r="AHR56" s="132" t="s">
        <v>24</v>
      </c>
      <c r="AHS56" s="132" t="s">
        <v>24</v>
      </c>
      <c r="AHT56" s="132" t="s">
        <v>24</v>
      </c>
      <c r="AHU56" s="132" t="s">
        <v>24</v>
      </c>
      <c r="AHV56" s="132" t="s">
        <v>24</v>
      </c>
      <c r="AHW56" s="132" t="s">
        <v>24</v>
      </c>
      <c r="AHX56" s="132" t="s">
        <v>24</v>
      </c>
      <c r="AHY56" s="132" t="s">
        <v>24</v>
      </c>
      <c r="AHZ56" s="132" t="s">
        <v>24</v>
      </c>
      <c r="AIA56" s="132" t="s">
        <v>24</v>
      </c>
      <c r="AIB56" s="132" t="s">
        <v>24</v>
      </c>
      <c r="AIC56" s="132" t="s">
        <v>24</v>
      </c>
      <c r="AID56" s="132" t="s">
        <v>24</v>
      </c>
      <c r="AIE56" s="132" t="s">
        <v>24</v>
      </c>
      <c r="AIF56" s="132" t="s">
        <v>24</v>
      </c>
      <c r="AIG56" s="132" t="s">
        <v>24</v>
      </c>
      <c r="AIH56" s="132" t="s">
        <v>24</v>
      </c>
      <c r="AII56" s="132" t="s">
        <v>24</v>
      </c>
      <c r="AIJ56" s="132" t="s">
        <v>24</v>
      </c>
      <c r="AIK56" s="132" t="s">
        <v>24</v>
      </c>
      <c r="AIL56" s="132" t="s">
        <v>24</v>
      </c>
      <c r="AIM56" s="132" t="s">
        <v>24</v>
      </c>
      <c r="AIN56" s="132" t="s">
        <v>24</v>
      </c>
      <c r="AIO56" s="132" t="s">
        <v>24</v>
      </c>
      <c r="AIP56" s="132" t="s">
        <v>24</v>
      </c>
      <c r="AIQ56" s="132" t="s">
        <v>24</v>
      </c>
      <c r="AIR56" s="132" t="s">
        <v>24</v>
      </c>
      <c r="AIS56" s="132" t="s">
        <v>24</v>
      </c>
      <c r="AIT56" s="132" t="s">
        <v>24</v>
      </c>
      <c r="AIU56" s="132" t="s">
        <v>24</v>
      </c>
      <c r="AIV56" s="132" t="s">
        <v>24</v>
      </c>
      <c r="AIW56" s="132" t="s">
        <v>24</v>
      </c>
      <c r="AIX56" s="132" t="s">
        <v>24</v>
      </c>
      <c r="AIY56" s="132" t="s">
        <v>24</v>
      </c>
      <c r="AIZ56" s="132" t="s">
        <v>24</v>
      </c>
      <c r="AJA56" s="132" t="s">
        <v>24</v>
      </c>
      <c r="AJB56" s="132" t="s">
        <v>24</v>
      </c>
      <c r="AJC56" s="132" t="s">
        <v>24</v>
      </c>
      <c r="AJD56" s="132" t="s">
        <v>24</v>
      </c>
      <c r="AJE56" s="132" t="s">
        <v>24</v>
      </c>
      <c r="AJF56" s="132" t="s">
        <v>24</v>
      </c>
      <c r="AJG56" s="132" t="s">
        <v>24</v>
      </c>
      <c r="AJH56" s="132" t="s">
        <v>24</v>
      </c>
      <c r="AJI56" s="132" t="s">
        <v>24</v>
      </c>
      <c r="AJJ56" s="132" t="s">
        <v>24</v>
      </c>
      <c r="AJK56" s="132" t="s">
        <v>24</v>
      </c>
      <c r="AJL56" s="132" t="s">
        <v>24</v>
      </c>
      <c r="AJM56" s="132" t="s">
        <v>24</v>
      </c>
      <c r="AJN56" s="132" t="s">
        <v>24</v>
      </c>
      <c r="AJO56" s="132" t="s">
        <v>24</v>
      </c>
      <c r="AJP56" s="132" t="s">
        <v>24</v>
      </c>
      <c r="AJQ56" s="132" t="s">
        <v>24</v>
      </c>
      <c r="AJR56" s="132" t="s">
        <v>24</v>
      </c>
      <c r="AJS56" s="132" t="s">
        <v>24</v>
      </c>
      <c r="AJT56" s="132" t="s">
        <v>24</v>
      </c>
      <c r="AJU56" s="132" t="s">
        <v>24</v>
      </c>
      <c r="AJV56" s="132" t="s">
        <v>24</v>
      </c>
      <c r="AJW56" s="132" t="s">
        <v>24</v>
      </c>
      <c r="AJX56" s="132" t="s">
        <v>24</v>
      </c>
      <c r="AJY56" s="132" t="s">
        <v>24</v>
      </c>
      <c r="AJZ56" s="132" t="s">
        <v>24</v>
      </c>
      <c r="AKA56" s="132" t="s">
        <v>24</v>
      </c>
      <c r="AKB56" s="132" t="s">
        <v>24</v>
      </c>
      <c r="AKC56" s="132" t="s">
        <v>24</v>
      </c>
      <c r="AKD56" s="132" t="s">
        <v>24</v>
      </c>
      <c r="AKE56" s="132" t="s">
        <v>24</v>
      </c>
      <c r="AKF56" s="132" t="s">
        <v>24</v>
      </c>
      <c r="AKG56" s="132" t="s">
        <v>24</v>
      </c>
      <c r="AKH56" s="132" t="s">
        <v>24</v>
      </c>
      <c r="AKI56" s="132" t="s">
        <v>24</v>
      </c>
      <c r="AKJ56" s="132" t="s">
        <v>24</v>
      </c>
      <c r="AKK56" s="132" t="s">
        <v>24</v>
      </c>
      <c r="AKL56" s="132" t="s">
        <v>24</v>
      </c>
      <c r="AKM56" s="132" t="s">
        <v>24</v>
      </c>
      <c r="AKN56" s="132" t="s">
        <v>24</v>
      </c>
      <c r="AKO56" s="132" t="s">
        <v>24</v>
      </c>
      <c r="AKP56" s="132" t="s">
        <v>24</v>
      </c>
      <c r="AKQ56" s="132" t="s">
        <v>24</v>
      </c>
      <c r="AKR56" s="132" t="s">
        <v>24</v>
      </c>
      <c r="AKS56" s="132" t="s">
        <v>24</v>
      </c>
      <c r="AKT56" s="132" t="s">
        <v>24</v>
      </c>
      <c r="AKU56" s="132" t="s">
        <v>24</v>
      </c>
      <c r="AKV56" s="132" t="s">
        <v>24</v>
      </c>
      <c r="AKW56" s="132" t="s">
        <v>24</v>
      </c>
      <c r="AKX56" s="132" t="s">
        <v>24</v>
      </c>
      <c r="AKY56" s="132" t="s">
        <v>24</v>
      </c>
      <c r="AKZ56" s="132" t="s">
        <v>24</v>
      </c>
      <c r="ALA56" s="132" t="s">
        <v>24</v>
      </c>
      <c r="ALB56" s="132" t="s">
        <v>24</v>
      </c>
      <c r="ALC56" s="132" t="s">
        <v>24</v>
      </c>
      <c r="ALD56" s="132" t="s">
        <v>24</v>
      </c>
      <c r="ALE56" s="132" t="s">
        <v>24</v>
      </c>
      <c r="ALF56" s="132" t="s">
        <v>24</v>
      </c>
      <c r="ALG56" s="132" t="s">
        <v>24</v>
      </c>
      <c r="ALH56" s="132" t="s">
        <v>24</v>
      </c>
      <c r="ALI56" s="132" t="s">
        <v>24</v>
      </c>
      <c r="ALJ56" s="132" t="s">
        <v>24</v>
      </c>
      <c r="ALK56" s="132" t="s">
        <v>24</v>
      </c>
      <c r="ALL56" s="132" t="s">
        <v>24</v>
      </c>
      <c r="ALM56" s="132" t="s">
        <v>24</v>
      </c>
      <c r="ALN56" s="132" t="s">
        <v>24</v>
      </c>
      <c r="ALO56" s="132" t="s">
        <v>24</v>
      </c>
      <c r="ALP56" s="132" t="s">
        <v>24</v>
      </c>
      <c r="ALQ56" s="132" t="s">
        <v>24</v>
      </c>
      <c r="ALR56" s="132" t="s">
        <v>24</v>
      </c>
      <c r="ALS56" s="132" t="s">
        <v>24</v>
      </c>
      <c r="ALT56" s="132" t="s">
        <v>24</v>
      </c>
      <c r="ALU56" s="132" t="s">
        <v>24</v>
      </c>
      <c r="ALV56" s="132" t="s">
        <v>24</v>
      </c>
      <c r="ALW56" s="132" t="s">
        <v>24</v>
      </c>
      <c r="ALX56" s="132" t="s">
        <v>24</v>
      </c>
      <c r="ALY56" s="132" t="s">
        <v>24</v>
      </c>
      <c r="ALZ56" s="132" t="s">
        <v>24</v>
      </c>
      <c r="AMA56" s="132" t="s">
        <v>24</v>
      </c>
      <c r="AMB56" s="132" t="s">
        <v>24</v>
      </c>
      <c r="AMC56" s="132" t="s">
        <v>24</v>
      </c>
      <c r="AMD56" s="132" t="s">
        <v>24</v>
      </c>
      <c r="AME56" s="132" t="s">
        <v>24</v>
      </c>
      <c r="AMF56" s="132" t="s">
        <v>24</v>
      </c>
      <c r="AMG56" s="132" t="s">
        <v>24</v>
      </c>
      <c r="AMH56" s="132" t="s">
        <v>24</v>
      </c>
      <c r="AMI56" s="132" t="s">
        <v>24</v>
      </c>
      <c r="AMJ56" s="132" t="s">
        <v>24</v>
      </c>
      <c r="AMK56" s="132" t="s">
        <v>24</v>
      </c>
      <c r="AML56" s="132" t="s">
        <v>24</v>
      </c>
      <c r="AMM56" s="132" t="s">
        <v>24</v>
      </c>
      <c r="AMN56" s="132" t="s">
        <v>24</v>
      </c>
      <c r="AMO56" s="132" t="s">
        <v>24</v>
      </c>
      <c r="AMP56" s="132" t="s">
        <v>24</v>
      </c>
      <c r="AMQ56" s="132" t="s">
        <v>24</v>
      </c>
      <c r="AMR56" s="132" t="s">
        <v>24</v>
      </c>
      <c r="AMS56" s="132" t="s">
        <v>24</v>
      </c>
      <c r="AMT56" s="132" t="s">
        <v>24</v>
      </c>
      <c r="AMU56" s="132" t="s">
        <v>24</v>
      </c>
      <c r="AMV56" s="132" t="s">
        <v>24</v>
      </c>
      <c r="AMW56" s="132" t="s">
        <v>24</v>
      </c>
      <c r="AMX56" s="132" t="s">
        <v>24</v>
      </c>
      <c r="AMY56" s="132" t="s">
        <v>24</v>
      </c>
      <c r="AMZ56" s="132" t="s">
        <v>24</v>
      </c>
      <c r="ANA56" s="132" t="s">
        <v>24</v>
      </c>
      <c r="ANB56" s="132" t="s">
        <v>24</v>
      </c>
      <c r="ANC56" s="132" t="s">
        <v>24</v>
      </c>
      <c r="AND56" s="132" t="s">
        <v>24</v>
      </c>
      <c r="ANE56" s="132" t="s">
        <v>24</v>
      </c>
      <c r="ANF56" s="132" t="s">
        <v>24</v>
      </c>
      <c r="ANG56" s="132" t="s">
        <v>24</v>
      </c>
      <c r="ANH56" s="132" t="s">
        <v>24</v>
      </c>
      <c r="ANI56" s="132" t="s">
        <v>24</v>
      </c>
      <c r="ANJ56" s="132" t="s">
        <v>24</v>
      </c>
      <c r="ANK56" s="132" t="s">
        <v>24</v>
      </c>
      <c r="ANL56" s="132" t="s">
        <v>24</v>
      </c>
      <c r="ANM56" s="132" t="s">
        <v>24</v>
      </c>
      <c r="ANN56" s="132" t="s">
        <v>24</v>
      </c>
      <c r="ANO56" s="132" t="s">
        <v>24</v>
      </c>
      <c r="ANP56" s="132" t="s">
        <v>24</v>
      </c>
      <c r="ANQ56" s="132" t="s">
        <v>24</v>
      </c>
      <c r="ANR56" s="132" t="s">
        <v>24</v>
      </c>
      <c r="ANS56" s="132" t="s">
        <v>24</v>
      </c>
      <c r="ANT56" s="132" t="s">
        <v>24</v>
      </c>
      <c r="ANU56" s="132" t="s">
        <v>24</v>
      </c>
      <c r="ANV56" s="132" t="s">
        <v>24</v>
      </c>
      <c r="ANW56" s="132" t="s">
        <v>24</v>
      </c>
      <c r="ANX56" s="132" t="s">
        <v>24</v>
      </c>
      <c r="ANY56" s="132" t="s">
        <v>24</v>
      </c>
      <c r="ANZ56" s="132" t="s">
        <v>24</v>
      </c>
      <c r="AOA56" s="132" t="s">
        <v>24</v>
      </c>
      <c r="AOB56" s="132" t="s">
        <v>24</v>
      </c>
      <c r="AOC56" s="132" t="s">
        <v>24</v>
      </c>
      <c r="AOD56" s="132" t="s">
        <v>24</v>
      </c>
      <c r="AOE56" s="132" t="s">
        <v>24</v>
      </c>
      <c r="AOF56" s="132" t="s">
        <v>24</v>
      </c>
      <c r="AOG56" s="132" t="s">
        <v>24</v>
      </c>
      <c r="AOH56" s="132" t="s">
        <v>24</v>
      </c>
      <c r="AOI56" s="132" t="s">
        <v>24</v>
      </c>
      <c r="AOJ56" s="132" t="s">
        <v>24</v>
      </c>
      <c r="AOK56" s="132" t="s">
        <v>24</v>
      </c>
      <c r="AOL56" s="132" t="s">
        <v>24</v>
      </c>
      <c r="AOM56" s="132" t="s">
        <v>24</v>
      </c>
      <c r="AON56" s="132" t="s">
        <v>24</v>
      </c>
      <c r="AOO56" s="132" t="s">
        <v>24</v>
      </c>
      <c r="AOP56" s="132" t="s">
        <v>24</v>
      </c>
      <c r="AOQ56" s="132" t="s">
        <v>24</v>
      </c>
      <c r="AOR56" s="132" t="s">
        <v>24</v>
      </c>
      <c r="AOS56" s="132" t="s">
        <v>24</v>
      </c>
      <c r="AOT56" s="132" t="s">
        <v>24</v>
      </c>
      <c r="AOU56" s="132" t="s">
        <v>24</v>
      </c>
      <c r="AOV56" s="132" t="s">
        <v>24</v>
      </c>
      <c r="AOW56" s="132" t="s">
        <v>24</v>
      </c>
      <c r="AOX56" s="132" t="s">
        <v>24</v>
      </c>
      <c r="AOY56" s="132" t="s">
        <v>24</v>
      </c>
      <c r="AOZ56" s="132" t="s">
        <v>24</v>
      </c>
      <c r="APA56" s="132" t="s">
        <v>24</v>
      </c>
      <c r="APB56" s="132" t="s">
        <v>24</v>
      </c>
      <c r="APC56" s="132" t="s">
        <v>24</v>
      </c>
      <c r="APD56" s="132" t="s">
        <v>24</v>
      </c>
      <c r="APE56" s="132" t="s">
        <v>24</v>
      </c>
      <c r="APF56" s="132" t="s">
        <v>24</v>
      </c>
      <c r="APG56" s="132" t="s">
        <v>24</v>
      </c>
      <c r="APH56" s="132" t="s">
        <v>24</v>
      </c>
      <c r="API56" s="132" t="s">
        <v>24</v>
      </c>
      <c r="APJ56" s="132" t="s">
        <v>24</v>
      </c>
      <c r="APK56" s="132" t="s">
        <v>24</v>
      </c>
      <c r="APL56" s="132" t="s">
        <v>24</v>
      </c>
      <c r="APM56" s="132" t="s">
        <v>24</v>
      </c>
      <c r="APN56" s="132" t="s">
        <v>24</v>
      </c>
      <c r="APO56" s="132" t="s">
        <v>24</v>
      </c>
      <c r="APP56" s="132" t="s">
        <v>24</v>
      </c>
      <c r="APQ56" s="132" t="s">
        <v>24</v>
      </c>
      <c r="APR56" s="132" t="s">
        <v>24</v>
      </c>
      <c r="APS56" s="132" t="s">
        <v>24</v>
      </c>
      <c r="APT56" s="132" t="s">
        <v>24</v>
      </c>
      <c r="APU56" s="132" t="s">
        <v>24</v>
      </c>
      <c r="APV56" s="132" t="s">
        <v>24</v>
      </c>
      <c r="APW56" s="132" t="s">
        <v>24</v>
      </c>
      <c r="APX56" s="132" t="s">
        <v>24</v>
      </c>
      <c r="APY56" s="132" t="s">
        <v>24</v>
      </c>
      <c r="APZ56" s="132" t="s">
        <v>24</v>
      </c>
      <c r="AQA56" s="132" t="s">
        <v>24</v>
      </c>
      <c r="AQB56" s="132" t="s">
        <v>24</v>
      </c>
      <c r="AQC56" s="132" t="s">
        <v>24</v>
      </c>
      <c r="AQD56" s="132" t="s">
        <v>24</v>
      </c>
      <c r="AQE56" s="132" t="s">
        <v>24</v>
      </c>
      <c r="AQF56" s="132" t="s">
        <v>24</v>
      </c>
      <c r="AQG56" s="132" t="s">
        <v>24</v>
      </c>
      <c r="AQH56" s="132" t="s">
        <v>24</v>
      </c>
      <c r="AQI56" s="132" t="s">
        <v>24</v>
      </c>
      <c r="AQJ56" s="132" t="s">
        <v>24</v>
      </c>
      <c r="AQK56" s="132" t="s">
        <v>24</v>
      </c>
      <c r="AQL56" s="132" t="s">
        <v>24</v>
      </c>
      <c r="AQM56" s="132" t="s">
        <v>24</v>
      </c>
      <c r="AQN56" s="132" t="s">
        <v>24</v>
      </c>
      <c r="AQO56" s="132" t="s">
        <v>24</v>
      </c>
      <c r="AQP56" s="132" t="s">
        <v>24</v>
      </c>
      <c r="AQQ56" s="132" t="s">
        <v>24</v>
      </c>
      <c r="AQR56" s="132" t="s">
        <v>24</v>
      </c>
      <c r="AQS56" s="132" t="s">
        <v>24</v>
      </c>
      <c r="AQT56" s="132" t="s">
        <v>24</v>
      </c>
      <c r="AQU56" s="132" t="s">
        <v>24</v>
      </c>
      <c r="AQV56" s="132" t="s">
        <v>24</v>
      </c>
      <c r="AQW56" s="132" t="s">
        <v>24</v>
      </c>
      <c r="AQX56" s="132" t="s">
        <v>24</v>
      </c>
      <c r="AQY56" s="132" t="s">
        <v>24</v>
      </c>
      <c r="AQZ56" s="132" t="s">
        <v>24</v>
      </c>
      <c r="ARA56" s="132" t="s">
        <v>24</v>
      </c>
      <c r="ARB56" s="132" t="s">
        <v>24</v>
      </c>
      <c r="ARC56" s="132" t="s">
        <v>24</v>
      </c>
      <c r="ARD56" s="132" t="s">
        <v>24</v>
      </c>
      <c r="ARE56" s="132" t="s">
        <v>24</v>
      </c>
      <c r="ARF56" s="132" t="s">
        <v>24</v>
      </c>
      <c r="ARG56" s="132" t="s">
        <v>24</v>
      </c>
      <c r="ARH56" s="132" t="s">
        <v>24</v>
      </c>
      <c r="ARI56" s="132" t="s">
        <v>24</v>
      </c>
      <c r="ARJ56" s="132" t="s">
        <v>24</v>
      </c>
      <c r="ARK56" s="132" t="s">
        <v>24</v>
      </c>
      <c r="ARL56" s="132" t="s">
        <v>24</v>
      </c>
      <c r="ARM56" s="132" t="s">
        <v>24</v>
      </c>
      <c r="ARN56" s="132" t="s">
        <v>24</v>
      </c>
      <c r="ARO56" s="132" t="s">
        <v>24</v>
      </c>
      <c r="ARP56" s="132" t="s">
        <v>24</v>
      </c>
      <c r="ARQ56" s="132" t="s">
        <v>24</v>
      </c>
      <c r="ARR56" s="132" t="s">
        <v>24</v>
      </c>
      <c r="ARS56" s="132" t="s">
        <v>24</v>
      </c>
      <c r="ART56" s="132" t="s">
        <v>24</v>
      </c>
      <c r="ARU56" s="132" t="s">
        <v>24</v>
      </c>
      <c r="ARV56" s="132" t="s">
        <v>24</v>
      </c>
      <c r="ARW56" s="132" t="s">
        <v>24</v>
      </c>
      <c r="ARX56" s="132" t="s">
        <v>24</v>
      </c>
      <c r="ARY56" s="132" t="s">
        <v>24</v>
      </c>
      <c r="ARZ56" s="132" t="s">
        <v>24</v>
      </c>
      <c r="ASA56" s="132" t="s">
        <v>24</v>
      </c>
      <c r="ASB56" s="132" t="s">
        <v>24</v>
      </c>
      <c r="ASC56" s="132" t="s">
        <v>24</v>
      </c>
      <c r="ASD56" s="132" t="s">
        <v>24</v>
      </c>
      <c r="ASE56" s="132" t="s">
        <v>24</v>
      </c>
      <c r="ASF56" s="132" t="s">
        <v>24</v>
      </c>
      <c r="ASG56" s="132" t="s">
        <v>24</v>
      </c>
      <c r="ASH56" s="132" t="s">
        <v>24</v>
      </c>
      <c r="ASI56" s="132" t="s">
        <v>24</v>
      </c>
      <c r="ASJ56" s="132" t="s">
        <v>24</v>
      </c>
      <c r="ASK56" s="132" t="s">
        <v>24</v>
      </c>
      <c r="ASL56" s="132" t="s">
        <v>24</v>
      </c>
      <c r="ASM56" s="132" t="s">
        <v>24</v>
      </c>
      <c r="ASN56" s="132" t="s">
        <v>24</v>
      </c>
      <c r="ASO56" s="132" t="s">
        <v>24</v>
      </c>
      <c r="ASP56" s="132" t="s">
        <v>24</v>
      </c>
      <c r="ASQ56" s="132" t="s">
        <v>24</v>
      </c>
      <c r="ASR56" s="132" t="s">
        <v>24</v>
      </c>
      <c r="ASS56" s="132" t="s">
        <v>24</v>
      </c>
      <c r="AST56" s="132" t="s">
        <v>24</v>
      </c>
      <c r="ASU56" s="132" t="s">
        <v>24</v>
      </c>
      <c r="ASV56" s="132" t="s">
        <v>24</v>
      </c>
      <c r="ASW56" s="132" t="s">
        <v>24</v>
      </c>
      <c r="ASX56" s="132" t="s">
        <v>24</v>
      </c>
      <c r="ASY56" s="132" t="s">
        <v>24</v>
      </c>
      <c r="ASZ56" s="132" t="s">
        <v>24</v>
      </c>
      <c r="ATA56" s="132" t="s">
        <v>24</v>
      </c>
      <c r="ATB56" s="132" t="s">
        <v>24</v>
      </c>
      <c r="ATC56" s="132" t="s">
        <v>24</v>
      </c>
      <c r="ATD56" s="132" t="s">
        <v>24</v>
      </c>
      <c r="ATE56" s="132" t="s">
        <v>24</v>
      </c>
      <c r="ATF56" s="132" t="s">
        <v>24</v>
      </c>
      <c r="ATG56" s="132" t="s">
        <v>24</v>
      </c>
      <c r="ATH56" s="132" t="s">
        <v>24</v>
      </c>
      <c r="ATI56" s="132" t="s">
        <v>24</v>
      </c>
      <c r="ATJ56" s="132" t="s">
        <v>24</v>
      </c>
      <c r="ATK56" s="132" t="s">
        <v>24</v>
      </c>
      <c r="ATL56" s="132" t="s">
        <v>24</v>
      </c>
      <c r="ATM56" s="132" t="s">
        <v>24</v>
      </c>
      <c r="ATN56" s="132" t="s">
        <v>24</v>
      </c>
      <c r="ATO56" s="132" t="s">
        <v>24</v>
      </c>
      <c r="ATP56" s="132" t="s">
        <v>24</v>
      </c>
      <c r="ATQ56" s="132" t="s">
        <v>24</v>
      </c>
      <c r="ATR56" s="132" t="s">
        <v>24</v>
      </c>
      <c r="ATS56" s="132" t="s">
        <v>24</v>
      </c>
      <c r="ATT56" s="132" t="s">
        <v>24</v>
      </c>
      <c r="ATU56" s="132" t="s">
        <v>24</v>
      </c>
      <c r="ATV56" s="132" t="s">
        <v>24</v>
      </c>
      <c r="ATW56" s="132" t="s">
        <v>24</v>
      </c>
      <c r="ATX56" s="132" t="s">
        <v>24</v>
      </c>
      <c r="ATY56" s="132" t="s">
        <v>24</v>
      </c>
      <c r="ATZ56" s="132" t="s">
        <v>24</v>
      </c>
      <c r="AUA56" s="132" t="s">
        <v>24</v>
      </c>
      <c r="AUB56" s="132" t="s">
        <v>24</v>
      </c>
      <c r="AUC56" s="132" t="s">
        <v>24</v>
      </c>
      <c r="AUD56" s="132" t="s">
        <v>24</v>
      </c>
      <c r="AUE56" s="132" t="s">
        <v>24</v>
      </c>
      <c r="AUF56" s="132" t="s">
        <v>24</v>
      </c>
      <c r="AUG56" s="132" t="s">
        <v>24</v>
      </c>
      <c r="AUH56" s="132" t="s">
        <v>24</v>
      </c>
      <c r="AUI56" s="132" t="s">
        <v>24</v>
      </c>
      <c r="AUJ56" s="132" t="s">
        <v>24</v>
      </c>
      <c r="AUK56" s="132" t="s">
        <v>24</v>
      </c>
      <c r="AUL56" s="132" t="s">
        <v>24</v>
      </c>
      <c r="AUM56" s="132" t="s">
        <v>24</v>
      </c>
      <c r="AUN56" s="132" t="s">
        <v>24</v>
      </c>
      <c r="AUO56" s="132" t="s">
        <v>24</v>
      </c>
      <c r="AUP56" s="132" t="s">
        <v>24</v>
      </c>
      <c r="AUQ56" s="132" t="s">
        <v>24</v>
      </c>
      <c r="AUR56" s="132" t="s">
        <v>24</v>
      </c>
      <c r="AUS56" s="132" t="s">
        <v>24</v>
      </c>
      <c r="AUT56" s="132" t="s">
        <v>24</v>
      </c>
      <c r="AUU56" s="132" t="s">
        <v>24</v>
      </c>
      <c r="AUV56" s="132" t="s">
        <v>24</v>
      </c>
      <c r="AUW56" s="132" t="s">
        <v>24</v>
      </c>
      <c r="AUX56" s="132" t="s">
        <v>24</v>
      </c>
      <c r="AUY56" s="132" t="s">
        <v>24</v>
      </c>
      <c r="AUZ56" s="132" t="s">
        <v>24</v>
      </c>
      <c r="AVA56" s="132" t="s">
        <v>24</v>
      </c>
      <c r="AVB56" s="132" t="s">
        <v>24</v>
      </c>
      <c r="AVC56" s="132" t="s">
        <v>24</v>
      </c>
      <c r="AVD56" s="132" t="s">
        <v>24</v>
      </c>
      <c r="AVE56" s="132" t="s">
        <v>24</v>
      </c>
      <c r="AVF56" s="132" t="s">
        <v>24</v>
      </c>
      <c r="AVG56" s="132" t="s">
        <v>24</v>
      </c>
      <c r="AVH56" s="132" t="s">
        <v>24</v>
      </c>
      <c r="AVI56" s="132" t="s">
        <v>24</v>
      </c>
      <c r="AVJ56" s="132" t="s">
        <v>24</v>
      </c>
      <c r="AVK56" s="132" t="s">
        <v>24</v>
      </c>
      <c r="AVL56" s="132" t="s">
        <v>24</v>
      </c>
      <c r="AVM56" s="132" t="s">
        <v>24</v>
      </c>
      <c r="AVN56" s="132" t="s">
        <v>24</v>
      </c>
      <c r="AVO56" s="132" t="s">
        <v>24</v>
      </c>
      <c r="AVP56" s="132" t="s">
        <v>24</v>
      </c>
      <c r="AVQ56" s="132" t="s">
        <v>24</v>
      </c>
      <c r="AVR56" s="132" t="s">
        <v>24</v>
      </c>
      <c r="AVS56" s="132" t="s">
        <v>24</v>
      </c>
      <c r="AVT56" s="132" t="s">
        <v>24</v>
      </c>
      <c r="AVU56" s="132" t="s">
        <v>24</v>
      </c>
      <c r="AVV56" s="132" t="s">
        <v>24</v>
      </c>
      <c r="AVW56" s="132" t="s">
        <v>24</v>
      </c>
      <c r="AVX56" s="132" t="s">
        <v>24</v>
      </c>
      <c r="AVY56" s="132" t="s">
        <v>24</v>
      </c>
      <c r="AVZ56" s="132" t="s">
        <v>24</v>
      </c>
      <c r="AWA56" s="132" t="s">
        <v>24</v>
      </c>
      <c r="AWB56" s="132" t="s">
        <v>24</v>
      </c>
      <c r="AWC56" s="132" t="s">
        <v>24</v>
      </c>
      <c r="AWD56" s="132" t="s">
        <v>24</v>
      </c>
      <c r="AWE56" s="132" t="s">
        <v>24</v>
      </c>
      <c r="AWF56" s="132" t="s">
        <v>24</v>
      </c>
      <c r="AWG56" s="132" t="s">
        <v>24</v>
      </c>
      <c r="AWH56" s="132" t="s">
        <v>24</v>
      </c>
      <c r="AWI56" s="132" t="s">
        <v>24</v>
      </c>
      <c r="AWJ56" s="132" t="s">
        <v>24</v>
      </c>
      <c r="AWK56" s="132" t="s">
        <v>24</v>
      </c>
      <c r="AWL56" s="132" t="s">
        <v>24</v>
      </c>
      <c r="AWM56" s="132" t="s">
        <v>24</v>
      </c>
      <c r="AWN56" s="132" t="s">
        <v>24</v>
      </c>
      <c r="AWO56" s="132" t="s">
        <v>24</v>
      </c>
      <c r="AWP56" s="132" t="s">
        <v>24</v>
      </c>
      <c r="AWQ56" s="132" t="s">
        <v>24</v>
      </c>
      <c r="AWR56" s="132" t="s">
        <v>24</v>
      </c>
      <c r="AWS56" s="132" t="s">
        <v>24</v>
      </c>
      <c r="AWT56" s="132" t="s">
        <v>24</v>
      </c>
      <c r="AWU56" s="132" t="s">
        <v>24</v>
      </c>
      <c r="AWV56" s="132" t="s">
        <v>24</v>
      </c>
      <c r="AWW56" s="132" t="s">
        <v>24</v>
      </c>
      <c r="AWX56" s="132" t="s">
        <v>24</v>
      </c>
      <c r="AWY56" s="132" t="s">
        <v>24</v>
      </c>
      <c r="AWZ56" s="132" t="s">
        <v>24</v>
      </c>
      <c r="AXA56" s="132" t="s">
        <v>24</v>
      </c>
      <c r="AXB56" s="132" t="s">
        <v>24</v>
      </c>
      <c r="AXC56" s="132" t="s">
        <v>24</v>
      </c>
      <c r="AXD56" s="132" t="s">
        <v>24</v>
      </c>
      <c r="AXE56" s="132" t="s">
        <v>24</v>
      </c>
      <c r="AXF56" s="132" t="s">
        <v>24</v>
      </c>
      <c r="AXG56" s="132" t="s">
        <v>24</v>
      </c>
      <c r="AXH56" s="132" t="s">
        <v>24</v>
      </c>
      <c r="AXI56" s="132" t="s">
        <v>24</v>
      </c>
      <c r="AXJ56" s="132" t="s">
        <v>24</v>
      </c>
      <c r="AXK56" s="132" t="s">
        <v>24</v>
      </c>
      <c r="AXL56" s="132" t="s">
        <v>24</v>
      </c>
      <c r="AXM56" s="132" t="s">
        <v>24</v>
      </c>
      <c r="AXN56" s="132" t="s">
        <v>24</v>
      </c>
      <c r="AXO56" s="132" t="s">
        <v>24</v>
      </c>
      <c r="AXP56" s="132" t="s">
        <v>24</v>
      </c>
      <c r="AXQ56" s="132" t="s">
        <v>24</v>
      </c>
      <c r="AXR56" s="132" t="s">
        <v>24</v>
      </c>
      <c r="AXS56" s="132" t="s">
        <v>24</v>
      </c>
      <c r="AXT56" s="132" t="s">
        <v>24</v>
      </c>
      <c r="AXU56" s="132" t="s">
        <v>24</v>
      </c>
      <c r="AXV56" s="132" t="s">
        <v>24</v>
      </c>
      <c r="AXW56" s="132" t="s">
        <v>24</v>
      </c>
      <c r="AXX56" s="132" t="s">
        <v>24</v>
      </c>
      <c r="AXY56" s="132" t="s">
        <v>24</v>
      </c>
      <c r="AXZ56" s="132" t="s">
        <v>24</v>
      </c>
      <c r="AYA56" s="132" t="s">
        <v>24</v>
      </c>
      <c r="AYB56" s="132" t="s">
        <v>24</v>
      </c>
      <c r="AYC56" s="132" t="s">
        <v>24</v>
      </c>
      <c r="AYD56" s="132" t="s">
        <v>24</v>
      </c>
      <c r="AYE56" s="132" t="s">
        <v>24</v>
      </c>
      <c r="AYF56" s="132" t="s">
        <v>24</v>
      </c>
      <c r="AYG56" s="132" t="s">
        <v>24</v>
      </c>
      <c r="AYH56" s="132" t="s">
        <v>24</v>
      </c>
      <c r="AYI56" s="132" t="s">
        <v>24</v>
      </c>
      <c r="AYJ56" s="132" t="s">
        <v>24</v>
      </c>
      <c r="AYK56" s="132" t="s">
        <v>24</v>
      </c>
      <c r="AYL56" s="132" t="s">
        <v>24</v>
      </c>
      <c r="AYM56" s="132" t="s">
        <v>24</v>
      </c>
      <c r="AYN56" s="132" t="s">
        <v>24</v>
      </c>
      <c r="AYO56" s="132" t="s">
        <v>24</v>
      </c>
      <c r="AYP56" s="132" t="s">
        <v>24</v>
      </c>
      <c r="AYQ56" s="132" t="s">
        <v>24</v>
      </c>
      <c r="AYR56" s="132" t="s">
        <v>24</v>
      </c>
      <c r="AYS56" s="132" t="s">
        <v>24</v>
      </c>
      <c r="AYT56" s="132" t="s">
        <v>24</v>
      </c>
      <c r="AYU56" s="132" t="s">
        <v>24</v>
      </c>
      <c r="AYV56" s="132" t="s">
        <v>24</v>
      </c>
      <c r="AYW56" s="132" t="s">
        <v>24</v>
      </c>
      <c r="AYX56" s="132" t="s">
        <v>24</v>
      </c>
      <c r="AYY56" s="132" t="s">
        <v>24</v>
      </c>
      <c r="AYZ56" s="132" t="s">
        <v>24</v>
      </c>
      <c r="AZA56" s="132" t="s">
        <v>24</v>
      </c>
      <c r="AZB56" s="132" t="s">
        <v>24</v>
      </c>
      <c r="AZC56" s="132" t="s">
        <v>24</v>
      </c>
      <c r="AZD56" s="132" t="s">
        <v>24</v>
      </c>
      <c r="AZE56" s="132" t="s">
        <v>24</v>
      </c>
      <c r="AZF56" s="132" t="s">
        <v>24</v>
      </c>
      <c r="AZG56" s="132" t="s">
        <v>24</v>
      </c>
      <c r="AZH56" s="132" t="s">
        <v>24</v>
      </c>
      <c r="AZI56" s="132" t="s">
        <v>24</v>
      </c>
      <c r="AZJ56" s="132" t="s">
        <v>24</v>
      </c>
      <c r="AZK56" s="132" t="s">
        <v>24</v>
      </c>
      <c r="AZL56" s="132" t="s">
        <v>24</v>
      </c>
      <c r="AZM56" s="132" t="s">
        <v>24</v>
      </c>
      <c r="AZN56" s="132" t="s">
        <v>24</v>
      </c>
      <c r="AZO56" s="132" t="s">
        <v>24</v>
      </c>
      <c r="AZP56" s="132" t="s">
        <v>24</v>
      </c>
      <c r="AZQ56" s="132" t="s">
        <v>24</v>
      </c>
      <c r="AZR56" s="132" t="s">
        <v>24</v>
      </c>
      <c r="AZS56" s="132" t="s">
        <v>24</v>
      </c>
      <c r="AZT56" s="132" t="s">
        <v>24</v>
      </c>
      <c r="AZU56" s="132" t="s">
        <v>24</v>
      </c>
      <c r="AZV56" s="132" t="s">
        <v>24</v>
      </c>
      <c r="AZW56" s="132" t="s">
        <v>24</v>
      </c>
      <c r="AZX56" s="132" t="s">
        <v>24</v>
      </c>
      <c r="AZY56" s="132" t="s">
        <v>24</v>
      </c>
      <c r="AZZ56" s="132" t="s">
        <v>24</v>
      </c>
      <c r="BAA56" s="132" t="s">
        <v>24</v>
      </c>
      <c r="BAB56" s="132" t="s">
        <v>24</v>
      </c>
      <c r="BAC56" s="132" t="s">
        <v>24</v>
      </c>
      <c r="BAD56" s="132" t="s">
        <v>24</v>
      </c>
      <c r="BAE56" s="132" t="s">
        <v>24</v>
      </c>
      <c r="BAF56" s="132" t="s">
        <v>24</v>
      </c>
      <c r="BAG56" s="132" t="s">
        <v>24</v>
      </c>
      <c r="BAH56" s="132" t="s">
        <v>24</v>
      </c>
      <c r="BAI56" s="132" t="s">
        <v>24</v>
      </c>
      <c r="BAJ56" s="132" t="s">
        <v>24</v>
      </c>
      <c r="BAK56" s="132" t="s">
        <v>24</v>
      </c>
      <c r="BAL56" s="132" t="s">
        <v>24</v>
      </c>
      <c r="BAM56" s="132" t="s">
        <v>24</v>
      </c>
      <c r="BAN56" s="132" t="s">
        <v>24</v>
      </c>
      <c r="BAO56" s="132" t="s">
        <v>24</v>
      </c>
      <c r="BAP56" s="132" t="s">
        <v>24</v>
      </c>
      <c r="BAQ56" s="132" t="s">
        <v>24</v>
      </c>
      <c r="BAR56" s="132" t="s">
        <v>24</v>
      </c>
      <c r="BAS56" s="132" t="s">
        <v>24</v>
      </c>
      <c r="BAT56" s="132" t="s">
        <v>24</v>
      </c>
      <c r="BAU56" s="132" t="s">
        <v>24</v>
      </c>
      <c r="BAV56" s="132" t="s">
        <v>24</v>
      </c>
      <c r="BAW56" s="132" t="s">
        <v>24</v>
      </c>
      <c r="BAX56" s="132" t="s">
        <v>24</v>
      </c>
      <c r="BAY56" s="132" t="s">
        <v>24</v>
      </c>
      <c r="BAZ56" s="132" t="s">
        <v>24</v>
      </c>
      <c r="BBA56" s="132" t="s">
        <v>24</v>
      </c>
      <c r="BBB56" s="132" t="s">
        <v>24</v>
      </c>
      <c r="BBC56" s="132" t="s">
        <v>24</v>
      </c>
      <c r="BBD56" s="132" t="s">
        <v>24</v>
      </c>
      <c r="BBE56" s="132" t="s">
        <v>24</v>
      </c>
      <c r="BBF56" s="132" t="s">
        <v>24</v>
      </c>
      <c r="BBG56" s="132" t="s">
        <v>24</v>
      </c>
      <c r="BBH56" s="132" t="s">
        <v>24</v>
      </c>
      <c r="BBI56" s="132" t="s">
        <v>24</v>
      </c>
      <c r="BBJ56" s="132" t="s">
        <v>24</v>
      </c>
      <c r="BBK56" s="132" t="s">
        <v>24</v>
      </c>
      <c r="BBL56" s="132" t="s">
        <v>24</v>
      </c>
      <c r="BBM56" s="132" t="s">
        <v>24</v>
      </c>
      <c r="BBN56" s="132" t="s">
        <v>24</v>
      </c>
      <c r="BBO56" s="132" t="s">
        <v>24</v>
      </c>
      <c r="BBP56" s="132" t="s">
        <v>24</v>
      </c>
      <c r="BBQ56" s="132" t="s">
        <v>24</v>
      </c>
      <c r="BBR56" s="132" t="s">
        <v>24</v>
      </c>
      <c r="BBS56" s="132" t="s">
        <v>24</v>
      </c>
      <c r="BBT56" s="132" t="s">
        <v>24</v>
      </c>
      <c r="BBU56" s="132" t="s">
        <v>24</v>
      </c>
      <c r="BBV56" s="132" t="s">
        <v>24</v>
      </c>
      <c r="BBW56" s="132" t="s">
        <v>24</v>
      </c>
      <c r="BBX56" s="132" t="s">
        <v>24</v>
      </c>
      <c r="BBY56" s="132" t="s">
        <v>24</v>
      </c>
      <c r="BBZ56" s="132" t="s">
        <v>24</v>
      </c>
      <c r="BCA56" s="132" t="s">
        <v>24</v>
      </c>
      <c r="BCB56" s="132" t="s">
        <v>24</v>
      </c>
      <c r="BCC56" s="132" t="s">
        <v>24</v>
      </c>
      <c r="BCD56" s="132" t="s">
        <v>24</v>
      </c>
      <c r="BCE56" s="132" t="s">
        <v>24</v>
      </c>
      <c r="BCF56" s="132" t="s">
        <v>24</v>
      </c>
      <c r="BCG56" s="132" t="s">
        <v>24</v>
      </c>
      <c r="BCH56" s="132" t="s">
        <v>24</v>
      </c>
      <c r="BCI56" s="132" t="s">
        <v>24</v>
      </c>
      <c r="BCJ56" s="132" t="s">
        <v>24</v>
      </c>
      <c r="BCK56" s="132" t="s">
        <v>24</v>
      </c>
      <c r="BCL56" s="132" t="s">
        <v>24</v>
      </c>
      <c r="BCM56" s="132" t="s">
        <v>24</v>
      </c>
      <c r="BCN56" s="132" t="s">
        <v>24</v>
      </c>
      <c r="BCO56" s="132" t="s">
        <v>24</v>
      </c>
      <c r="BCP56" s="132" t="s">
        <v>24</v>
      </c>
      <c r="BCQ56" s="132" t="s">
        <v>24</v>
      </c>
      <c r="BCR56" s="132" t="s">
        <v>24</v>
      </c>
      <c r="BCS56" s="132" t="s">
        <v>24</v>
      </c>
      <c r="BCT56" s="132" t="s">
        <v>24</v>
      </c>
      <c r="BCU56" s="132" t="s">
        <v>24</v>
      </c>
      <c r="BCV56" s="132" t="s">
        <v>24</v>
      </c>
      <c r="BCW56" s="132" t="s">
        <v>24</v>
      </c>
      <c r="BCX56" s="132" t="s">
        <v>24</v>
      </c>
      <c r="BCY56" s="132" t="s">
        <v>24</v>
      </c>
      <c r="BCZ56" s="132" t="s">
        <v>24</v>
      </c>
      <c r="BDA56" s="132" t="s">
        <v>24</v>
      </c>
      <c r="BDB56" s="132" t="s">
        <v>24</v>
      </c>
      <c r="BDC56" s="132" t="s">
        <v>24</v>
      </c>
      <c r="BDD56" s="132" t="s">
        <v>24</v>
      </c>
      <c r="BDE56" s="132" t="s">
        <v>24</v>
      </c>
      <c r="BDF56" s="132" t="s">
        <v>24</v>
      </c>
      <c r="BDG56" s="132" t="s">
        <v>24</v>
      </c>
      <c r="BDH56" s="132" t="s">
        <v>24</v>
      </c>
      <c r="BDI56" s="132" t="s">
        <v>24</v>
      </c>
      <c r="BDJ56" s="132" t="s">
        <v>24</v>
      </c>
      <c r="BDK56" s="132" t="s">
        <v>24</v>
      </c>
      <c r="BDL56" s="132" t="s">
        <v>24</v>
      </c>
      <c r="BDM56" s="132" t="s">
        <v>24</v>
      </c>
      <c r="BDN56" s="132" t="s">
        <v>24</v>
      </c>
      <c r="BDO56" s="132" t="s">
        <v>24</v>
      </c>
      <c r="BDP56" s="132" t="s">
        <v>24</v>
      </c>
      <c r="BDQ56" s="132" t="s">
        <v>24</v>
      </c>
      <c r="BDR56" s="132" t="s">
        <v>24</v>
      </c>
      <c r="BDS56" s="132" t="s">
        <v>24</v>
      </c>
      <c r="BDT56" s="132" t="s">
        <v>24</v>
      </c>
      <c r="BDU56" s="132" t="s">
        <v>24</v>
      </c>
      <c r="BDV56" s="132" t="s">
        <v>24</v>
      </c>
      <c r="BDW56" s="132" t="s">
        <v>24</v>
      </c>
      <c r="BDX56" s="132" t="s">
        <v>24</v>
      </c>
      <c r="BDY56" s="132" t="s">
        <v>24</v>
      </c>
      <c r="BDZ56" s="132" t="s">
        <v>24</v>
      </c>
      <c r="BEA56" s="132" t="s">
        <v>24</v>
      </c>
      <c r="BEB56" s="132" t="s">
        <v>24</v>
      </c>
      <c r="BEC56" s="132" t="s">
        <v>24</v>
      </c>
      <c r="BED56" s="132" t="s">
        <v>24</v>
      </c>
      <c r="BEE56" s="132" t="s">
        <v>24</v>
      </c>
      <c r="BEF56" s="132" t="s">
        <v>24</v>
      </c>
      <c r="BEG56" s="132" t="s">
        <v>24</v>
      </c>
      <c r="BEH56" s="132" t="s">
        <v>24</v>
      </c>
      <c r="BEI56" s="132" t="s">
        <v>24</v>
      </c>
      <c r="BEJ56" s="132" t="s">
        <v>24</v>
      </c>
      <c r="BEK56" s="132" t="s">
        <v>24</v>
      </c>
      <c r="BEL56" s="132" t="s">
        <v>24</v>
      </c>
      <c r="BEM56" s="132" t="s">
        <v>24</v>
      </c>
      <c r="BEN56" s="132" t="s">
        <v>24</v>
      </c>
      <c r="BEO56" s="132" t="s">
        <v>24</v>
      </c>
      <c r="BEP56" s="132" t="s">
        <v>24</v>
      </c>
      <c r="BEQ56" s="132" t="s">
        <v>24</v>
      </c>
      <c r="BER56" s="132" t="s">
        <v>24</v>
      </c>
      <c r="BES56" s="132" t="s">
        <v>24</v>
      </c>
      <c r="BET56" s="132" t="s">
        <v>24</v>
      </c>
      <c r="BEU56" s="132" t="s">
        <v>24</v>
      </c>
      <c r="BEV56" s="132" t="s">
        <v>24</v>
      </c>
      <c r="BEW56" s="132" t="s">
        <v>24</v>
      </c>
      <c r="BEX56" s="132" t="s">
        <v>24</v>
      </c>
      <c r="BEY56" s="132" t="s">
        <v>24</v>
      </c>
      <c r="BEZ56" s="132" t="s">
        <v>24</v>
      </c>
      <c r="BFA56" s="132" t="s">
        <v>24</v>
      </c>
      <c r="BFB56" s="132" t="s">
        <v>24</v>
      </c>
      <c r="BFC56" s="132" t="s">
        <v>24</v>
      </c>
      <c r="BFD56" s="132" t="s">
        <v>24</v>
      </c>
      <c r="BFE56" s="132" t="s">
        <v>24</v>
      </c>
      <c r="BFF56" s="132" t="s">
        <v>24</v>
      </c>
      <c r="BFG56" s="132" t="s">
        <v>24</v>
      </c>
      <c r="BFH56" s="132" t="s">
        <v>24</v>
      </c>
      <c r="BFI56" s="132" t="s">
        <v>24</v>
      </c>
      <c r="BFJ56" s="132" t="s">
        <v>24</v>
      </c>
      <c r="BFK56" s="132" t="s">
        <v>24</v>
      </c>
      <c r="BFL56" s="132" t="s">
        <v>24</v>
      </c>
      <c r="BFM56" s="132" t="s">
        <v>24</v>
      </c>
      <c r="BFN56" s="132" t="s">
        <v>24</v>
      </c>
      <c r="BFO56" s="132" t="s">
        <v>24</v>
      </c>
      <c r="BFP56" s="132" t="s">
        <v>24</v>
      </c>
      <c r="BFQ56" s="132" t="s">
        <v>24</v>
      </c>
      <c r="BFR56" s="132" t="s">
        <v>24</v>
      </c>
      <c r="BFS56" s="132" t="s">
        <v>24</v>
      </c>
      <c r="BFT56" s="132" t="s">
        <v>24</v>
      </c>
      <c r="BFU56" s="132" t="s">
        <v>24</v>
      </c>
      <c r="BFV56" s="132" t="s">
        <v>24</v>
      </c>
      <c r="BFW56" s="132" t="s">
        <v>24</v>
      </c>
      <c r="BFX56" s="132" t="s">
        <v>24</v>
      </c>
      <c r="BFY56" s="132" t="s">
        <v>24</v>
      </c>
      <c r="BFZ56" s="132" t="s">
        <v>24</v>
      </c>
      <c r="BGA56" s="132" t="s">
        <v>24</v>
      </c>
      <c r="BGB56" s="132" t="s">
        <v>24</v>
      </c>
      <c r="BGC56" s="132" t="s">
        <v>24</v>
      </c>
      <c r="BGD56" s="132" t="s">
        <v>24</v>
      </c>
      <c r="BGE56" s="132" t="s">
        <v>24</v>
      </c>
      <c r="BGF56" s="132" t="s">
        <v>24</v>
      </c>
      <c r="BGG56" s="132" t="s">
        <v>24</v>
      </c>
      <c r="BGH56" s="132" t="s">
        <v>24</v>
      </c>
      <c r="BGI56" s="132" t="s">
        <v>24</v>
      </c>
      <c r="BGJ56" s="132" t="s">
        <v>24</v>
      </c>
      <c r="BGK56" s="132" t="s">
        <v>24</v>
      </c>
      <c r="BGL56" s="132" t="s">
        <v>24</v>
      </c>
      <c r="BGM56" s="132" t="s">
        <v>24</v>
      </c>
      <c r="BGN56" s="132" t="s">
        <v>24</v>
      </c>
      <c r="BGO56" s="132" t="s">
        <v>24</v>
      </c>
      <c r="BGP56" s="132" t="s">
        <v>24</v>
      </c>
      <c r="BGQ56" s="132" t="s">
        <v>24</v>
      </c>
      <c r="BGR56" s="132" t="s">
        <v>24</v>
      </c>
      <c r="BGS56" s="132" t="s">
        <v>24</v>
      </c>
      <c r="BGT56" s="132" t="s">
        <v>24</v>
      </c>
      <c r="BGU56" s="132" t="s">
        <v>24</v>
      </c>
      <c r="BGV56" s="132" t="s">
        <v>24</v>
      </c>
      <c r="BGW56" s="132" t="s">
        <v>24</v>
      </c>
      <c r="BGX56" s="132" t="s">
        <v>24</v>
      </c>
      <c r="BGY56" s="132" t="s">
        <v>24</v>
      </c>
      <c r="BGZ56" s="132" t="s">
        <v>24</v>
      </c>
      <c r="BHA56" s="132" t="s">
        <v>24</v>
      </c>
      <c r="BHB56" s="132" t="s">
        <v>24</v>
      </c>
      <c r="BHC56" s="132" t="s">
        <v>24</v>
      </c>
      <c r="BHD56" s="132" t="s">
        <v>24</v>
      </c>
      <c r="BHE56" s="132" t="s">
        <v>24</v>
      </c>
      <c r="BHF56" s="132" t="s">
        <v>24</v>
      </c>
      <c r="BHG56" s="132" t="s">
        <v>24</v>
      </c>
      <c r="BHH56" s="132" t="s">
        <v>24</v>
      </c>
      <c r="BHI56" s="132" t="s">
        <v>24</v>
      </c>
      <c r="BHJ56" s="132" t="s">
        <v>24</v>
      </c>
      <c r="BHK56" s="132" t="s">
        <v>24</v>
      </c>
      <c r="BHL56" s="132" t="s">
        <v>24</v>
      </c>
      <c r="BHM56" s="132" t="s">
        <v>24</v>
      </c>
      <c r="BHN56" s="132" t="s">
        <v>24</v>
      </c>
      <c r="BHO56" s="132" t="s">
        <v>24</v>
      </c>
      <c r="BHP56" s="132" t="s">
        <v>24</v>
      </c>
      <c r="BHQ56" s="132" t="s">
        <v>24</v>
      </c>
      <c r="BHR56" s="132" t="s">
        <v>24</v>
      </c>
      <c r="BHS56" s="132" t="s">
        <v>24</v>
      </c>
      <c r="BHT56" s="132" t="s">
        <v>24</v>
      </c>
      <c r="BHU56" s="132" t="s">
        <v>24</v>
      </c>
      <c r="BHV56" s="132" t="s">
        <v>24</v>
      </c>
      <c r="BHW56" s="132" t="s">
        <v>24</v>
      </c>
      <c r="BHX56" s="132" t="s">
        <v>24</v>
      </c>
      <c r="BHY56" s="132" t="s">
        <v>24</v>
      </c>
      <c r="BHZ56" s="132" t="s">
        <v>24</v>
      </c>
      <c r="BIA56" s="132" t="s">
        <v>24</v>
      </c>
      <c r="BIB56" s="132" t="s">
        <v>24</v>
      </c>
      <c r="BIC56" s="132" t="s">
        <v>24</v>
      </c>
      <c r="BID56" s="132" t="s">
        <v>24</v>
      </c>
      <c r="BIE56" s="132" t="s">
        <v>24</v>
      </c>
      <c r="BIF56" s="132" t="s">
        <v>24</v>
      </c>
      <c r="BIG56" s="132" t="s">
        <v>24</v>
      </c>
      <c r="BIH56" s="132" t="s">
        <v>24</v>
      </c>
      <c r="BII56" s="132" t="s">
        <v>24</v>
      </c>
      <c r="BIJ56" s="132" t="s">
        <v>24</v>
      </c>
      <c r="BIK56" s="132" t="s">
        <v>24</v>
      </c>
      <c r="BIL56" s="132" t="s">
        <v>24</v>
      </c>
      <c r="BIM56" s="132" t="s">
        <v>24</v>
      </c>
      <c r="BIN56" s="132" t="s">
        <v>24</v>
      </c>
      <c r="BIO56" s="132" t="s">
        <v>24</v>
      </c>
      <c r="BIP56" s="132" t="s">
        <v>24</v>
      </c>
      <c r="BIQ56" s="132" t="s">
        <v>24</v>
      </c>
      <c r="BIR56" s="132" t="s">
        <v>24</v>
      </c>
      <c r="BIS56" s="132" t="s">
        <v>24</v>
      </c>
      <c r="BIT56" s="132" t="s">
        <v>24</v>
      </c>
      <c r="BIU56" s="132" t="s">
        <v>24</v>
      </c>
      <c r="BIV56" s="132" t="s">
        <v>24</v>
      </c>
      <c r="BIW56" s="132" t="s">
        <v>24</v>
      </c>
      <c r="BIX56" s="132" t="s">
        <v>24</v>
      </c>
      <c r="BIY56" s="132" t="s">
        <v>24</v>
      </c>
      <c r="BIZ56" s="132" t="s">
        <v>24</v>
      </c>
      <c r="BJA56" s="132" t="s">
        <v>24</v>
      </c>
      <c r="BJB56" s="132" t="s">
        <v>24</v>
      </c>
      <c r="BJC56" s="132" t="s">
        <v>24</v>
      </c>
      <c r="BJD56" s="132" t="s">
        <v>24</v>
      </c>
      <c r="BJE56" s="132" t="s">
        <v>24</v>
      </c>
      <c r="BJF56" s="132" t="s">
        <v>24</v>
      </c>
      <c r="BJG56" s="132" t="s">
        <v>24</v>
      </c>
      <c r="BJH56" s="132" t="s">
        <v>24</v>
      </c>
      <c r="BJI56" s="132" t="s">
        <v>24</v>
      </c>
      <c r="BJJ56" s="132" t="s">
        <v>24</v>
      </c>
      <c r="BJK56" s="132" t="s">
        <v>24</v>
      </c>
      <c r="BJL56" s="132" t="s">
        <v>24</v>
      </c>
      <c r="BJM56" s="132" t="s">
        <v>24</v>
      </c>
      <c r="BJN56" s="132" t="s">
        <v>24</v>
      </c>
      <c r="BJO56" s="132" t="s">
        <v>24</v>
      </c>
      <c r="BJP56" s="132" t="s">
        <v>24</v>
      </c>
      <c r="BJQ56" s="132" t="s">
        <v>24</v>
      </c>
      <c r="BJR56" s="132" t="s">
        <v>24</v>
      </c>
      <c r="BJS56" s="132" t="s">
        <v>24</v>
      </c>
      <c r="BJT56" s="132" t="s">
        <v>24</v>
      </c>
      <c r="BJU56" s="132" t="s">
        <v>24</v>
      </c>
      <c r="BJV56" s="132" t="s">
        <v>24</v>
      </c>
      <c r="BJW56" s="132" t="s">
        <v>24</v>
      </c>
      <c r="BJX56" s="132" t="s">
        <v>24</v>
      </c>
      <c r="BJY56" s="132" t="s">
        <v>24</v>
      </c>
      <c r="BJZ56" s="132" t="s">
        <v>24</v>
      </c>
      <c r="BKA56" s="132" t="s">
        <v>24</v>
      </c>
      <c r="BKB56" s="132" t="s">
        <v>24</v>
      </c>
      <c r="BKC56" s="132" t="s">
        <v>24</v>
      </c>
      <c r="BKD56" s="132" t="s">
        <v>24</v>
      </c>
      <c r="BKE56" s="132" t="s">
        <v>24</v>
      </c>
      <c r="BKF56" s="132" t="s">
        <v>24</v>
      </c>
      <c r="BKG56" s="132" t="s">
        <v>24</v>
      </c>
      <c r="BKH56" s="132" t="s">
        <v>24</v>
      </c>
      <c r="BKI56" s="132" t="s">
        <v>24</v>
      </c>
      <c r="BKJ56" s="132" t="s">
        <v>24</v>
      </c>
      <c r="BKK56" s="132" t="s">
        <v>24</v>
      </c>
      <c r="BKL56" s="132" t="s">
        <v>24</v>
      </c>
      <c r="BKM56" s="132" t="s">
        <v>24</v>
      </c>
      <c r="BKN56" s="132" t="s">
        <v>24</v>
      </c>
      <c r="BKO56" s="132" t="s">
        <v>24</v>
      </c>
      <c r="BKP56" s="132" t="s">
        <v>24</v>
      </c>
      <c r="BKQ56" s="132" t="s">
        <v>24</v>
      </c>
      <c r="BKR56" s="132" t="s">
        <v>24</v>
      </c>
      <c r="BKS56" s="132" t="s">
        <v>24</v>
      </c>
      <c r="BKT56" s="132" t="s">
        <v>24</v>
      </c>
      <c r="BKU56" s="132" t="s">
        <v>24</v>
      </c>
      <c r="BKV56" s="132" t="s">
        <v>24</v>
      </c>
      <c r="BKW56" s="132" t="s">
        <v>24</v>
      </c>
      <c r="BKX56" s="132" t="s">
        <v>24</v>
      </c>
      <c r="BKY56" s="132" t="s">
        <v>24</v>
      </c>
      <c r="BKZ56" s="132" t="s">
        <v>24</v>
      </c>
      <c r="BLA56" s="132" t="s">
        <v>24</v>
      </c>
      <c r="BLB56" s="132" t="s">
        <v>24</v>
      </c>
      <c r="BLC56" s="132" t="s">
        <v>24</v>
      </c>
      <c r="BLD56" s="132" t="s">
        <v>24</v>
      </c>
      <c r="BLE56" s="132" t="s">
        <v>24</v>
      </c>
      <c r="BLF56" s="132" t="s">
        <v>24</v>
      </c>
      <c r="BLG56" s="132" t="s">
        <v>24</v>
      </c>
      <c r="BLH56" s="132" t="s">
        <v>24</v>
      </c>
      <c r="BLI56" s="132" t="s">
        <v>24</v>
      </c>
      <c r="BLJ56" s="132" t="s">
        <v>24</v>
      </c>
      <c r="BLK56" s="132" t="s">
        <v>24</v>
      </c>
      <c r="BLL56" s="132" t="s">
        <v>24</v>
      </c>
      <c r="BLM56" s="132" t="s">
        <v>24</v>
      </c>
      <c r="BLN56" s="132" t="s">
        <v>24</v>
      </c>
      <c r="BLO56" s="132" t="s">
        <v>24</v>
      </c>
      <c r="BLP56" s="132" t="s">
        <v>24</v>
      </c>
      <c r="BLQ56" s="132" t="s">
        <v>24</v>
      </c>
      <c r="BLR56" s="132" t="s">
        <v>24</v>
      </c>
      <c r="BLS56" s="132" t="s">
        <v>24</v>
      </c>
      <c r="BLT56" s="132" t="s">
        <v>24</v>
      </c>
      <c r="BLU56" s="132" t="s">
        <v>24</v>
      </c>
      <c r="BLV56" s="132" t="s">
        <v>24</v>
      </c>
      <c r="BLW56" s="132" t="s">
        <v>24</v>
      </c>
      <c r="BLX56" s="132" t="s">
        <v>24</v>
      </c>
      <c r="BLY56" s="132" t="s">
        <v>24</v>
      </c>
      <c r="BLZ56" s="132" t="s">
        <v>24</v>
      </c>
      <c r="BMA56" s="132" t="s">
        <v>24</v>
      </c>
      <c r="BMB56" s="132" t="s">
        <v>24</v>
      </c>
      <c r="BMC56" s="132" t="s">
        <v>24</v>
      </c>
      <c r="BMD56" s="132" t="s">
        <v>24</v>
      </c>
      <c r="BME56" s="132" t="s">
        <v>24</v>
      </c>
      <c r="BMF56" s="132" t="s">
        <v>24</v>
      </c>
      <c r="BMG56" s="132" t="s">
        <v>24</v>
      </c>
      <c r="BMH56" s="132" t="s">
        <v>24</v>
      </c>
      <c r="BMI56" s="132" t="s">
        <v>24</v>
      </c>
      <c r="BMJ56" s="132" t="s">
        <v>24</v>
      </c>
      <c r="BMK56" s="132" t="s">
        <v>24</v>
      </c>
      <c r="BML56" s="132" t="s">
        <v>24</v>
      </c>
      <c r="BMM56" s="132" t="s">
        <v>24</v>
      </c>
      <c r="BMN56" s="132" t="s">
        <v>24</v>
      </c>
      <c r="BMO56" s="132" t="s">
        <v>24</v>
      </c>
      <c r="BMP56" s="132" t="s">
        <v>24</v>
      </c>
      <c r="BMQ56" s="132" t="s">
        <v>24</v>
      </c>
      <c r="BMR56" s="132" t="s">
        <v>24</v>
      </c>
      <c r="BMS56" s="132" t="s">
        <v>24</v>
      </c>
      <c r="BMT56" s="132" t="s">
        <v>24</v>
      </c>
      <c r="BMU56" s="132" t="s">
        <v>24</v>
      </c>
      <c r="BMV56" s="132" t="s">
        <v>24</v>
      </c>
      <c r="BMW56" s="132" t="s">
        <v>24</v>
      </c>
      <c r="BMX56" s="132" t="s">
        <v>24</v>
      </c>
      <c r="BMY56" s="132" t="s">
        <v>24</v>
      </c>
      <c r="BMZ56" s="132" t="s">
        <v>24</v>
      </c>
      <c r="BNA56" s="132" t="s">
        <v>24</v>
      </c>
      <c r="BNB56" s="132" t="s">
        <v>24</v>
      </c>
      <c r="BNC56" s="132" t="s">
        <v>24</v>
      </c>
      <c r="BND56" s="132" t="s">
        <v>24</v>
      </c>
      <c r="BNE56" s="132" t="s">
        <v>24</v>
      </c>
      <c r="BNF56" s="132" t="s">
        <v>24</v>
      </c>
      <c r="BNG56" s="132" t="s">
        <v>24</v>
      </c>
      <c r="BNH56" s="132" t="s">
        <v>24</v>
      </c>
      <c r="BNI56" s="132" t="s">
        <v>24</v>
      </c>
      <c r="BNJ56" s="132" t="s">
        <v>24</v>
      </c>
      <c r="BNK56" s="132" t="s">
        <v>24</v>
      </c>
      <c r="BNL56" s="132" t="s">
        <v>24</v>
      </c>
      <c r="BNM56" s="132" t="s">
        <v>24</v>
      </c>
      <c r="BNN56" s="132" t="s">
        <v>24</v>
      </c>
      <c r="BNO56" s="132" t="s">
        <v>24</v>
      </c>
      <c r="BNP56" s="132" t="s">
        <v>24</v>
      </c>
      <c r="BNQ56" s="132" t="s">
        <v>24</v>
      </c>
      <c r="BNR56" s="132" t="s">
        <v>24</v>
      </c>
      <c r="BNS56" s="132" t="s">
        <v>24</v>
      </c>
      <c r="BNT56" s="132" t="s">
        <v>24</v>
      </c>
      <c r="BNU56" s="132" t="s">
        <v>24</v>
      </c>
      <c r="BNV56" s="132" t="s">
        <v>24</v>
      </c>
      <c r="BNW56" s="132" t="s">
        <v>24</v>
      </c>
      <c r="BNX56" s="132" t="s">
        <v>24</v>
      </c>
      <c r="BNY56" s="132" t="s">
        <v>24</v>
      </c>
      <c r="BNZ56" s="132" t="s">
        <v>24</v>
      </c>
      <c r="BOA56" s="132" t="s">
        <v>24</v>
      </c>
      <c r="BOB56" s="132" t="s">
        <v>24</v>
      </c>
      <c r="BOC56" s="132" t="s">
        <v>24</v>
      </c>
      <c r="BOD56" s="132" t="s">
        <v>24</v>
      </c>
      <c r="BOE56" s="132" t="s">
        <v>24</v>
      </c>
      <c r="BOF56" s="132" t="s">
        <v>24</v>
      </c>
      <c r="BOG56" s="132" t="s">
        <v>24</v>
      </c>
      <c r="BOH56" s="132" t="s">
        <v>24</v>
      </c>
      <c r="BOI56" s="132" t="s">
        <v>24</v>
      </c>
      <c r="BOJ56" s="132" t="s">
        <v>24</v>
      </c>
      <c r="BOK56" s="132" t="s">
        <v>24</v>
      </c>
      <c r="BOL56" s="132" t="s">
        <v>24</v>
      </c>
      <c r="BOM56" s="132" t="s">
        <v>24</v>
      </c>
      <c r="BON56" s="132" t="s">
        <v>24</v>
      </c>
      <c r="BOO56" s="132" t="s">
        <v>24</v>
      </c>
      <c r="BOP56" s="132" t="s">
        <v>24</v>
      </c>
      <c r="BOQ56" s="132" t="s">
        <v>24</v>
      </c>
      <c r="BOR56" s="132" t="s">
        <v>24</v>
      </c>
      <c r="BOS56" s="132" t="s">
        <v>24</v>
      </c>
      <c r="BOT56" s="132" t="s">
        <v>24</v>
      </c>
      <c r="BOU56" s="132" t="s">
        <v>24</v>
      </c>
      <c r="BOV56" s="132" t="s">
        <v>24</v>
      </c>
      <c r="BOW56" s="132" t="s">
        <v>24</v>
      </c>
      <c r="BOX56" s="132" t="s">
        <v>24</v>
      </c>
      <c r="BOY56" s="132" t="s">
        <v>24</v>
      </c>
      <c r="BOZ56" s="132" t="s">
        <v>24</v>
      </c>
      <c r="BPA56" s="132" t="s">
        <v>24</v>
      </c>
      <c r="BPB56" s="132" t="s">
        <v>24</v>
      </c>
      <c r="BPC56" s="132" t="s">
        <v>24</v>
      </c>
      <c r="BPD56" s="132" t="s">
        <v>24</v>
      </c>
      <c r="BPE56" s="132" t="s">
        <v>24</v>
      </c>
      <c r="BPF56" s="132" t="s">
        <v>24</v>
      </c>
      <c r="BPG56" s="132" t="s">
        <v>24</v>
      </c>
      <c r="BPH56" s="132" t="s">
        <v>24</v>
      </c>
      <c r="BPI56" s="132" t="s">
        <v>24</v>
      </c>
      <c r="BPJ56" s="132" t="s">
        <v>24</v>
      </c>
      <c r="BPK56" s="132" t="s">
        <v>24</v>
      </c>
      <c r="BPL56" s="132" t="s">
        <v>24</v>
      </c>
      <c r="BPM56" s="132" t="s">
        <v>24</v>
      </c>
      <c r="BPN56" s="132" t="s">
        <v>24</v>
      </c>
      <c r="BPO56" s="132" t="s">
        <v>24</v>
      </c>
      <c r="BPP56" s="132" t="s">
        <v>24</v>
      </c>
      <c r="BPQ56" s="132" t="s">
        <v>24</v>
      </c>
      <c r="BPR56" s="132" t="s">
        <v>24</v>
      </c>
      <c r="BPS56" s="132" t="s">
        <v>24</v>
      </c>
      <c r="BPT56" s="132" t="s">
        <v>24</v>
      </c>
      <c r="BPU56" s="132" t="s">
        <v>24</v>
      </c>
      <c r="BPV56" s="132" t="s">
        <v>24</v>
      </c>
      <c r="BPW56" s="132" t="s">
        <v>24</v>
      </c>
      <c r="BPX56" s="132" t="s">
        <v>24</v>
      </c>
      <c r="BPY56" s="132" t="s">
        <v>24</v>
      </c>
      <c r="BPZ56" s="132" t="s">
        <v>24</v>
      </c>
      <c r="BQA56" s="132" t="s">
        <v>24</v>
      </c>
      <c r="BQB56" s="132" t="s">
        <v>24</v>
      </c>
      <c r="BQC56" s="132" t="s">
        <v>24</v>
      </c>
      <c r="BQD56" s="132" t="s">
        <v>24</v>
      </c>
      <c r="BQE56" s="132" t="s">
        <v>24</v>
      </c>
      <c r="BQF56" s="132" t="s">
        <v>24</v>
      </c>
      <c r="BQG56" s="132" t="s">
        <v>24</v>
      </c>
      <c r="BQH56" s="132" t="s">
        <v>24</v>
      </c>
      <c r="BQI56" s="132" t="s">
        <v>24</v>
      </c>
      <c r="BQJ56" s="132" t="s">
        <v>24</v>
      </c>
      <c r="BQK56" s="132" t="s">
        <v>24</v>
      </c>
      <c r="BQL56" s="132" t="s">
        <v>24</v>
      </c>
      <c r="BQM56" s="132" t="s">
        <v>24</v>
      </c>
      <c r="BQN56" s="132" t="s">
        <v>24</v>
      </c>
      <c r="BQO56" s="132" t="s">
        <v>24</v>
      </c>
      <c r="BQP56" s="132" t="s">
        <v>24</v>
      </c>
      <c r="BQQ56" s="132" t="s">
        <v>24</v>
      </c>
      <c r="BQR56" s="132" t="s">
        <v>24</v>
      </c>
      <c r="BQS56" s="132" t="s">
        <v>24</v>
      </c>
      <c r="BQT56" s="132" t="s">
        <v>24</v>
      </c>
      <c r="BQU56" s="132" t="s">
        <v>24</v>
      </c>
      <c r="BQV56" s="132" t="s">
        <v>24</v>
      </c>
      <c r="BQW56" s="132" t="s">
        <v>24</v>
      </c>
      <c r="BQX56" s="132" t="s">
        <v>24</v>
      </c>
      <c r="BQY56" s="132" t="s">
        <v>24</v>
      </c>
      <c r="BQZ56" s="132" t="s">
        <v>24</v>
      </c>
      <c r="BRA56" s="132" t="s">
        <v>24</v>
      </c>
      <c r="BRB56" s="132" t="s">
        <v>24</v>
      </c>
      <c r="BRC56" s="132" t="s">
        <v>24</v>
      </c>
      <c r="BRD56" s="132" t="s">
        <v>24</v>
      </c>
      <c r="BRE56" s="132" t="s">
        <v>24</v>
      </c>
      <c r="BRF56" s="132" t="s">
        <v>24</v>
      </c>
      <c r="BRG56" s="132" t="s">
        <v>24</v>
      </c>
      <c r="BRH56" s="132" t="s">
        <v>24</v>
      </c>
      <c r="BRI56" s="132" t="s">
        <v>24</v>
      </c>
      <c r="BRJ56" s="132" t="s">
        <v>24</v>
      </c>
      <c r="BRK56" s="132" t="s">
        <v>24</v>
      </c>
      <c r="BRL56" s="132" t="s">
        <v>24</v>
      </c>
      <c r="BRM56" s="132" t="s">
        <v>24</v>
      </c>
      <c r="BRN56" s="132" t="s">
        <v>24</v>
      </c>
      <c r="BRO56" s="132" t="s">
        <v>24</v>
      </c>
      <c r="BRP56" s="132" t="s">
        <v>24</v>
      </c>
      <c r="BRQ56" s="132" t="s">
        <v>24</v>
      </c>
      <c r="BRR56" s="132" t="s">
        <v>24</v>
      </c>
      <c r="BRS56" s="132" t="s">
        <v>24</v>
      </c>
      <c r="BRT56" s="132" t="s">
        <v>24</v>
      </c>
      <c r="BRU56" s="132" t="s">
        <v>24</v>
      </c>
      <c r="BRV56" s="132" t="s">
        <v>24</v>
      </c>
      <c r="BRW56" s="132" t="s">
        <v>24</v>
      </c>
      <c r="BRX56" s="132" t="s">
        <v>24</v>
      </c>
      <c r="BRY56" s="132" t="s">
        <v>24</v>
      </c>
      <c r="BRZ56" s="132" t="s">
        <v>24</v>
      </c>
      <c r="BSA56" s="132" t="s">
        <v>24</v>
      </c>
      <c r="BSB56" s="132" t="s">
        <v>24</v>
      </c>
      <c r="BSC56" s="132" t="s">
        <v>24</v>
      </c>
      <c r="BSD56" s="132" t="s">
        <v>24</v>
      </c>
      <c r="BSE56" s="132" t="s">
        <v>24</v>
      </c>
      <c r="BSF56" s="132" t="s">
        <v>24</v>
      </c>
      <c r="BSG56" s="132" t="s">
        <v>24</v>
      </c>
      <c r="BSH56" s="132" t="s">
        <v>24</v>
      </c>
      <c r="BSI56" s="132" t="s">
        <v>24</v>
      </c>
      <c r="BSJ56" s="132" t="s">
        <v>24</v>
      </c>
      <c r="BSK56" s="132" t="s">
        <v>24</v>
      </c>
      <c r="BSL56" s="132" t="s">
        <v>24</v>
      </c>
      <c r="BSM56" s="132" t="s">
        <v>24</v>
      </c>
      <c r="BSN56" s="132" t="s">
        <v>24</v>
      </c>
      <c r="BSO56" s="132" t="s">
        <v>24</v>
      </c>
      <c r="BSP56" s="132" t="s">
        <v>24</v>
      </c>
      <c r="BSQ56" s="132" t="s">
        <v>24</v>
      </c>
      <c r="BSR56" s="132" t="s">
        <v>24</v>
      </c>
      <c r="BSS56" s="132" t="s">
        <v>24</v>
      </c>
      <c r="BST56" s="132" t="s">
        <v>24</v>
      </c>
      <c r="BSU56" s="132" t="s">
        <v>24</v>
      </c>
      <c r="BSV56" s="132" t="s">
        <v>24</v>
      </c>
      <c r="BSW56" s="132" t="s">
        <v>24</v>
      </c>
      <c r="BSX56" s="132" t="s">
        <v>24</v>
      </c>
      <c r="BSY56" s="132" t="s">
        <v>24</v>
      </c>
      <c r="BSZ56" s="132" t="s">
        <v>24</v>
      </c>
      <c r="BTA56" s="132" t="s">
        <v>24</v>
      </c>
      <c r="BTB56" s="132" t="s">
        <v>24</v>
      </c>
      <c r="BTC56" s="132" t="s">
        <v>24</v>
      </c>
      <c r="BTD56" s="132" t="s">
        <v>24</v>
      </c>
      <c r="BTE56" s="132" t="s">
        <v>24</v>
      </c>
      <c r="BTF56" s="132" t="s">
        <v>24</v>
      </c>
      <c r="BTG56" s="132" t="s">
        <v>24</v>
      </c>
      <c r="BTH56" s="132" t="s">
        <v>24</v>
      </c>
      <c r="BTI56" s="132" t="s">
        <v>24</v>
      </c>
      <c r="BTJ56" s="132" t="s">
        <v>24</v>
      </c>
      <c r="BTK56" s="132" t="s">
        <v>24</v>
      </c>
      <c r="BTL56" s="132" t="s">
        <v>24</v>
      </c>
      <c r="BTM56" s="132" t="s">
        <v>24</v>
      </c>
      <c r="BTN56" s="132" t="s">
        <v>24</v>
      </c>
      <c r="BTO56" s="132" t="s">
        <v>24</v>
      </c>
      <c r="BTP56" s="132" t="s">
        <v>24</v>
      </c>
      <c r="BTQ56" s="132" t="s">
        <v>24</v>
      </c>
      <c r="BTR56" s="132" t="s">
        <v>24</v>
      </c>
      <c r="BTS56" s="132" t="s">
        <v>24</v>
      </c>
      <c r="BTT56" s="132" t="s">
        <v>24</v>
      </c>
      <c r="BTU56" s="132" t="s">
        <v>24</v>
      </c>
      <c r="BTV56" s="132" t="s">
        <v>24</v>
      </c>
      <c r="BTW56" s="132" t="s">
        <v>24</v>
      </c>
      <c r="BTX56" s="132" t="s">
        <v>24</v>
      </c>
      <c r="BTY56" s="132" t="s">
        <v>24</v>
      </c>
      <c r="BTZ56" s="132" t="s">
        <v>24</v>
      </c>
      <c r="BUA56" s="132" t="s">
        <v>24</v>
      </c>
      <c r="BUB56" s="132" t="s">
        <v>24</v>
      </c>
      <c r="BUC56" s="132" t="s">
        <v>24</v>
      </c>
      <c r="BUD56" s="132" t="s">
        <v>24</v>
      </c>
      <c r="BUE56" s="132" t="s">
        <v>24</v>
      </c>
      <c r="BUF56" s="132" t="s">
        <v>24</v>
      </c>
      <c r="BUG56" s="132" t="s">
        <v>24</v>
      </c>
      <c r="BUH56" s="132" t="s">
        <v>24</v>
      </c>
      <c r="BUI56" s="132" t="s">
        <v>24</v>
      </c>
      <c r="BUJ56" s="132" t="s">
        <v>24</v>
      </c>
      <c r="BUK56" s="132" t="s">
        <v>24</v>
      </c>
      <c r="BUL56" s="132" t="s">
        <v>24</v>
      </c>
      <c r="BUM56" s="132" t="s">
        <v>24</v>
      </c>
      <c r="BUN56" s="132" t="s">
        <v>24</v>
      </c>
      <c r="BUO56" s="132" t="s">
        <v>24</v>
      </c>
      <c r="BUP56" s="132" t="s">
        <v>24</v>
      </c>
      <c r="BUQ56" s="132" t="s">
        <v>24</v>
      </c>
      <c r="BUR56" s="132" t="s">
        <v>24</v>
      </c>
      <c r="BUS56" s="132" t="s">
        <v>24</v>
      </c>
      <c r="BUT56" s="132" t="s">
        <v>24</v>
      </c>
      <c r="BUU56" s="132" t="s">
        <v>24</v>
      </c>
      <c r="BUV56" s="132" t="s">
        <v>24</v>
      </c>
      <c r="BUW56" s="132" t="s">
        <v>24</v>
      </c>
      <c r="BUX56" s="132" t="s">
        <v>24</v>
      </c>
      <c r="BUY56" s="132" t="s">
        <v>24</v>
      </c>
      <c r="BUZ56" s="132" t="s">
        <v>24</v>
      </c>
      <c r="BVA56" s="132" t="s">
        <v>24</v>
      </c>
      <c r="BVB56" s="132" t="s">
        <v>24</v>
      </c>
      <c r="BVC56" s="132" t="s">
        <v>24</v>
      </c>
      <c r="BVD56" s="132" t="s">
        <v>24</v>
      </c>
      <c r="BVE56" s="132" t="s">
        <v>24</v>
      </c>
      <c r="BVF56" s="132" t="s">
        <v>24</v>
      </c>
      <c r="BVG56" s="132" t="s">
        <v>24</v>
      </c>
      <c r="BVH56" s="132" t="s">
        <v>24</v>
      </c>
      <c r="BVI56" s="132" t="s">
        <v>24</v>
      </c>
      <c r="BVJ56" s="132" t="s">
        <v>24</v>
      </c>
      <c r="BVK56" s="132" t="s">
        <v>24</v>
      </c>
      <c r="BVL56" s="132" t="s">
        <v>24</v>
      </c>
      <c r="BVM56" s="132" t="s">
        <v>24</v>
      </c>
      <c r="BVN56" s="132" t="s">
        <v>24</v>
      </c>
      <c r="BVO56" s="132" t="s">
        <v>24</v>
      </c>
      <c r="BVP56" s="132" t="s">
        <v>24</v>
      </c>
      <c r="BVQ56" s="132" t="s">
        <v>24</v>
      </c>
      <c r="BVR56" s="132" t="s">
        <v>24</v>
      </c>
      <c r="BVS56" s="132" t="s">
        <v>24</v>
      </c>
      <c r="BVT56" s="132" t="s">
        <v>24</v>
      </c>
      <c r="BVU56" s="132" t="s">
        <v>24</v>
      </c>
      <c r="BVV56" s="132" t="s">
        <v>24</v>
      </c>
      <c r="BVW56" s="132" t="s">
        <v>24</v>
      </c>
      <c r="BVX56" s="132" t="s">
        <v>24</v>
      </c>
      <c r="BVY56" s="132" t="s">
        <v>24</v>
      </c>
      <c r="BVZ56" s="132" t="s">
        <v>24</v>
      </c>
      <c r="BWA56" s="132" t="s">
        <v>24</v>
      </c>
      <c r="BWB56" s="132" t="s">
        <v>24</v>
      </c>
      <c r="BWC56" s="132" t="s">
        <v>24</v>
      </c>
      <c r="BWD56" s="132" t="s">
        <v>24</v>
      </c>
      <c r="BWE56" s="132" t="s">
        <v>24</v>
      </c>
      <c r="BWF56" s="132" t="s">
        <v>24</v>
      </c>
      <c r="BWG56" s="132" t="s">
        <v>24</v>
      </c>
      <c r="BWH56" s="132" t="s">
        <v>24</v>
      </c>
      <c r="BWI56" s="132" t="s">
        <v>24</v>
      </c>
      <c r="BWJ56" s="132" t="s">
        <v>24</v>
      </c>
      <c r="BWK56" s="132" t="s">
        <v>24</v>
      </c>
      <c r="BWL56" s="132" t="s">
        <v>24</v>
      </c>
      <c r="BWM56" s="132" t="s">
        <v>24</v>
      </c>
      <c r="BWN56" s="132" t="s">
        <v>24</v>
      </c>
      <c r="BWO56" s="132" t="s">
        <v>24</v>
      </c>
      <c r="BWP56" s="132" t="s">
        <v>24</v>
      </c>
      <c r="BWQ56" s="132" t="s">
        <v>24</v>
      </c>
      <c r="BWR56" s="132" t="s">
        <v>24</v>
      </c>
      <c r="BWS56" s="132" t="s">
        <v>24</v>
      </c>
      <c r="BWT56" s="132" t="s">
        <v>24</v>
      </c>
      <c r="BWU56" s="132" t="s">
        <v>24</v>
      </c>
      <c r="BWV56" s="132" t="s">
        <v>24</v>
      </c>
      <c r="BWW56" s="132" t="s">
        <v>24</v>
      </c>
      <c r="BWX56" s="132" t="s">
        <v>24</v>
      </c>
      <c r="BWY56" s="132" t="s">
        <v>24</v>
      </c>
      <c r="BWZ56" s="132" t="s">
        <v>24</v>
      </c>
      <c r="BXA56" s="132" t="s">
        <v>24</v>
      </c>
      <c r="BXB56" s="132" t="s">
        <v>24</v>
      </c>
      <c r="BXC56" s="132" t="s">
        <v>24</v>
      </c>
      <c r="BXD56" s="132" t="s">
        <v>24</v>
      </c>
      <c r="BXE56" s="132" t="s">
        <v>24</v>
      </c>
      <c r="BXF56" s="132" t="s">
        <v>24</v>
      </c>
      <c r="BXG56" s="132" t="s">
        <v>24</v>
      </c>
      <c r="BXH56" s="132" t="s">
        <v>24</v>
      </c>
      <c r="BXI56" s="132" t="s">
        <v>24</v>
      </c>
      <c r="BXJ56" s="132" t="s">
        <v>24</v>
      </c>
      <c r="BXK56" s="132" t="s">
        <v>24</v>
      </c>
      <c r="BXL56" s="132" t="s">
        <v>24</v>
      </c>
      <c r="BXM56" s="132" t="s">
        <v>24</v>
      </c>
      <c r="BXN56" s="132" t="s">
        <v>24</v>
      </c>
      <c r="BXO56" s="132" t="s">
        <v>24</v>
      </c>
      <c r="BXP56" s="132" t="s">
        <v>24</v>
      </c>
      <c r="BXQ56" s="132" t="s">
        <v>24</v>
      </c>
      <c r="BXR56" s="132" t="s">
        <v>24</v>
      </c>
      <c r="BXS56" s="132" t="s">
        <v>24</v>
      </c>
      <c r="BXT56" s="132" t="s">
        <v>24</v>
      </c>
      <c r="BXU56" s="132" t="s">
        <v>24</v>
      </c>
      <c r="BXV56" s="132" t="s">
        <v>24</v>
      </c>
      <c r="BXW56" s="132" t="s">
        <v>24</v>
      </c>
      <c r="BXX56" s="132" t="s">
        <v>24</v>
      </c>
      <c r="BXY56" s="132" t="s">
        <v>24</v>
      </c>
      <c r="BXZ56" s="132" t="s">
        <v>24</v>
      </c>
      <c r="BYA56" s="132" t="s">
        <v>24</v>
      </c>
      <c r="BYB56" s="132" t="s">
        <v>24</v>
      </c>
      <c r="BYC56" s="132" t="s">
        <v>24</v>
      </c>
      <c r="BYD56" s="132" t="s">
        <v>24</v>
      </c>
      <c r="BYE56" s="132" t="s">
        <v>24</v>
      </c>
      <c r="BYF56" s="132" t="s">
        <v>24</v>
      </c>
      <c r="BYG56" s="132" t="s">
        <v>24</v>
      </c>
      <c r="BYH56" s="132" t="s">
        <v>24</v>
      </c>
      <c r="BYI56" s="132" t="s">
        <v>24</v>
      </c>
      <c r="BYJ56" s="132" t="s">
        <v>24</v>
      </c>
      <c r="BYK56" s="132" t="s">
        <v>24</v>
      </c>
      <c r="BYL56" s="132" t="s">
        <v>24</v>
      </c>
      <c r="BYM56" s="132" t="s">
        <v>24</v>
      </c>
      <c r="BYN56" s="132" t="s">
        <v>24</v>
      </c>
      <c r="BYO56" s="132" t="s">
        <v>24</v>
      </c>
      <c r="BYP56" s="132" t="s">
        <v>24</v>
      </c>
      <c r="BYQ56" s="132" t="s">
        <v>24</v>
      </c>
      <c r="BYR56" s="132" t="s">
        <v>24</v>
      </c>
      <c r="BYS56" s="132" t="s">
        <v>24</v>
      </c>
      <c r="BYT56" s="132" t="s">
        <v>24</v>
      </c>
      <c r="BYU56" s="132" t="s">
        <v>24</v>
      </c>
      <c r="BYV56" s="132" t="s">
        <v>24</v>
      </c>
      <c r="BYW56" s="132" t="s">
        <v>24</v>
      </c>
      <c r="BYX56" s="132" t="s">
        <v>24</v>
      </c>
      <c r="BYY56" s="132" t="s">
        <v>24</v>
      </c>
      <c r="BYZ56" s="132" t="s">
        <v>24</v>
      </c>
      <c r="BZA56" s="132" t="s">
        <v>24</v>
      </c>
      <c r="BZB56" s="132" t="s">
        <v>24</v>
      </c>
      <c r="BZC56" s="132" t="s">
        <v>24</v>
      </c>
      <c r="BZD56" s="132" t="s">
        <v>24</v>
      </c>
      <c r="BZE56" s="132" t="s">
        <v>24</v>
      </c>
      <c r="BZF56" s="132" t="s">
        <v>24</v>
      </c>
      <c r="BZG56" s="132" t="s">
        <v>24</v>
      </c>
      <c r="BZH56" s="132" t="s">
        <v>24</v>
      </c>
      <c r="BZI56" s="132" t="s">
        <v>24</v>
      </c>
      <c r="BZJ56" s="132" t="s">
        <v>24</v>
      </c>
      <c r="BZK56" s="132" t="s">
        <v>24</v>
      </c>
      <c r="BZL56" s="132" t="s">
        <v>24</v>
      </c>
      <c r="BZM56" s="132" t="s">
        <v>24</v>
      </c>
      <c r="BZN56" s="132" t="s">
        <v>24</v>
      </c>
      <c r="BZO56" s="132" t="s">
        <v>24</v>
      </c>
      <c r="BZP56" s="132" t="s">
        <v>24</v>
      </c>
      <c r="BZQ56" s="132" t="s">
        <v>24</v>
      </c>
      <c r="BZR56" s="132" t="s">
        <v>24</v>
      </c>
      <c r="BZS56" s="132" t="s">
        <v>24</v>
      </c>
      <c r="BZT56" s="132" t="s">
        <v>24</v>
      </c>
      <c r="BZU56" s="132" t="s">
        <v>24</v>
      </c>
      <c r="BZV56" s="132" t="s">
        <v>24</v>
      </c>
      <c r="BZW56" s="132" t="s">
        <v>24</v>
      </c>
      <c r="BZX56" s="132" t="s">
        <v>24</v>
      </c>
      <c r="BZY56" s="132" t="s">
        <v>24</v>
      </c>
      <c r="BZZ56" s="132" t="s">
        <v>24</v>
      </c>
      <c r="CAA56" s="132" t="s">
        <v>24</v>
      </c>
      <c r="CAB56" s="132" t="s">
        <v>24</v>
      </c>
      <c r="CAC56" s="132" t="s">
        <v>24</v>
      </c>
      <c r="CAD56" s="132" t="s">
        <v>24</v>
      </c>
      <c r="CAE56" s="132" t="s">
        <v>24</v>
      </c>
      <c r="CAF56" s="132" t="s">
        <v>24</v>
      </c>
      <c r="CAG56" s="132" t="s">
        <v>24</v>
      </c>
      <c r="CAH56" s="132" t="s">
        <v>24</v>
      </c>
      <c r="CAI56" s="132" t="s">
        <v>24</v>
      </c>
      <c r="CAJ56" s="132" t="s">
        <v>24</v>
      </c>
      <c r="CAK56" s="132" t="s">
        <v>24</v>
      </c>
      <c r="CAL56" s="132" t="s">
        <v>24</v>
      </c>
      <c r="CAM56" s="132" t="s">
        <v>24</v>
      </c>
      <c r="CAN56" s="132" t="s">
        <v>24</v>
      </c>
      <c r="CAO56" s="132" t="s">
        <v>24</v>
      </c>
      <c r="CAP56" s="132" t="s">
        <v>24</v>
      </c>
      <c r="CAQ56" s="132" t="s">
        <v>24</v>
      </c>
      <c r="CAR56" s="132" t="s">
        <v>24</v>
      </c>
      <c r="CAS56" s="132" t="s">
        <v>24</v>
      </c>
      <c r="CAT56" s="132" t="s">
        <v>24</v>
      </c>
      <c r="CAU56" s="132" t="s">
        <v>24</v>
      </c>
      <c r="CAV56" s="132" t="s">
        <v>24</v>
      </c>
      <c r="CAW56" s="132" t="s">
        <v>24</v>
      </c>
      <c r="CAX56" s="132" t="s">
        <v>24</v>
      </c>
      <c r="CAY56" s="132" t="s">
        <v>24</v>
      </c>
      <c r="CAZ56" s="132" t="s">
        <v>24</v>
      </c>
      <c r="CBA56" s="132" t="s">
        <v>24</v>
      </c>
      <c r="CBB56" s="132" t="s">
        <v>24</v>
      </c>
      <c r="CBC56" s="132" t="s">
        <v>24</v>
      </c>
      <c r="CBD56" s="132" t="s">
        <v>24</v>
      </c>
      <c r="CBE56" s="132" t="s">
        <v>24</v>
      </c>
      <c r="CBF56" s="132" t="s">
        <v>24</v>
      </c>
      <c r="CBG56" s="132" t="s">
        <v>24</v>
      </c>
      <c r="CBH56" s="132" t="s">
        <v>24</v>
      </c>
      <c r="CBI56" s="132" t="s">
        <v>24</v>
      </c>
      <c r="CBJ56" s="132" t="s">
        <v>24</v>
      </c>
      <c r="CBK56" s="132" t="s">
        <v>24</v>
      </c>
      <c r="CBL56" s="132" t="s">
        <v>24</v>
      </c>
      <c r="CBM56" s="132" t="s">
        <v>24</v>
      </c>
      <c r="CBN56" s="132" t="s">
        <v>24</v>
      </c>
      <c r="CBO56" s="132" t="s">
        <v>24</v>
      </c>
      <c r="CBP56" s="132" t="s">
        <v>24</v>
      </c>
      <c r="CBQ56" s="132" t="s">
        <v>24</v>
      </c>
      <c r="CBR56" s="132" t="s">
        <v>24</v>
      </c>
      <c r="CBS56" s="132" t="s">
        <v>24</v>
      </c>
      <c r="CBT56" s="132" t="s">
        <v>24</v>
      </c>
      <c r="CBU56" s="132" t="s">
        <v>24</v>
      </c>
      <c r="CBV56" s="132" t="s">
        <v>24</v>
      </c>
      <c r="CBW56" s="132" t="s">
        <v>24</v>
      </c>
      <c r="CBX56" s="132" t="s">
        <v>24</v>
      </c>
      <c r="CBY56" s="132" t="s">
        <v>24</v>
      </c>
      <c r="CBZ56" s="132" t="s">
        <v>24</v>
      </c>
      <c r="CCA56" s="132" t="s">
        <v>24</v>
      </c>
      <c r="CCB56" s="132" t="s">
        <v>24</v>
      </c>
      <c r="CCC56" s="132" t="s">
        <v>24</v>
      </c>
      <c r="CCD56" s="132" t="s">
        <v>24</v>
      </c>
      <c r="CCE56" s="132" t="s">
        <v>24</v>
      </c>
      <c r="CCF56" s="132" t="s">
        <v>24</v>
      </c>
      <c r="CCG56" s="132" t="s">
        <v>24</v>
      </c>
      <c r="CCH56" s="132" t="s">
        <v>24</v>
      </c>
      <c r="CCI56" s="132" t="s">
        <v>24</v>
      </c>
      <c r="CCJ56" s="132" t="s">
        <v>24</v>
      </c>
      <c r="CCK56" s="132" t="s">
        <v>24</v>
      </c>
      <c r="CCL56" s="132" t="s">
        <v>24</v>
      </c>
      <c r="CCM56" s="132" t="s">
        <v>24</v>
      </c>
      <c r="CCN56" s="132" t="s">
        <v>24</v>
      </c>
      <c r="CCO56" s="132" t="s">
        <v>24</v>
      </c>
      <c r="CCP56" s="132" t="s">
        <v>24</v>
      </c>
      <c r="CCQ56" s="132" t="s">
        <v>24</v>
      </c>
      <c r="CCR56" s="132" t="s">
        <v>24</v>
      </c>
      <c r="CCS56" s="132" t="s">
        <v>24</v>
      </c>
      <c r="CCT56" s="132" t="s">
        <v>24</v>
      </c>
      <c r="CCU56" s="132" t="s">
        <v>24</v>
      </c>
      <c r="CCV56" s="132" t="s">
        <v>24</v>
      </c>
      <c r="CCW56" s="132" t="s">
        <v>24</v>
      </c>
      <c r="CCX56" s="132" t="s">
        <v>24</v>
      </c>
      <c r="CCY56" s="132" t="s">
        <v>24</v>
      </c>
      <c r="CCZ56" s="132" t="s">
        <v>24</v>
      </c>
      <c r="CDA56" s="132" t="s">
        <v>24</v>
      </c>
      <c r="CDB56" s="132" t="s">
        <v>24</v>
      </c>
      <c r="CDC56" s="132" t="s">
        <v>24</v>
      </c>
      <c r="CDD56" s="132" t="s">
        <v>24</v>
      </c>
      <c r="CDE56" s="132" t="s">
        <v>24</v>
      </c>
      <c r="CDF56" s="132" t="s">
        <v>24</v>
      </c>
      <c r="CDG56" s="132" t="s">
        <v>24</v>
      </c>
      <c r="CDH56" s="132" t="s">
        <v>24</v>
      </c>
      <c r="CDI56" s="132" t="s">
        <v>24</v>
      </c>
      <c r="CDJ56" s="132" t="s">
        <v>24</v>
      </c>
      <c r="CDK56" s="132" t="s">
        <v>24</v>
      </c>
      <c r="CDL56" s="132" t="s">
        <v>24</v>
      </c>
      <c r="CDM56" s="132" t="s">
        <v>24</v>
      </c>
      <c r="CDN56" s="132" t="s">
        <v>24</v>
      </c>
      <c r="CDO56" s="132" t="s">
        <v>24</v>
      </c>
      <c r="CDP56" s="132" t="s">
        <v>24</v>
      </c>
      <c r="CDQ56" s="132" t="s">
        <v>24</v>
      </c>
      <c r="CDR56" s="132" t="s">
        <v>24</v>
      </c>
      <c r="CDS56" s="132" t="s">
        <v>24</v>
      </c>
      <c r="CDT56" s="132" t="s">
        <v>24</v>
      </c>
      <c r="CDU56" s="132" t="s">
        <v>24</v>
      </c>
      <c r="CDV56" s="132" t="s">
        <v>24</v>
      </c>
      <c r="CDW56" s="132" t="s">
        <v>24</v>
      </c>
      <c r="CDX56" s="132" t="s">
        <v>24</v>
      </c>
      <c r="CDY56" s="132" t="s">
        <v>24</v>
      </c>
      <c r="CDZ56" s="132" t="s">
        <v>24</v>
      </c>
      <c r="CEA56" s="132" t="s">
        <v>24</v>
      </c>
      <c r="CEB56" s="132" t="s">
        <v>24</v>
      </c>
      <c r="CEC56" s="132" t="s">
        <v>24</v>
      </c>
      <c r="CED56" s="132" t="s">
        <v>24</v>
      </c>
      <c r="CEE56" s="132" t="s">
        <v>24</v>
      </c>
      <c r="CEF56" s="132" t="s">
        <v>24</v>
      </c>
      <c r="CEG56" s="132" t="s">
        <v>24</v>
      </c>
      <c r="CEH56" s="132" t="s">
        <v>24</v>
      </c>
      <c r="CEI56" s="132" t="s">
        <v>24</v>
      </c>
      <c r="CEJ56" s="132" t="s">
        <v>24</v>
      </c>
      <c r="CEK56" s="132" t="s">
        <v>24</v>
      </c>
      <c r="CEL56" s="132" t="s">
        <v>24</v>
      </c>
      <c r="CEM56" s="132" t="s">
        <v>24</v>
      </c>
      <c r="CEN56" s="132" t="s">
        <v>24</v>
      </c>
      <c r="CEO56" s="132" t="s">
        <v>24</v>
      </c>
      <c r="CEP56" s="132" t="s">
        <v>24</v>
      </c>
      <c r="CEQ56" s="132" t="s">
        <v>24</v>
      </c>
      <c r="CER56" s="132" t="s">
        <v>24</v>
      </c>
      <c r="CES56" s="132" t="s">
        <v>24</v>
      </c>
      <c r="CET56" s="132" t="s">
        <v>24</v>
      </c>
      <c r="CEU56" s="132" t="s">
        <v>24</v>
      </c>
      <c r="CEV56" s="132" t="s">
        <v>24</v>
      </c>
      <c r="CEW56" s="132" t="s">
        <v>24</v>
      </c>
      <c r="CEX56" s="132" t="s">
        <v>24</v>
      </c>
      <c r="CEY56" s="132" t="s">
        <v>24</v>
      </c>
      <c r="CEZ56" s="132" t="s">
        <v>24</v>
      </c>
      <c r="CFA56" s="132" t="s">
        <v>24</v>
      </c>
      <c r="CFB56" s="132" t="s">
        <v>24</v>
      </c>
      <c r="CFC56" s="132" t="s">
        <v>24</v>
      </c>
      <c r="CFD56" s="132" t="s">
        <v>24</v>
      </c>
      <c r="CFE56" s="132" t="s">
        <v>24</v>
      </c>
      <c r="CFF56" s="132" t="s">
        <v>24</v>
      </c>
      <c r="CFG56" s="132" t="s">
        <v>24</v>
      </c>
      <c r="CFH56" s="132" t="s">
        <v>24</v>
      </c>
      <c r="CFI56" s="132" t="s">
        <v>24</v>
      </c>
      <c r="CFJ56" s="132" t="s">
        <v>24</v>
      </c>
      <c r="CFK56" s="132" t="s">
        <v>24</v>
      </c>
      <c r="CFL56" s="132" t="s">
        <v>24</v>
      </c>
      <c r="CFM56" s="132" t="s">
        <v>24</v>
      </c>
      <c r="CFN56" s="132" t="s">
        <v>24</v>
      </c>
      <c r="CFO56" s="132" t="s">
        <v>24</v>
      </c>
      <c r="CFP56" s="132" t="s">
        <v>24</v>
      </c>
      <c r="CFQ56" s="132" t="s">
        <v>24</v>
      </c>
      <c r="CFR56" s="132" t="s">
        <v>24</v>
      </c>
      <c r="CFS56" s="132" t="s">
        <v>24</v>
      </c>
      <c r="CFT56" s="132" t="s">
        <v>24</v>
      </c>
      <c r="CFU56" s="132" t="s">
        <v>24</v>
      </c>
      <c r="CFV56" s="132" t="s">
        <v>24</v>
      </c>
      <c r="CFW56" s="132" t="s">
        <v>24</v>
      </c>
      <c r="CFX56" s="132" t="s">
        <v>24</v>
      </c>
      <c r="CFY56" s="132" t="s">
        <v>24</v>
      </c>
      <c r="CFZ56" s="132" t="s">
        <v>24</v>
      </c>
      <c r="CGA56" s="132" t="s">
        <v>24</v>
      </c>
      <c r="CGB56" s="132" t="s">
        <v>24</v>
      </c>
      <c r="CGC56" s="132" t="s">
        <v>24</v>
      </c>
      <c r="CGD56" s="132" t="s">
        <v>24</v>
      </c>
      <c r="CGE56" s="132" t="s">
        <v>24</v>
      </c>
      <c r="CGF56" s="132" t="s">
        <v>24</v>
      </c>
      <c r="CGG56" s="132" t="s">
        <v>24</v>
      </c>
      <c r="CGH56" s="132" t="s">
        <v>24</v>
      </c>
      <c r="CGI56" s="132" t="s">
        <v>24</v>
      </c>
      <c r="CGJ56" s="132" t="s">
        <v>24</v>
      </c>
      <c r="CGK56" s="132" t="s">
        <v>24</v>
      </c>
      <c r="CGL56" s="132" t="s">
        <v>24</v>
      </c>
      <c r="CGM56" s="132" t="s">
        <v>24</v>
      </c>
      <c r="CGN56" s="132" t="s">
        <v>24</v>
      </c>
      <c r="CGO56" s="132" t="s">
        <v>24</v>
      </c>
      <c r="CGP56" s="132" t="s">
        <v>24</v>
      </c>
      <c r="CGQ56" s="132" t="s">
        <v>24</v>
      </c>
      <c r="CGR56" s="132" t="s">
        <v>24</v>
      </c>
      <c r="CGS56" s="132" t="s">
        <v>24</v>
      </c>
      <c r="CGT56" s="132" t="s">
        <v>24</v>
      </c>
      <c r="CGU56" s="132" t="s">
        <v>24</v>
      </c>
      <c r="CGV56" s="132" t="s">
        <v>24</v>
      </c>
      <c r="CGW56" s="132" t="s">
        <v>24</v>
      </c>
      <c r="CGX56" s="132" t="s">
        <v>24</v>
      </c>
      <c r="CGY56" s="132" t="s">
        <v>24</v>
      </c>
      <c r="CGZ56" s="132" t="s">
        <v>24</v>
      </c>
      <c r="CHA56" s="132" t="s">
        <v>24</v>
      </c>
      <c r="CHB56" s="132" t="s">
        <v>24</v>
      </c>
      <c r="CHC56" s="132" t="s">
        <v>24</v>
      </c>
      <c r="CHD56" s="132" t="s">
        <v>24</v>
      </c>
      <c r="CHE56" s="132" t="s">
        <v>24</v>
      </c>
      <c r="CHF56" s="132" t="s">
        <v>24</v>
      </c>
      <c r="CHG56" s="132" t="s">
        <v>24</v>
      </c>
      <c r="CHH56" s="132" t="s">
        <v>24</v>
      </c>
      <c r="CHI56" s="132" t="s">
        <v>24</v>
      </c>
      <c r="CHJ56" s="132" t="s">
        <v>24</v>
      </c>
      <c r="CHK56" s="132" t="s">
        <v>24</v>
      </c>
      <c r="CHL56" s="132" t="s">
        <v>24</v>
      </c>
      <c r="CHM56" s="132" t="s">
        <v>24</v>
      </c>
      <c r="CHN56" s="132" t="s">
        <v>24</v>
      </c>
      <c r="CHO56" s="132" t="s">
        <v>24</v>
      </c>
      <c r="CHP56" s="132" t="s">
        <v>24</v>
      </c>
      <c r="CHQ56" s="132" t="s">
        <v>24</v>
      </c>
      <c r="CHR56" s="132" t="s">
        <v>24</v>
      </c>
      <c r="CHS56" s="132" t="s">
        <v>24</v>
      </c>
      <c r="CHT56" s="132" t="s">
        <v>24</v>
      </c>
      <c r="CHU56" s="132" t="s">
        <v>24</v>
      </c>
      <c r="CHV56" s="132" t="s">
        <v>24</v>
      </c>
      <c r="CHW56" s="132" t="s">
        <v>24</v>
      </c>
      <c r="CHX56" s="132" t="s">
        <v>24</v>
      </c>
      <c r="CHY56" s="132" t="s">
        <v>24</v>
      </c>
      <c r="CHZ56" s="132" t="s">
        <v>24</v>
      </c>
      <c r="CIA56" s="132" t="s">
        <v>24</v>
      </c>
      <c r="CIB56" s="132" t="s">
        <v>24</v>
      </c>
      <c r="CIC56" s="132" t="s">
        <v>24</v>
      </c>
      <c r="CID56" s="132" t="s">
        <v>24</v>
      </c>
      <c r="CIE56" s="132" t="s">
        <v>24</v>
      </c>
      <c r="CIF56" s="132" t="s">
        <v>24</v>
      </c>
      <c r="CIG56" s="132" t="s">
        <v>24</v>
      </c>
      <c r="CIH56" s="132" t="s">
        <v>24</v>
      </c>
      <c r="CII56" s="132" t="s">
        <v>24</v>
      </c>
      <c r="CIJ56" s="132" t="s">
        <v>24</v>
      </c>
      <c r="CIK56" s="132" t="s">
        <v>24</v>
      </c>
      <c r="CIL56" s="132" t="s">
        <v>24</v>
      </c>
      <c r="CIM56" s="132" t="s">
        <v>24</v>
      </c>
      <c r="CIN56" s="132" t="s">
        <v>24</v>
      </c>
      <c r="CIO56" s="132" t="s">
        <v>24</v>
      </c>
      <c r="CIP56" s="132" t="s">
        <v>24</v>
      </c>
      <c r="CIQ56" s="132" t="s">
        <v>24</v>
      </c>
      <c r="CIR56" s="132" t="s">
        <v>24</v>
      </c>
      <c r="CIS56" s="132" t="s">
        <v>24</v>
      </c>
      <c r="CIT56" s="132" t="s">
        <v>24</v>
      </c>
      <c r="CIU56" s="132" t="s">
        <v>24</v>
      </c>
      <c r="CIV56" s="132" t="s">
        <v>24</v>
      </c>
      <c r="CIW56" s="132" t="s">
        <v>24</v>
      </c>
      <c r="CIX56" s="132" t="s">
        <v>24</v>
      </c>
      <c r="CIY56" s="132" t="s">
        <v>24</v>
      </c>
      <c r="CIZ56" s="132" t="s">
        <v>24</v>
      </c>
      <c r="CJA56" s="132" t="s">
        <v>24</v>
      </c>
      <c r="CJB56" s="132" t="s">
        <v>24</v>
      </c>
      <c r="CJC56" s="132" t="s">
        <v>24</v>
      </c>
      <c r="CJD56" s="132" t="s">
        <v>24</v>
      </c>
      <c r="CJE56" s="132" t="s">
        <v>24</v>
      </c>
      <c r="CJF56" s="132" t="s">
        <v>24</v>
      </c>
      <c r="CJG56" s="132" t="s">
        <v>24</v>
      </c>
      <c r="CJH56" s="132" t="s">
        <v>24</v>
      </c>
      <c r="CJI56" s="132" t="s">
        <v>24</v>
      </c>
      <c r="CJJ56" s="132" t="s">
        <v>24</v>
      </c>
      <c r="CJK56" s="132" t="s">
        <v>24</v>
      </c>
      <c r="CJL56" s="132" t="s">
        <v>24</v>
      </c>
      <c r="CJM56" s="132" t="s">
        <v>24</v>
      </c>
      <c r="CJN56" s="132" t="s">
        <v>24</v>
      </c>
      <c r="CJO56" s="132" t="s">
        <v>24</v>
      </c>
      <c r="CJP56" s="132" t="s">
        <v>24</v>
      </c>
      <c r="CJQ56" s="132" t="s">
        <v>24</v>
      </c>
      <c r="CJR56" s="132" t="s">
        <v>24</v>
      </c>
      <c r="CJS56" s="132" t="s">
        <v>24</v>
      </c>
      <c r="CJT56" s="132" t="s">
        <v>24</v>
      </c>
      <c r="CJU56" s="132" t="s">
        <v>24</v>
      </c>
      <c r="CJV56" s="132" t="s">
        <v>24</v>
      </c>
      <c r="CJW56" s="132" t="s">
        <v>24</v>
      </c>
      <c r="CJX56" s="132" t="s">
        <v>24</v>
      </c>
      <c r="CJY56" s="132" t="s">
        <v>24</v>
      </c>
      <c r="CJZ56" s="132" t="s">
        <v>24</v>
      </c>
      <c r="CKA56" s="132" t="s">
        <v>24</v>
      </c>
      <c r="CKB56" s="132" t="s">
        <v>24</v>
      </c>
      <c r="CKC56" s="132" t="s">
        <v>24</v>
      </c>
      <c r="CKD56" s="132" t="s">
        <v>24</v>
      </c>
      <c r="CKE56" s="132" t="s">
        <v>24</v>
      </c>
      <c r="CKF56" s="132" t="s">
        <v>24</v>
      </c>
      <c r="CKG56" s="132" t="s">
        <v>24</v>
      </c>
      <c r="CKH56" s="132" t="s">
        <v>24</v>
      </c>
      <c r="CKI56" s="132" t="s">
        <v>24</v>
      </c>
      <c r="CKJ56" s="132" t="s">
        <v>24</v>
      </c>
      <c r="CKK56" s="132" t="s">
        <v>24</v>
      </c>
      <c r="CKL56" s="132" t="s">
        <v>24</v>
      </c>
      <c r="CKM56" s="132" t="s">
        <v>24</v>
      </c>
      <c r="CKN56" s="132" t="s">
        <v>24</v>
      </c>
      <c r="CKO56" s="132" t="s">
        <v>24</v>
      </c>
      <c r="CKP56" s="132" t="s">
        <v>24</v>
      </c>
      <c r="CKQ56" s="132" t="s">
        <v>24</v>
      </c>
      <c r="CKR56" s="132" t="s">
        <v>24</v>
      </c>
      <c r="CKS56" s="132" t="s">
        <v>24</v>
      </c>
      <c r="CKT56" s="132" t="s">
        <v>24</v>
      </c>
      <c r="CKU56" s="132" t="s">
        <v>24</v>
      </c>
      <c r="CKV56" s="132" t="s">
        <v>24</v>
      </c>
      <c r="CKW56" s="132" t="s">
        <v>24</v>
      </c>
      <c r="CKX56" s="132" t="s">
        <v>24</v>
      </c>
      <c r="CKY56" s="132" t="s">
        <v>24</v>
      </c>
      <c r="CKZ56" s="132" t="s">
        <v>24</v>
      </c>
      <c r="CLA56" s="132" t="s">
        <v>24</v>
      </c>
      <c r="CLB56" s="132" t="s">
        <v>24</v>
      </c>
      <c r="CLC56" s="132" t="s">
        <v>24</v>
      </c>
      <c r="CLD56" s="132" t="s">
        <v>24</v>
      </c>
      <c r="CLE56" s="132" t="s">
        <v>24</v>
      </c>
      <c r="CLF56" s="132" t="s">
        <v>24</v>
      </c>
      <c r="CLG56" s="132" t="s">
        <v>24</v>
      </c>
      <c r="CLH56" s="132" t="s">
        <v>24</v>
      </c>
      <c r="CLI56" s="132" t="s">
        <v>24</v>
      </c>
      <c r="CLJ56" s="132" t="s">
        <v>24</v>
      </c>
      <c r="CLK56" s="132" t="s">
        <v>24</v>
      </c>
      <c r="CLL56" s="132" t="s">
        <v>24</v>
      </c>
      <c r="CLM56" s="132" t="s">
        <v>24</v>
      </c>
      <c r="CLN56" s="132" t="s">
        <v>24</v>
      </c>
      <c r="CLO56" s="132" t="s">
        <v>24</v>
      </c>
      <c r="CLP56" s="132" t="s">
        <v>24</v>
      </c>
      <c r="CLQ56" s="132" t="s">
        <v>24</v>
      </c>
      <c r="CLR56" s="132" t="s">
        <v>24</v>
      </c>
      <c r="CLS56" s="132" t="s">
        <v>24</v>
      </c>
      <c r="CLT56" s="132" t="s">
        <v>24</v>
      </c>
      <c r="CLU56" s="132" t="s">
        <v>24</v>
      </c>
      <c r="CLV56" s="132" t="s">
        <v>24</v>
      </c>
      <c r="CLW56" s="132" t="s">
        <v>24</v>
      </c>
      <c r="CLX56" s="132" t="s">
        <v>24</v>
      </c>
      <c r="CLY56" s="132" t="s">
        <v>24</v>
      </c>
      <c r="CLZ56" s="132" t="s">
        <v>24</v>
      </c>
      <c r="CMA56" s="132" t="s">
        <v>24</v>
      </c>
      <c r="CMB56" s="132" t="s">
        <v>24</v>
      </c>
      <c r="CMC56" s="132" t="s">
        <v>24</v>
      </c>
      <c r="CMD56" s="132" t="s">
        <v>24</v>
      </c>
      <c r="CME56" s="132" t="s">
        <v>24</v>
      </c>
      <c r="CMF56" s="132" t="s">
        <v>24</v>
      </c>
      <c r="CMG56" s="132" t="s">
        <v>24</v>
      </c>
      <c r="CMH56" s="132" t="s">
        <v>24</v>
      </c>
      <c r="CMI56" s="132" t="s">
        <v>24</v>
      </c>
      <c r="CMJ56" s="132" t="s">
        <v>24</v>
      </c>
      <c r="CMK56" s="132" t="s">
        <v>24</v>
      </c>
      <c r="CML56" s="132" t="s">
        <v>24</v>
      </c>
      <c r="CMM56" s="132" t="s">
        <v>24</v>
      </c>
      <c r="CMN56" s="132" t="s">
        <v>24</v>
      </c>
      <c r="CMO56" s="132" t="s">
        <v>24</v>
      </c>
      <c r="CMP56" s="132" t="s">
        <v>24</v>
      </c>
      <c r="CMQ56" s="132" t="s">
        <v>24</v>
      </c>
      <c r="CMR56" s="132" t="s">
        <v>24</v>
      </c>
      <c r="CMS56" s="132" t="s">
        <v>24</v>
      </c>
      <c r="CMT56" s="132" t="s">
        <v>24</v>
      </c>
      <c r="CMU56" s="132" t="s">
        <v>24</v>
      </c>
      <c r="CMV56" s="132" t="s">
        <v>24</v>
      </c>
      <c r="CMW56" s="132" t="s">
        <v>24</v>
      </c>
      <c r="CMX56" s="132" t="s">
        <v>24</v>
      </c>
      <c r="CMY56" s="132" t="s">
        <v>24</v>
      </c>
      <c r="CMZ56" s="132" t="s">
        <v>24</v>
      </c>
      <c r="CNA56" s="132" t="s">
        <v>24</v>
      </c>
      <c r="CNB56" s="132" t="s">
        <v>24</v>
      </c>
      <c r="CNC56" s="132" t="s">
        <v>24</v>
      </c>
      <c r="CND56" s="132" t="s">
        <v>24</v>
      </c>
      <c r="CNE56" s="132" t="s">
        <v>24</v>
      </c>
      <c r="CNF56" s="132" t="s">
        <v>24</v>
      </c>
      <c r="CNG56" s="132" t="s">
        <v>24</v>
      </c>
      <c r="CNH56" s="132" t="s">
        <v>24</v>
      </c>
      <c r="CNI56" s="132" t="s">
        <v>24</v>
      </c>
      <c r="CNJ56" s="132" t="s">
        <v>24</v>
      </c>
      <c r="CNK56" s="132" t="s">
        <v>24</v>
      </c>
      <c r="CNL56" s="132" t="s">
        <v>24</v>
      </c>
      <c r="CNM56" s="132" t="s">
        <v>24</v>
      </c>
      <c r="CNN56" s="132" t="s">
        <v>24</v>
      </c>
      <c r="CNO56" s="132" t="s">
        <v>24</v>
      </c>
      <c r="CNP56" s="132" t="s">
        <v>24</v>
      </c>
      <c r="CNQ56" s="132" t="s">
        <v>24</v>
      </c>
      <c r="CNR56" s="132" t="s">
        <v>24</v>
      </c>
      <c r="CNS56" s="132" t="s">
        <v>24</v>
      </c>
      <c r="CNT56" s="132" t="s">
        <v>24</v>
      </c>
      <c r="CNU56" s="132" t="s">
        <v>24</v>
      </c>
      <c r="CNV56" s="132" t="s">
        <v>24</v>
      </c>
      <c r="CNW56" s="132" t="s">
        <v>24</v>
      </c>
      <c r="CNX56" s="132" t="s">
        <v>24</v>
      </c>
      <c r="CNY56" s="132" t="s">
        <v>24</v>
      </c>
      <c r="CNZ56" s="132" t="s">
        <v>24</v>
      </c>
      <c r="COA56" s="132" t="s">
        <v>24</v>
      </c>
      <c r="COB56" s="132" t="s">
        <v>24</v>
      </c>
      <c r="COC56" s="132" t="s">
        <v>24</v>
      </c>
      <c r="COD56" s="132" t="s">
        <v>24</v>
      </c>
      <c r="COE56" s="132" t="s">
        <v>24</v>
      </c>
      <c r="COF56" s="132" t="s">
        <v>24</v>
      </c>
      <c r="COG56" s="132" t="s">
        <v>24</v>
      </c>
      <c r="COH56" s="132" t="s">
        <v>24</v>
      </c>
      <c r="COI56" s="132" t="s">
        <v>24</v>
      </c>
      <c r="COJ56" s="132" t="s">
        <v>24</v>
      </c>
      <c r="COK56" s="132" t="s">
        <v>24</v>
      </c>
      <c r="COL56" s="132" t="s">
        <v>24</v>
      </c>
      <c r="COM56" s="132" t="s">
        <v>24</v>
      </c>
      <c r="CON56" s="132" t="s">
        <v>24</v>
      </c>
      <c r="COO56" s="132" t="s">
        <v>24</v>
      </c>
      <c r="COP56" s="132" t="s">
        <v>24</v>
      </c>
      <c r="COQ56" s="132" t="s">
        <v>24</v>
      </c>
      <c r="COR56" s="132" t="s">
        <v>24</v>
      </c>
      <c r="COS56" s="132" t="s">
        <v>24</v>
      </c>
      <c r="COT56" s="132" t="s">
        <v>24</v>
      </c>
      <c r="COU56" s="132" t="s">
        <v>24</v>
      </c>
      <c r="COV56" s="132" t="s">
        <v>24</v>
      </c>
      <c r="COW56" s="132" t="s">
        <v>24</v>
      </c>
      <c r="COX56" s="132" t="s">
        <v>24</v>
      </c>
      <c r="COY56" s="132" t="s">
        <v>24</v>
      </c>
      <c r="COZ56" s="132" t="s">
        <v>24</v>
      </c>
      <c r="CPA56" s="132" t="s">
        <v>24</v>
      </c>
      <c r="CPB56" s="132" t="s">
        <v>24</v>
      </c>
      <c r="CPC56" s="132" t="s">
        <v>24</v>
      </c>
      <c r="CPD56" s="132" t="s">
        <v>24</v>
      </c>
      <c r="CPE56" s="132" t="s">
        <v>24</v>
      </c>
      <c r="CPF56" s="132" t="s">
        <v>24</v>
      </c>
      <c r="CPG56" s="132" t="s">
        <v>24</v>
      </c>
      <c r="CPH56" s="132" t="s">
        <v>24</v>
      </c>
      <c r="CPI56" s="132" t="s">
        <v>24</v>
      </c>
      <c r="CPJ56" s="132" t="s">
        <v>24</v>
      </c>
      <c r="CPK56" s="132" t="s">
        <v>24</v>
      </c>
      <c r="CPL56" s="132" t="s">
        <v>24</v>
      </c>
      <c r="CPM56" s="132" t="s">
        <v>24</v>
      </c>
      <c r="CPN56" s="132" t="s">
        <v>24</v>
      </c>
      <c r="CPO56" s="132" t="s">
        <v>24</v>
      </c>
      <c r="CPP56" s="132" t="s">
        <v>24</v>
      </c>
      <c r="CPQ56" s="132" t="s">
        <v>24</v>
      </c>
      <c r="CPR56" s="132" t="s">
        <v>24</v>
      </c>
      <c r="CPS56" s="132" t="s">
        <v>24</v>
      </c>
      <c r="CPT56" s="132" t="s">
        <v>24</v>
      </c>
      <c r="CPU56" s="132" t="s">
        <v>24</v>
      </c>
      <c r="CPV56" s="132" t="s">
        <v>24</v>
      </c>
      <c r="CPW56" s="132" t="s">
        <v>24</v>
      </c>
      <c r="CPX56" s="132" t="s">
        <v>24</v>
      </c>
      <c r="CPY56" s="132" t="s">
        <v>24</v>
      </c>
      <c r="CPZ56" s="132" t="s">
        <v>24</v>
      </c>
      <c r="CQA56" s="132" t="s">
        <v>24</v>
      </c>
      <c r="CQB56" s="132" t="s">
        <v>24</v>
      </c>
      <c r="CQC56" s="132" t="s">
        <v>24</v>
      </c>
      <c r="CQD56" s="132" t="s">
        <v>24</v>
      </c>
      <c r="CQE56" s="132" t="s">
        <v>24</v>
      </c>
      <c r="CQF56" s="132" t="s">
        <v>24</v>
      </c>
      <c r="CQG56" s="132" t="s">
        <v>24</v>
      </c>
      <c r="CQH56" s="132" t="s">
        <v>24</v>
      </c>
      <c r="CQI56" s="132" t="s">
        <v>24</v>
      </c>
      <c r="CQJ56" s="132" t="s">
        <v>24</v>
      </c>
      <c r="CQK56" s="132" t="s">
        <v>24</v>
      </c>
      <c r="CQL56" s="132" t="s">
        <v>24</v>
      </c>
      <c r="CQM56" s="132" t="s">
        <v>24</v>
      </c>
      <c r="CQN56" s="132" t="s">
        <v>24</v>
      </c>
      <c r="CQO56" s="132" t="s">
        <v>24</v>
      </c>
      <c r="CQP56" s="132" t="s">
        <v>24</v>
      </c>
      <c r="CQQ56" s="132" t="s">
        <v>24</v>
      </c>
      <c r="CQR56" s="132" t="s">
        <v>24</v>
      </c>
      <c r="CQS56" s="132" t="s">
        <v>24</v>
      </c>
      <c r="CQT56" s="132" t="s">
        <v>24</v>
      </c>
      <c r="CQU56" s="132" t="s">
        <v>24</v>
      </c>
      <c r="CQV56" s="132" t="s">
        <v>24</v>
      </c>
      <c r="CQW56" s="132" t="s">
        <v>24</v>
      </c>
      <c r="CQX56" s="132" t="s">
        <v>24</v>
      </c>
      <c r="CQY56" s="132" t="s">
        <v>24</v>
      </c>
      <c r="CQZ56" s="132" t="s">
        <v>24</v>
      </c>
      <c r="CRA56" s="132" t="s">
        <v>24</v>
      </c>
      <c r="CRB56" s="132" t="s">
        <v>24</v>
      </c>
      <c r="CRC56" s="132" t="s">
        <v>24</v>
      </c>
      <c r="CRD56" s="132" t="s">
        <v>24</v>
      </c>
      <c r="CRE56" s="132" t="s">
        <v>24</v>
      </c>
      <c r="CRF56" s="132" t="s">
        <v>24</v>
      </c>
      <c r="CRG56" s="132" t="s">
        <v>24</v>
      </c>
      <c r="CRH56" s="132" t="s">
        <v>24</v>
      </c>
      <c r="CRI56" s="132" t="s">
        <v>24</v>
      </c>
      <c r="CRJ56" s="132" t="s">
        <v>24</v>
      </c>
      <c r="CRK56" s="132" t="s">
        <v>24</v>
      </c>
      <c r="CRL56" s="132" t="s">
        <v>24</v>
      </c>
      <c r="CRM56" s="132" t="s">
        <v>24</v>
      </c>
      <c r="CRN56" s="132" t="s">
        <v>24</v>
      </c>
      <c r="CRO56" s="132" t="s">
        <v>24</v>
      </c>
      <c r="CRP56" s="132" t="s">
        <v>24</v>
      </c>
      <c r="CRQ56" s="132" t="s">
        <v>24</v>
      </c>
      <c r="CRR56" s="132" t="s">
        <v>24</v>
      </c>
      <c r="CRS56" s="132" t="s">
        <v>24</v>
      </c>
      <c r="CRT56" s="132" t="s">
        <v>24</v>
      </c>
      <c r="CRU56" s="132" t="s">
        <v>24</v>
      </c>
      <c r="CRV56" s="132" t="s">
        <v>24</v>
      </c>
      <c r="CRW56" s="132" t="s">
        <v>24</v>
      </c>
      <c r="CRX56" s="132" t="s">
        <v>24</v>
      </c>
      <c r="CRY56" s="132" t="s">
        <v>24</v>
      </c>
      <c r="CRZ56" s="132" t="s">
        <v>24</v>
      </c>
      <c r="CSA56" s="132" t="s">
        <v>24</v>
      </c>
      <c r="CSB56" s="132" t="s">
        <v>24</v>
      </c>
      <c r="CSC56" s="132" t="s">
        <v>24</v>
      </c>
      <c r="CSD56" s="132" t="s">
        <v>24</v>
      </c>
      <c r="CSE56" s="132" t="s">
        <v>24</v>
      </c>
      <c r="CSF56" s="132" t="s">
        <v>24</v>
      </c>
      <c r="CSG56" s="132" t="s">
        <v>24</v>
      </c>
      <c r="CSH56" s="132" t="s">
        <v>24</v>
      </c>
      <c r="CSI56" s="132" t="s">
        <v>24</v>
      </c>
      <c r="CSJ56" s="132" t="s">
        <v>24</v>
      </c>
      <c r="CSK56" s="132" t="s">
        <v>24</v>
      </c>
      <c r="CSL56" s="132" t="s">
        <v>24</v>
      </c>
      <c r="CSM56" s="132" t="s">
        <v>24</v>
      </c>
      <c r="CSN56" s="132" t="s">
        <v>24</v>
      </c>
      <c r="CSO56" s="132" t="s">
        <v>24</v>
      </c>
      <c r="CSP56" s="132" t="s">
        <v>24</v>
      </c>
      <c r="CSQ56" s="132" t="s">
        <v>24</v>
      </c>
      <c r="CSR56" s="132" t="s">
        <v>24</v>
      </c>
      <c r="CSS56" s="132" t="s">
        <v>24</v>
      </c>
      <c r="CST56" s="132" t="s">
        <v>24</v>
      </c>
      <c r="CSU56" s="132" t="s">
        <v>24</v>
      </c>
      <c r="CSV56" s="132" t="s">
        <v>24</v>
      </c>
      <c r="CSW56" s="132" t="s">
        <v>24</v>
      </c>
      <c r="CSX56" s="132" t="s">
        <v>24</v>
      </c>
      <c r="CSY56" s="132" t="s">
        <v>24</v>
      </c>
      <c r="CSZ56" s="132" t="s">
        <v>24</v>
      </c>
      <c r="CTA56" s="132" t="s">
        <v>24</v>
      </c>
      <c r="CTB56" s="132" t="s">
        <v>24</v>
      </c>
      <c r="CTC56" s="132" t="s">
        <v>24</v>
      </c>
      <c r="CTD56" s="132" t="s">
        <v>24</v>
      </c>
      <c r="CTE56" s="132" t="s">
        <v>24</v>
      </c>
      <c r="CTF56" s="132" t="s">
        <v>24</v>
      </c>
      <c r="CTG56" s="132" t="s">
        <v>24</v>
      </c>
      <c r="CTH56" s="132" t="s">
        <v>24</v>
      </c>
      <c r="CTI56" s="132" t="s">
        <v>24</v>
      </c>
      <c r="CTJ56" s="132" t="s">
        <v>24</v>
      </c>
      <c r="CTK56" s="132" t="s">
        <v>24</v>
      </c>
      <c r="CTL56" s="132" t="s">
        <v>24</v>
      </c>
      <c r="CTM56" s="132" t="s">
        <v>24</v>
      </c>
      <c r="CTN56" s="132" t="s">
        <v>24</v>
      </c>
      <c r="CTO56" s="132" t="s">
        <v>24</v>
      </c>
      <c r="CTP56" s="132" t="s">
        <v>24</v>
      </c>
      <c r="CTQ56" s="132" t="s">
        <v>24</v>
      </c>
      <c r="CTR56" s="132" t="s">
        <v>24</v>
      </c>
      <c r="CTS56" s="132" t="s">
        <v>24</v>
      </c>
      <c r="CTT56" s="132" t="s">
        <v>24</v>
      </c>
      <c r="CTU56" s="132" t="s">
        <v>24</v>
      </c>
      <c r="CTV56" s="132" t="s">
        <v>24</v>
      </c>
      <c r="CTW56" s="132" t="s">
        <v>24</v>
      </c>
      <c r="CTX56" s="132" t="s">
        <v>24</v>
      </c>
      <c r="CTY56" s="132" t="s">
        <v>24</v>
      </c>
      <c r="CTZ56" s="132" t="s">
        <v>24</v>
      </c>
      <c r="CUA56" s="132" t="s">
        <v>24</v>
      </c>
      <c r="CUB56" s="132" t="s">
        <v>24</v>
      </c>
      <c r="CUC56" s="132" t="s">
        <v>24</v>
      </c>
      <c r="CUD56" s="132" t="s">
        <v>24</v>
      </c>
      <c r="CUE56" s="132" t="s">
        <v>24</v>
      </c>
      <c r="CUF56" s="132" t="s">
        <v>24</v>
      </c>
      <c r="CUG56" s="132" t="s">
        <v>24</v>
      </c>
      <c r="CUH56" s="132" t="s">
        <v>24</v>
      </c>
      <c r="CUI56" s="132" t="s">
        <v>24</v>
      </c>
      <c r="CUJ56" s="132" t="s">
        <v>24</v>
      </c>
      <c r="CUK56" s="132" t="s">
        <v>24</v>
      </c>
      <c r="CUL56" s="132" t="s">
        <v>24</v>
      </c>
      <c r="CUM56" s="132" t="s">
        <v>24</v>
      </c>
      <c r="CUN56" s="132" t="s">
        <v>24</v>
      </c>
      <c r="CUO56" s="132" t="s">
        <v>24</v>
      </c>
      <c r="CUP56" s="132" t="s">
        <v>24</v>
      </c>
      <c r="CUQ56" s="132" t="s">
        <v>24</v>
      </c>
      <c r="CUR56" s="132" t="s">
        <v>24</v>
      </c>
      <c r="CUS56" s="132" t="s">
        <v>24</v>
      </c>
      <c r="CUT56" s="132" t="s">
        <v>24</v>
      </c>
      <c r="CUU56" s="132" t="s">
        <v>24</v>
      </c>
      <c r="CUV56" s="132" t="s">
        <v>24</v>
      </c>
      <c r="CUW56" s="132" t="s">
        <v>24</v>
      </c>
      <c r="CUX56" s="132" t="s">
        <v>24</v>
      </c>
      <c r="CUY56" s="132" t="s">
        <v>24</v>
      </c>
      <c r="CUZ56" s="132" t="s">
        <v>24</v>
      </c>
      <c r="CVA56" s="132" t="s">
        <v>24</v>
      </c>
      <c r="CVB56" s="132" t="s">
        <v>24</v>
      </c>
      <c r="CVC56" s="132" t="s">
        <v>24</v>
      </c>
      <c r="CVD56" s="132" t="s">
        <v>24</v>
      </c>
      <c r="CVE56" s="132" t="s">
        <v>24</v>
      </c>
      <c r="CVF56" s="132" t="s">
        <v>24</v>
      </c>
      <c r="CVG56" s="132" t="s">
        <v>24</v>
      </c>
      <c r="CVH56" s="132" t="s">
        <v>24</v>
      </c>
      <c r="CVI56" s="132" t="s">
        <v>24</v>
      </c>
      <c r="CVJ56" s="132" t="s">
        <v>24</v>
      </c>
      <c r="CVK56" s="132" t="s">
        <v>24</v>
      </c>
      <c r="CVL56" s="132" t="s">
        <v>24</v>
      </c>
      <c r="CVM56" s="132" t="s">
        <v>24</v>
      </c>
      <c r="CVN56" s="132" t="s">
        <v>24</v>
      </c>
      <c r="CVO56" s="132" t="s">
        <v>24</v>
      </c>
      <c r="CVP56" s="132" t="s">
        <v>24</v>
      </c>
      <c r="CVQ56" s="132" t="s">
        <v>24</v>
      </c>
      <c r="CVR56" s="132" t="s">
        <v>24</v>
      </c>
      <c r="CVS56" s="132" t="s">
        <v>24</v>
      </c>
      <c r="CVT56" s="132" t="s">
        <v>24</v>
      </c>
      <c r="CVU56" s="132" t="s">
        <v>24</v>
      </c>
      <c r="CVV56" s="132" t="s">
        <v>24</v>
      </c>
      <c r="CVW56" s="132" t="s">
        <v>24</v>
      </c>
      <c r="CVX56" s="132" t="s">
        <v>24</v>
      </c>
      <c r="CVY56" s="132" t="s">
        <v>24</v>
      </c>
      <c r="CVZ56" s="132" t="s">
        <v>24</v>
      </c>
      <c r="CWA56" s="132" t="s">
        <v>24</v>
      </c>
      <c r="CWB56" s="132" t="s">
        <v>24</v>
      </c>
      <c r="CWC56" s="132" t="s">
        <v>24</v>
      </c>
      <c r="CWD56" s="132" t="s">
        <v>24</v>
      </c>
      <c r="CWE56" s="132" t="s">
        <v>24</v>
      </c>
      <c r="CWF56" s="132" t="s">
        <v>24</v>
      </c>
      <c r="CWG56" s="132" t="s">
        <v>24</v>
      </c>
      <c r="CWH56" s="132" t="s">
        <v>24</v>
      </c>
      <c r="CWI56" s="132" t="s">
        <v>24</v>
      </c>
      <c r="CWJ56" s="132" t="s">
        <v>24</v>
      </c>
      <c r="CWK56" s="132" t="s">
        <v>24</v>
      </c>
      <c r="CWL56" s="132" t="s">
        <v>24</v>
      </c>
      <c r="CWM56" s="132" t="s">
        <v>24</v>
      </c>
      <c r="CWN56" s="132" t="s">
        <v>24</v>
      </c>
      <c r="CWO56" s="132" t="s">
        <v>24</v>
      </c>
      <c r="CWP56" s="132" t="s">
        <v>24</v>
      </c>
      <c r="CWQ56" s="132" t="s">
        <v>24</v>
      </c>
      <c r="CWR56" s="132" t="s">
        <v>24</v>
      </c>
      <c r="CWS56" s="132" t="s">
        <v>24</v>
      </c>
      <c r="CWT56" s="132" t="s">
        <v>24</v>
      </c>
      <c r="CWU56" s="132" t="s">
        <v>24</v>
      </c>
      <c r="CWV56" s="132" t="s">
        <v>24</v>
      </c>
      <c r="CWW56" s="132" t="s">
        <v>24</v>
      </c>
      <c r="CWX56" s="132" t="s">
        <v>24</v>
      </c>
      <c r="CWY56" s="132" t="s">
        <v>24</v>
      </c>
      <c r="CWZ56" s="132" t="s">
        <v>24</v>
      </c>
      <c r="CXA56" s="132" t="s">
        <v>24</v>
      </c>
      <c r="CXB56" s="132" t="s">
        <v>24</v>
      </c>
      <c r="CXC56" s="132" t="s">
        <v>24</v>
      </c>
      <c r="CXD56" s="132" t="s">
        <v>24</v>
      </c>
      <c r="CXE56" s="132" t="s">
        <v>24</v>
      </c>
      <c r="CXF56" s="132" t="s">
        <v>24</v>
      </c>
      <c r="CXG56" s="132" t="s">
        <v>24</v>
      </c>
      <c r="CXH56" s="132" t="s">
        <v>24</v>
      </c>
      <c r="CXI56" s="132" t="s">
        <v>24</v>
      </c>
      <c r="CXJ56" s="132" t="s">
        <v>24</v>
      </c>
      <c r="CXK56" s="132" t="s">
        <v>24</v>
      </c>
      <c r="CXL56" s="132" t="s">
        <v>24</v>
      </c>
      <c r="CXM56" s="132" t="s">
        <v>24</v>
      </c>
      <c r="CXN56" s="132" t="s">
        <v>24</v>
      </c>
      <c r="CXO56" s="132" t="s">
        <v>24</v>
      </c>
      <c r="CXP56" s="132" t="s">
        <v>24</v>
      </c>
      <c r="CXQ56" s="132" t="s">
        <v>24</v>
      </c>
      <c r="CXR56" s="132" t="s">
        <v>24</v>
      </c>
      <c r="CXS56" s="132" t="s">
        <v>24</v>
      </c>
      <c r="CXT56" s="132" t="s">
        <v>24</v>
      </c>
      <c r="CXU56" s="132" t="s">
        <v>24</v>
      </c>
      <c r="CXV56" s="132" t="s">
        <v>24</v>
      </c>
      <c r="CXW56" s="132" t="s">
        <v>24</v>
      </c>
      <c r="CXX56" s="132" t="s">
        <v>24</v>
      </c>
      <c r="CXY56" s="132" t="s">
        <v>24</v>
      </c>
      <c r="CXZ56" s="132" t="s">
        <v>24</v>
      </c>
      <c r="CYA56" s="132" t="s">
        <v>24</v>
      </c>
      <c r="CYB56" s="132" t="s">
        <v>24</v>
      </c>
      <c r="CYC56" s="132" t="s">
        <v>24</v>
      </c>
      <c r="CYD56" s="132" t="s">
        <v>24</v>
      </c>
      <c r="CYE56" s="132" t="s">
        <v>24</v>
      </c>
      <c r="CYF56" s="132" t="s">
        <v>24</v>
      </c>
      <c r="CYG56" s="132" t="s">
        <v>24</v>
      </c>
      <c r="CYH56" s="132" t="s">
        <v>24</v>
      </c>
      <c r="CYI56" s="132" t="s">
        <v>24</v>
      </c>
      <c r="CYJ56" s="132" t="s">
        <v>24</v>
      </c>
      <c r="CYK56" s="132" t="s">
        <v>24</v>
      </c>
      <c r="CYL56" s="132" t="s">
        <v>24</v>
      </c>
      <c r="CYM56" s="132" t="s">
        <v>24</v>
      </c>
      <c r="CYN56" s="132" t="s">
        <v>24</v>
      </c>
      <c r="CYO56" s="132" t="s">
        <v>24</v>
      </c>
      <c r="CYP56" s="132" t="s">
        <v>24</v>
      </c>
      <c r="CYQ56" s="132" t="s">
        <v>24</v>
      </c>
      <c r="CYR56" s="132" t="s">
        <v>24</v>
      </c>
      <c r="CYS56" s="132" t="s">
        <v>24</v>
      </c>
      <c r="CYT56" s="132" t="s">
        <v>24</v>
      </c>
      <c r="CYU56" s="132" t="s">
        <v>24</v>
      </c>
      <c r="CYV56" s="132" t="s">
        <v>24</v>
      </c>
      <c r="CYW56" s="132" t="s">
        <v>24</v>
      </c>
      <c r="CYX56" s="132" t="s">
        <v>24</v>
      </c>
      <c r="CYY56" s="132" t="s">
        <v>24</v>
      </c>
      <c r="CYZ56" s="132" t="s">
        <v>24</v>
      </c>
      <c r="CZA56" s="132" t="s">
        <v>24</v>
      </c>
      <c r="CZB56" s="132" t="s">
        <v>24</v>
      </c>
      <c r="CZC56" s="132" t="s">
        <v>24</v>
      </c>
      <c r="CZD56" s="132" t="s">
        <v>24</v>
      </c>
      <c r="CZE56" s="132" t="s">
        <v>24</v>
      </c>
      <c r="CZF56" s="132" t="s">
        <v>24</v>
      </c>
      <c r="CZG56" s="132" t="s">
        <v>24</v>
      </c>
      <c r="CZH56" s="132" t="s">
        <v>24</v>
      </c>
      <c r="CZI56" s="132" t="s">
        <v>24</v>
      </c>
      <c r="CZJ56" s="132" t="s">
        <v>24</v>
      </c>
      <c r="CZK56" s="132" t="s">
        <v>24</v>
      </c>
      <c r="CZL56" s="132" t="s">
        <v>24</v>
      </c>
      <c r="CZM56" s="132" t="s">
        <v>24</v>
      </c>
      <c r="CZN56" s="132" t="s">
        <v>24</v>
      </c>
      <c r="CZO56" s="132" t="s">
        <v>24</v>
      </c>
      <c r="CZP56" s="132" t="s">
        <v>24</v>
      </c>
      <c r="CZQ56" s="132" t="s">
        <v>24</v>
      </c>
      <c r="CZR56" s="132" t="s">
        <v>24</v>
      </c>
      <c r="CZS56" s="132" t="s">
        <v>24</v>
      </c>
      <c r="CZT56" s="132" t="s">
        <v>24</v>
      </c>
      <c r="CZU56" s="132" t="s">
        <v>24</v>
      </c>
      <c r="CZV56" s="132" t="s">
        <v>24</v>
      </c>
      <c r="CZW56" s="132" t="s">
        <v>24</v>
      </c>
      <c r="CZX56" s="132" t="s">
        <v>24</v>
      </c>
      <c r="CZY56" s="132" t="s">
        <v>24</v>
      </c>
      <c r="CZZ56" s="132" t="s">
        <v>24</v>
      </c>
      <c r="DAA56" s="132" t="s">
        <v>24</v>
      </c>
      <c r="DAB56" s="132" t="s">
        <v>24</v>
      </c>
      <c r="DAC56" s="132" t="s">
        <v>24</v>
      </c>
      <c r="DAD56" s="132" t="s">
        <v>24</v>
      </c>
      <c r="DAE56" s="132" t="s">
        <v>24</v>
      </c>
      <c r="DAF56" s="132" t="s">
        <v>24</v>
      </c>
      <c r="DAG56" s="132" t="s">
        <v>24</v>
      </c>
      <c r="DAH56" s="132" t="s">
        <v>24</v>
      </c>
      <c r="DAI56" s="132" t="s">
        <v>24</v>
      </c>
      <c r="DAJ56" s="132" t="s">
        <v>24</v>
      </c>
      <c r="DAK56" s="132" t="s">
        <v>24</v>
      </c>
      <c r="DAL56" s="132" t="s">
        <v>24</v>
      </c>
      <c r="DAM56" s="132" t="s">
        <v>24</v>
      </c>
      <c r="DAN56" s="132" t="s">
        <v>24</v>
      </c>
      <c r="DAO56" s="132" t="s">
        <v>24</v>
      </c>
      <c r="DAP56" s="132" t="s">
        <v>24</v>
      </c>
      <c r="DAQ56" s="132" t="s">
        <v>24</v>
      </c>
      <c r="DAR56" s="132" t="s">
        <v>24</v>
      </c>
      <c r="DAS56" s="132" t="s">
        <v>24</v>
      </c>
      <c r="DAT56" s="132" t="s">
        <v>24</v>
      </c>
      <c r="DAU56" s="132" t="s">
        <v>24</v>
      </c>
      <c r="DAV56" s="132" t="s">
        <v>24</v>
      </c>
      <c r="DAW56" s="132" t="s">
        <v>24</v>
      </c>
      <c r="DAX56" s="132" t="s">
        <v>24</v>
      </c>
      <c r="DAY56" s="132" t="s">
        <v>24</v>
      </c>
      <c r="DAZ56" s="132" t="s">
        <v>24</v>
      </c>
      <c r="DBA56" s="132" t="s">
        <v>24</v>
      </c>
      <c r="DBB56" s="132" t="s">
        <v>24</v>
      </c>
      <c r="DBC56" s="132" t="s">
        <v>24</v>
      </c>
      <c r="DBD56" s="132" t="s">
        <v>24</v>
      </c>
      <c r="DBE56" s="132" t="s">
        <v>24</v>
      </c>
      <c r="DBF56" s="132" t="s">
        <v>24</v>
      </c>
      <c r="DBG56" s="132" t="s">
        <v>24</v>
      </c>
      <c r="DBH56" s="132" t="s">
        <v>24</v>
      </c>
      <c r="DBI56" s="132" t="s">
        <v>24</v>
      </c>
      <c r="DBJ56" s="132" t="s">
        <v>24</v>
      </c>
      <c r="DBK56" s="132" t="s">
        <v>24</v>
      </c>
      <c r="DBL56" s="132" t="s">
        <v>24</v>
      </c>
      <c r="DBM56" s="132" t="s">
        <v>24</v>
      </c>
      <c r="DBN56" s="132" t="s">
        <v>24</v>
      </c>
      <c r="DBO56" s="132" t="s">
        <v>24</v>
      </c>
      <c r="DBP56" s="132" t="s">
        <v>24</v>
      </c>
      <c r="DBQ56" s="132" t="s">
        <v>24</v>
      </c>
      <c r="DBR56" s="132" t="s">
        <v>24</v>
      </c>
      <c r="DBS56" s="132" t="s">
        <v>24</v>
      </c>
      <c r="DBT56" s="132" t="s">
        <v>24</v>
      </c>
      <c r="DBU56" s="132" t="s">
        <v>24</v>
      </c>
      <c r="DBV56" s="132" t="s">
        <v>24</v>
      </c>
      <c r="DBW56" s="132" t="s">
        <v>24</v>
      </c>
      <c r="DBX56" s="132" t="s">
        <v>24</v>
      </c>
      <c r="DBY56" s="132" t="s">
        <v>24</v>
      </c>
      <c r="DBZ56" s="132" t="s">
        <v>24</v>
      </c>
      <c r="DCA56" s="132" t="s">
        <v>24</v>
      </c>
      <c r="DCB56" s="132" t="s">
        <v>24</v>
      </c>
      <c r="DCC56" s="132" t="s">
        <v>24</v>
      </c>
      <c r="DCD56" s="132" t="s">
        <v>24</v>
      </c>
      <c r="DCE56" s="132" t="s">
        <v>24</v>
      </c>
      <c r="DCF56" s="132" t="s">
        <v>24</v>
      </c>
      <c r="DCG56" s="132" t="s">
        <v>24</v>
      </c>
      <c r="DCH56" s="132" t="s">
        <v>24</v>
      </c>
      <c r="DCI56" s="132" t="s">
        <v>24</v>
      </c>
      <c r="DCJ56" s="132" t="s">
        <v>24</v>
      </c>
      <c r="DCK56" s="132" t="s">
        <v>24</v>
      </c>
      <c r="DCL56" s="132" t="s">
        <v>24</v>
      </c>
      <c r="DCM56" s="132" t="s">
        <v>24</v>
      </c>
      <c r="DCN56" s="132" t="s">
        <v>24</v>
      </c>
      <c r="DCO56" s="132" t="s">
        <v>24</v>
      </c>
      <c r="DCP56" s="132" t="s">
        <v>24</v>
      </c>
      <c r="DCQ56" s="132" t="s">
        <v>24</v>
      </c>
      <c r="DCR56" s="132" t="s">
        <v>24</v>
      </c>
      <c r="DCS56" s="132" t="s">
        <v>24</v>
      </c>
      <c r="DCT56" s="132" t="s">
        <v>24</v>
      </c>
      <c r="DCU56" s="132" t="s">
        <v>24</v>
      </c>
      <c r="DCV56" s="132" t="s">
        <v>24</v>
      </c>
      <c r="DCW56" s="132" t="s">
        <v>24</v>
      </c>
      <c r="DCX56" s="132" t="s">
        <v>24</v>
      </c>
      <c r="DCY56" s="132" t="s">
        <v>24</v>
      </c>
      <c r="DCZ56" s="132" t="s">
        <v>24</v>
      </c>
      <c r="DDA56" s="132" t="s">
        <v>24</v>
      </c>
      <c r="DDB56" s="132" t="s">
        <v>24</v>
      </c>
      <c r="DDC56" s="132" t="s">
        <v>24</v>
      </c>
      <c r="DDD56" s="132" t="s">
        <v>24</v>
      </c>
      <c r="DDE56" s="132" t="s">
        <v>24</v>
      </c>
      <c r="DDF56" s="132" t="s">
        <v>24</v>
      </c>
      <c r="DDG56" s="132" t="s">
        <v>24</v>
      </c>
      <c r="DDH56" s="132" t="s">
        <v>24</v>
      </c>
      <c r="DDI56" s="132" t="s">
        <v>24</v>
      </c>
      <c r="DDJ56" s="132" t="s">
        <v>24</v>
      </c>
      <c r="DDK56" s="132" t="s">
        <v>24</v>
      </c>
      <c r="DDL56" s="132" t="s">
        <v>24</v>
      </c>
      <c r="DDM56" s="132" t="s">
        <v>24</v>
      </c>
      <c r="DDN56" s="132" t="s">
        <v>24</v>
      </c>
      <c r="DDO56" s="132" t="s">
        <v>24</v>
      </c>
      <c r="DDP56" s="132" t="s">
        <v>24</v>
      </c>
      <c r="DDQ56" s="132" t="s">
        <v>24</v>
      </c>
      <c r="DDR56" s="132" t="s">
        <v>24</v>
      </c>
      <c r="DDS56" s="132" t="s">
        <v>24</v>
      </c>
      <c r="DDT56" s="132" t="s">
        <v>24</v>
      </c>
      <c r="DDU56" s="132" t="s">
        <v>24</v>
      </c>
      <c r="DDV56" s="132" t="s">
        <v>24</v>
      </c>
      <c r="DDW56" s="132" t="s">
        <v>24</v>
      </c>
      <c r="DDX56" s="132" t="s">
        <v>24</v>
      </c>
      <c r="DDY56" s="132" t="s">
        <v>24</v>
      </c>
      <c r="DDZ56" s="132" t="s">
        <v>24</v>
      </c>
      <c r="DEA56" s="132" t="s">
        <v>24</v>
      </c>
      <c r="DEB56" s="132" t="s">
        <v>24</v>
      </c>
      <c r="DEC56" s="132" t="s">
        <v>24</v>
      </c>
      <c r="DED56" s="132" t="s">
        <v>24</v>
      </c>
      <c r="DEE56" s="132" t="s">
        <v>24</v>
      </c>
      <c r="DEF56" s="132" t="s">
        <v>24</v>
      </c>
      <c r="DEG56" s="132" t="s">
        <v>24</v>
      </c>
      <c r="DEH56" s="132" t="s">
        <v>24</v>
      </c>
      <c r="DEI56" s="132" t="s">
        <v>24</v>
      </c>
      <c r="DEJ56" s="132" t="s">
        <v>24</v>
      </c>
      <c r="DEK56" s="132" t="s">
        <v>24</v>
      </c>
      <c r="DEL56" s="132" t="s">
        <v>24</v>
      </c>
      <c r="DEM56" s="132" t="s">
        <v>24</v>
      </c>
      <c r="DEN56" s="132" t="s">
        <v>24</v>
      </c>
      <c r="DEO56" s="132" t="s">
        <v>24</v>
      </c>
      <c r="DEP56" s="132" t="s">
        <v>24</v>
      </c>
      <c r="DEQ56" s="132" t="s">
        <v>24</v>
      </c>
      <c r="DER56" s="132" t="s">
        <v>24</v>
      </c>
      <c r="DES56" s="132" t="s">
        <v>24</v>
      </c>
      <c r="DET56" s="132" t="s">
        <v>24</v>
      </c>
      <c r="DEU56" s="132" t="s">
        <v>24</v>
      </c>
      <c r="DEV56" s="132" t="s">
        <v>24</v>
      </c>
      <c r="DEW56" s="132" t="s">
        <v>24</v>
      </c>
      <c r="DEX56" s="132" t="s">
        <v>24</v>
      </c>
      <c r="DEY56" s="132" t="s">
        <v>24</v>
      </c>
      <c r="DEZ56" s="132" t="s">
        <v>24</v>
      </c>
      <c r="DFA56" s="132" t="s">
        <v>24</v>
      </c>
      <c r="DFB56" s="132" t="s">
        <v>24</v>
      </c>
      <c r="DFC56" s="132" t="s">
        <v>24</v>
      </c>
      <c r="DFD56" s="132" t="s">
        <v>24</v>
      </c>
      <c r="DFE56" s="132" t="s">
        <v>24</v>
      </c>
      <c r="DFF56" s="132" t="s">
        <v>24</v>
      </c>
      <c r="DFG56" s="132" t="s">
        <v>24</v>
      </c>
      <c r="DFH56" s="132" t="s">
        <v>24</v>
      </c>
      <c r="DFI56" s="132" t="s">
        <v>24</v>
      </c>
      <c r="DFJ56" s="132" t="s">
        <v>24</v>
      </c>
      <c r="DFK56" s="132" t="s">
        <v>24</v>
      </c>
      <c r="DFL56" s="132" t="s">
        <v>24</v>
      </c>
      <c r="DFM56" s="132" t="s">
        <v>24</v>
      </c>
      <c r="DFN56" s="132" t="s">
        <v>24</v>
      </c>
      <c r="DFO56" s="132" t="s">
        <v>24</v>
      </c>
      <c r="DFP56" s="132" t="s">
        <v>24</v>
      </c>
      <c r="DFQ56" s="132" t="s">
        <v>24</v>
      </c>
      <c r="DFR56" s="132" t="s">
        <v>24</v>
      </c>
      <c r="DFS56" s="132" t="s">
        <v>24</v>
      </c>
      <c r="DFT56" s="132" t="s">
        <v>24</v>
      </c>
      <c r="DFU56" s="132" t="s">
        <v>24</v>
      </c>
      <c r="DFV56" s="132" t="s">
        <v>24</v>
      </c>
      <c r="DFW56" s="132" t="s">
        <v>24</v>
      </c>
      <c r="DFX56" s="132" t="s">
        <v>24</v>
      </c>
      <c r="DFY56" s="132" t="s">
        <v>24</v>
      </c>
      <c r="DFZ56" s="132" t="s">
        <v>24</v>
      </c>
      <c r="DGA56" s="132" t="s">
        <v>24</v>
      </c>
      <c r="DGB56" s="132" t="s">
        <v>24</v>
      </c>
      <c r="DGC56" s="132" t="s">
        <v>24</v>
      </c>
      <c r="DGD56" s="132" t="s">
        <v>24</v>
      </c>
      <c r="DGE56" s="132" t="s">
        <v>24</v>
      </c>
      <c r="DGF56" s="132" t="s">
        <v>24</v>
      </c>
      <c r="DGG56" s="132" t="s">
        <v>24</v>
      </c>
      <c r="DGH56" s="132" t="s">
        <v>24</v>
      </c>
      <c r="DGI56" s="132" t="s">
        <v>24</v>
      </c>
      <c r="DGJ56" s="132" t="s">
        <v>24</v>
      </c>
      <c r="DGK56" s="132" t="s">
        <v>24</v>
      </c>
      <c r="DGL56" s="132" t="s">
        <v>24</v>
      </c>
      <c r="DGM56" s="132" t="s">
        <v>24</v>
      </c>
      <c r="DGN56" s="132" t="s">
        <v>24</v>
      </c>
      <c r="DGO56" s="132" t="s">
        <v>24</v>
      </c>
      <c r="DGP56" s="132" t="s">
        <v>24</v>
      </c>
      <c r="DGQ56" s="132" t="s">
        <v>24</v>
      </c>
      <c r="DGR56" s="132" t="s">
        <v>24</v>
      </c>
      <c r="DGS56" s="132" t="s">
        <v>24</v>
      </c>
      <c r="DGT56" s="132" t="s">
        <v>24</v>
      </c>
      <c r="DGU56" s="132" t="s">
        <v>24</v>
      </c>
      <c r="DGV56" s="132" t="s">
        <v>24</v>
      </c>
      <c r="DGW56" s="132" t="s">
        <v>24</v>
      </c>
      <c r="DGX56" s="132" t="s">
        <v>24</v>
      </c>
      <c r="DGY56" s="132" t="s">
        <v>24</v>
      </c>
      <c r="DGZ56" s="132" t="s">
        <v>24</v>
      </c>
      <c r="DHA56" s="132" t="s">
        <v>24</v>
      </c>
      <c r="DHB56" s="132" t="s">
        <v>24</v>
      </c>
      <c r="DHC56" s="132" t="s">
        <v>24</v>
      </c>
      <c r="DHD56" s="132" t="s">
        <v>24</v>
      </c>
      <c r="DHE56" s="132" t="s">
        <v>24</v>
      </c>
      <c r="DHF56" s="132" t="s">
        <v>24</v>
      </c>
      <c r="DHG56" s="132" t="s">
        <v>24</v>
      </c>
      <c r="DHH56" s="132" t="s">
        <v>24</v>
      </c>
      <c r="DHI56" s="132" t="s">
        <v>24</v>
      </c>
      <c r="DHJ56" s="132" t="s">
        <v>24</v>
      </c>
      <c r="DHK56" s="132" t="s">
        <v>24</v>
      </c>
      <c r="DHL56" s="132" t="s">
        <v>24</v>
      </c>
      <c r="DHM56" s="132" t="s">
        <v>24</v>
      </c>
      <c r="DHN56" s="132" t="s">
        <v>24</v>
      </c>
      <c r="DHO56" s="132" t="s">
        <v>24</v>
      </c>
      <c r="DHP56" s="132" t="s">
        <v>24</v>
      </c>
      <c r="DHQ56" s="132" t="s">
        <v>24</v>
      </c>
      <c r="DHR56" s="132" t="s">
        <v>24</v>
      </c>
      <c r="DHS56" s="132" t="s">
        <v>24</v>
      </c>
      <c r="DHT56" s="132" t="s">
        <v>24</v>
      </c>
      <c r="DHU56" s="132" t="s">
        <v>24</v>
      </c>
      <c r="DHV56" s="132" t="s">
        <v>24</v>
      </c>
      <c r="DHW56" s="132" t="s">
        <v>24</v>
      </c>
      <c r="DHX56" s="132" t="s">
        <v>24</v>
      </c>
      <c r="DHY56" s="132" t="s">
        <v>24</v>
      </c>
      <c r="DHZ56" s="132" t="s">
        <v>24</v>
      </c>
      <c r="DIA56" s="132" t="s">
        <v>24</v>
      </c>
      <c r="DIB56" s="132" t="s">
        <v>24</v>
      </c>
      <c r="DIC56" s="132" t="s">
        <v>24</v>
      </c>
      <c r="DID56" s="132" t="s">
        <v>24</v>
      </c>
      <c r="DIE56" s="132" t="s">
        <v>24</v>
      </c>
      <c r="DIF56" s="132" t="s">
        <v>24</v>
      </c>
      <c r="DIG56" s="132" t="s">
        <v>24</v>
      </c>
      <c r="DIH56" s="132" t="s">
        <v>24</v>
      </c>
      <c r="DII56" s="132" t="s">
        <v>24</v>
      </c>
      <c r="DIJ56" s="132" t="s">
        <v>24</v>
      </c>
      <c r="DIK56" s="132" t="s">
        <v>24</v>
      </c>
      <c r="DIL56" s="132" t="s">
        <v>24</v>
      </c>
      <c r="DIM56" s="132" t="s">
        <v>24</v>
      </c>
      <c r="DIN56" s="132" t="s">
        <v>24</v>
      </c>
      <c r="DIO56" s="132" t="s">
        <v>24</v>
      </c>
      <c r="DIP56" s="132" t="s">
        <v>24</v>
      </c>
      <c r="DIQ56" s="132" t="s">
        <v>24</v>
      </c>
      <c r="DIR56" s="132" t="s">
        <v>24</v>
      </c>
      <c r="DIS56" s="132" t="s">
        <v>24</v>
      </c>
      <c r="DIT56" s="132" t="s">
        <v>24</v>
      </c>
      <c r="DIU56" s="132" t="s">
        <v>24</v>
      </c>
      <c r="DIV56" s="132" t="s">
        <v>24</v>
      </c>
      <c r="DIW56" s="132" t="s">
        <v>24</v>
      </c>
      <c r="DIX56" s="132" t="s">
        <v>24</v>
      </c>
      <c r="DIY56" s="132" t="s">
        <v>24</v>
      </c>
      <c r="DIZ56" s="132" t="s">
        <v>24</v>
      </c>
      <c r="DJA56" s="132" t="s">
        <v>24</v>
      </c>
      <c r="DJB56" s="132" t="s">
        <v>24</v>
      </c>
      <c r="DJC56" s="132" t="s">
        <v>24</v>
      </c>
      <c r="DJD56" s="132" t="s">
        <v>24</v>
      </c>
      <c r="DJE56" s="132" t="s">
        <v>24</v>
      </c>
      <c r="DJF56" s="132" t="s">
        <v>24</v>
      </c>
      <c r="DJG56" s="132" t="s">
        <v>24</v>
      </c>
      <c r="DJH56" s="132" t="s">
        <v>24</v>
      </c>
      <c r="DJI56" s="132" t="s">
        <v>24</v>
      </c>
      <c r="DJJ56" s="132" t="s">
        <v>24</v>
      </c>
      <c r="DJK56" s="132" t="s">
        <v>24</v>
      </c>
      <c r="DJL56" s="132" t="s">
        <v>24</v>
      </c>
      <c r="DJM56" s="132" t="s">
        <v>24</v>
      </c>
      <c r="DJN56" s="132" t="s">
        <v>24</v>
      </c>
      <c r="DJO56" s="132" t="s">
        <v>24</v>
      </c>
      <c r="DJP56" s="132" t="s">
        <v>24</v>
      </c>
      <c r="DJQ56" s="132" t="s">
        <v>24</v>
      </c>
      <c r="DJR56" s="132" t="s">
        <v>24</v>
      </c>
      <c r="DJS56" s="132" t="s">
        <v>24</v>
      </c>
      <c r="DJT56" s="132" t="s">
        <v>24</v>
      </c>
      <c r="DJU56" s="132" t="s">
        <v>24</v>
      </c>
      <c r="DJV56" s="132" t="s">
        <v>24</v>
      </c>
      <c r="DJW56" s="132" t="s">
        <v>24</v>
      </c>
      <c r="DJX56" s="132" t="s">
        <v>24</v>
      </c>
      <c r="DJY56" s="132" t="s">
        <v>24</v>
      </c>
      <c r="DJZ56" s="132" t="s">
        <v>24</v>
      </c>
      <c r="DKA56" s="132" t="s">
        <v>24</v>
      </c>
      <c r="DKB56" s="132" t="s">
        <v>24</v>
      </c>
      <c r="DKC56" s="132" t="s">
        <v>24</v>
      </c>
      <c r="DKD56" s="132" t="s">
        <v>24</v>
      </c>
      <c r="DKE56" s="132" t="s">
        <v>24</v>
      </c>
      <c r="DKF56" s="132" t="s">
        <v>24</v>
      </c>
      <c r="DKG56" s="132" t="s">
        <v>24</v>
      </c>
      <c r="DKH56" s="132" t="s">
        <v>24</v>
      </c>
      <c r="DKI56" s="132" t="s">
        <v>24</v>
      </c>
      <c r="DKJ56" s="132" t="s">
        <v>24</v>
      </c>
      <c r="DKK56" s="132" t="s">
        <v>24</v>
      </c>
      <c r="DKL56" s="132" t="s">
        <v>24</v>
      </c>
      <c r="DKM56" s="132" t="s">
        <v>24</v>
      </c>
      <c r="DKN56" s="132" t="s">
        <v>24</v>
      </c>
      <c r="DKO56" s="132" t="s">
        <v>24</v>
      </c>
      <c r="DKP56" s="132" t="s">
        <v>24</v>
      </c>
      <c r="DKQ56" s="132" t="s">
        <v>24</v>
      </c>
      <c r="DKR56" s="132" t="s">
        <v>24</v>
      </c>
      <c r="DKS56" s="132" t="s">
        <v>24</v>
      </c>
      <c r="DKT56" s="132" t="s">
        <v>24</v>
      </c>
      <c r="DKU56" s="132" t="s">
        <v>24</v>
      </c>
      <c r="DKV56" s="132" t="s">
        <v>24</v>
      </c>
      <c r="DKW56" s="132" t="s">
        <v>24</v>
      </c>
      <c r="DKX56" s="132" t="s">
        <v>24</v>
      </c>
      <c r="DKY56" s="132" t="s">
        <v>24</v>
      </c>
      <c r="DKZ56" s="132" t="s">
        <v>24</v>
      </c>
      <c r="DLA56" s="132" t="s">
        <v>24</v>
      </c>
      <c r="DLB56" s="132" t="s">
        <v>24</v>
      </c>
      <c r="DLC56" s="132" t="s">
        <v>24</v>
      </c>
      <c r="DLD56" s="132" t="s">
        <v>24</v>
      </c>
      <c r="DLE56" s="132" t="s">
        <v>24</v>
      </c>
      <c r="DLF56" s="132" t="s">
        <v>24</v>
      </c>
      <c r="DLG56" s="132" t="s">
        <v>24</v>
      </c>
      <c r="DLH56" s="132" t="s">
        <v>24</v>
      </c>
      <c r="DLI56" s="132" t="s">
        <v>24</v>
      </c>
      <c r="DLJ56" s="132" t="s">
        <v>24</v>
      </c>
      <c r="DLK56" s="132" t="s">
        <v>24</v>
      </c>
      <c r="DLL56" s="132" t="s">
        <v>24</v>
      </c>
      <c r="DLM56" s="132" t="s">
        <v>24</v>
      </c>
      <c r="DLN56" s="132" t="s">
        <v>24</v>
      </c>
      <c r="DLO56" s="132" t="s">
        <v>24</v>
      </c>
      <c r="DLP56" s="132" t="s">
        <v>24</v>
      </c>
      <c r="DLQ56" s="132" t="s">
        <v>24</v>
      </c>
      <c r="DLR56" s="132" t="s">
        <v>24</v>
      </c>
      <c r="DLS56" s="132" t="s">
        <v>24</v>
      </c>
      <c r="DLT56" s="132" t="s">
        <v>24</v>
      </c>
      <c r="DLU56" s="132" t="s">
        <v>24</v>
      </c>
      <c r="DLV56" s="132" t="s">
        <v>24</v>
      </c>
      <c r="DLW56" s="132" t="s">
        <v>24</v>
      </c>
      <c r="DLX56" s="132" t="s">
        <v>24</v>
      </c>
      <c r="DLY56" s="132" t="s">
        <v>24</v>
      </c>
      <c r="DLZ56" s="132" t="s">
        <v>24</v>
      </c>
      <c r="DMA56" s="132" t="s">
        <v>24</v>
      </c>
      <c r="DMB56" s="132" t="s">
        <v>24</v>
      </c>
      <c r="DMC56" s="132" t="s">
        <v>24</v>
      </c>
      <c r="DMD56" s="132" t="s">
        <v>24</v>
      </c>
      <c r="DME56" s="132" t="s">
        <v>24</v>
      </c>
      <c r="DMF56" s="132" t="s">
        <v>24</v>
      </c>
      <c r="DMG56" s="132" t="s">
        <v>24</v>
      </c>
      <c r="DMH56" s="132" t="s">
        <v>24</v>
      </c>
      <c r="DMI56" s="132" t="s">
        <v>24</v>
      </c>
      <c r="DMJ56" s="132" t="s">
        <v>24</v>
      </c>
      <c r="DMK56" s="132" t="s">
        <v>24</v>
      </c>
      <c r="DML56" s="132" t="s">
        <v>24</v>
      </c>
      <c r="DMM56" s="132" t="s">
        <v>24</v>
      </c>
      <c r="DMN56" s="132" t="s">
        <v>24</v>
      </c>
      <c r="DMO56" s="132" t="s">
        <v>24</v>
      </c>
      <c r="DMP56" s="132" t="s">
        <v>24</v>
      </c>
      <c r="DMQ56" s="132" t="s">
        <v>24</v>
      </c>
      <c r="DMR56" s="132" t="s">
        <v>24</v>
      </c>
      <c r="DMS56" s="132" t="s">
        <v>24</v>
      </c>
      <c r="DMT56" s="132" t="s">
        <v>24</v>
      </c>
      <c r="DMU56" s="132" t="s">
        <v>24</v>
      </c>
      <c r="DMV56" s="132" t="s">
        <v>24</v>
      </c>
      <c r="DMW56" s="132" t="s">
        <v>24</v>
      </c>
      <c r="DMX56" s="132" t="s">
        <v>24</v>
      </c>
      <c r="DMY56" s="132" t="s">
        <v>24</v>
      </c>
      <c r="DMZ56" s="132" t="s">
        <v>24</v>
      </c>
      <c r="DNA56" s="132" t="s">
        <v>24</v>
      </c>
      <c r="DNB56" s="132" t="s">
        <v>24</v>
      </c>
      <c r="DNC56" s="132" t="s">
        <v>24</v>
      </c>
      <c r="DND56" s="132" t="s">
        <v>24</v>
      </c>
      <c r="DNE56" s="132" t="s">
        <v>24</v>
      </c>
      <c r="DNF56" s="132" t="s">
        <v>24</v>
      </c>
      <c r="DNG56" s="132" t="s">
        <v>24</v>
      </c>
      <c r="DNH56" s="132" t="s">
        <v>24</v>
      </c>
      <c r="DNI56" s="132" t="s">
        <v>24</v>
      </c>
      <c r="DNJ56" s="132" t="s">
        <v>24</v>
      </c>
      <c r="DNK56" s="132" t="s">
        <v>24</v>
      </c>
      <c r="DNL56" s="132" t="s">
        <v>24</v>
      </c>
      <c r="DNM56" s="132" t="s">
        <v>24</v>
      </c>
      <c r="DNN56" s="132" t="s">
        <v>24</v>
      </c>
      <c r="DNO56" s="132" t="s">
        <v>24</v>
      </c>
      <c r="DNP56" s="132" t="s">
        <v>24</v>
      </c>
      <c r="DNQ56" s="132" t="s">
        <v>24</v>
      </c>
      <c r="DNR56" s="132" t="s">
        <v>24</v>
      </c>
      <c r="DNS56" s="132" t="s">
        <v>24</v>
      </c>
      <c r="DNT56" s="132" t="s">
        <v>24</v>
      </c>
      <c r="DNU56" s="132" t="s">
        <v>24</v>
      </c>
      <c r="DNV56" s="132" t="s">
        <v>24</v>
      </c>
      <c r="DNW56" s="132" t="s">
        <v>24</v>
      </c>
      <c r="DNX56" s="132" t="s">
        <v>24</v>
      </c>
      <c r="DNY56" s="132" t="s">
        <v>24</v>
      </c>
      <c r="DNZ56" s="132" t="s">
        <v>24</v>
      </c>
      <c r="DOA56" s="132" t="s">
        <v>24</v>
      </c>
      <c r="DOB56" s="132" t="s">
        <v>24</v>
      </c>
      <c r="DOC56" s="132" t="s">
        <v>24</v>
      </c>
      <c r="DOD56" s="132" t="s">
        <v>24</v>
      </c>
      <c r="DOE56" s="132" t="s">
        <v>24</v>
      </c>
      <c r="DOF56" s="132" t="s">
        <v>24</v>
      </c>
      <c r="DOG56" s="132" t="s">
        <v>24</v>
      </c>
      <c r="DOH56" s="132" t="s">
        <v>24</v>
      </c>
      <c r="DOI56" s="132" t="s">
        <v>24</v>
      </c>
      <c r="DOJ56" s="132" t="s">
        <v>24</v>
      </c>
      <c r="DOK56" s="132" t="s">
        <v>24</v>
      </c>
      <c r="DOL56" s="132" t="s">
        <v>24</v>
      </c>
      <c r="DOM56" s="132" t="s">
        <v>24</v>
      </c>
      <c r="DON56" s="132" t="s">
        <v>24</v>
      </c>
      <c r="DOO56" s="132" t="s">
        <v>24</v>
      </c>
      <c r="DOP56" s="132" t="s">
        <v>24</v>
      </c>
      <c r="DOQ56" s="132" t="s">
        <v>24</v>
      </c>
      <c r="DOR56" s="132" t="s">
        <v>24</v>
      </c>
      <c r="DOS56" s="132" t="s">
        <v>24</v>
      </c>
      <c r="DOT56" s="132" t="s">
        <v>24</v>
      </c>
      <c r="DOU56" s="132" t="s">
        <v>24</v>
      </c>
      <c r="DOV56" s="132" t="s">
        <v>24</v>
      </c>
      <c r="DOW56" s="132" t="s">
        <v>24</v>
      </c>
      <c r="DOX56" s="132" t="s">
        <v>24</v>
      </c>
      <c r="DOY56" s="132" t="s">
        <v>24</v>
      </c>
      <c r="DOZ56" s="132" t="s">
        <v>24</v>
      </c>
      <c r="DPA56" s="132" t="s">
        <v>24</v>
      </c>
      <c r="DPB56" s="132" t="s">
        <v>24</v>
      </c>
      <c r="DPC56" s="132" t="s">
        <v>24</v>
      </c>
      <c r="DPD56" s="132" t="s">
        <v>24</v>
      </c>
      <c r="DPE56" s="132" t="s">
        <v>24</v>
      </c>
      <c r="DPF56" s="132" t="s">
        <v>24</v>
      </c>
      <c r="DPG56" s="132" t="s">
        <v>24</v>
      </c>
      <c r="DPH56" s="132" t="s">
        <v>24</v>
      </c>
      <c r="DPI56" s="132" t="s">
        <v>24</v>
      </c>
      <c r="DPJ56" s="132" t="s">
        <v>24</v>
      </c>
      <c r="DPK56" s="132" t="s">
        <v>24</v>
      </c>
      <c r="DPL56" s="132" t="s">
        <v>24</v>
      </c>
      <c r="DPM56" s="132" t="s">
        <v>24</v>
      </c>
      <c r="DPN56" s="132" t="s">
        <v>24</v>
      </c>
      <c r="DPO56" s="132" t="s">
        <v>24</v>
      </c>
      <c r="DPP56" s="132" t="s">
        <v>24</v>
      </c>
      <c r="DPQ56" s="132" t="s">
        <v>24</v>
      </c>
      <c r="DPR56" s="132" t="s">
        <v>24</v>
      </c>
      <c r="DPS56" s="132" t="s">
        <v>24</v>
      </c>
      <c r="DPT56" s="132" t="s">
        <v>24</v>
      </c>
      <c r="DPU56" s="132" t="s">
        <v>24</v>
      </c>
      <c r="DPV56" s="132" t="s">
        <v>24</v>
      </c>
      <c r="DPW56" s="132" t="s">
        <v>24</v>
      </c>
      <c r="DPX56" s="132" t="s">
        <v>24</v>
      </c>
      <c r="DPY56" s="132" t="s">
        <v>24</v>
      </c>
      <c r="DPZ56" s="132" t="s">
        <v>24</v>
      </c>
      <c r="DQA56" s="132" t="s">
        <v>24</v>
      </c>
      <c r="DQB56" s="132" t="s">
        <v>24</v>
      </c>
      <c r="DQC56" s="132" t="s">
        <v>24</v>
      </c>
      <c r="DQD56" s="132" t="s">
        <v>24</v>
      </c>
      <c r="DQE56" s="132" t="s">
        <v>24</v>
      </c>
      <c r="DQF56" s="132" t="s">
        <v>24</v>
      </c>
      <c r="DQG56" s="132" t="s">
        <v>24</v>
      </c>
      <c r="DQH56" s="132" t="s">
        <v>24</v>
      </c>
      <c r="DQI56" s="132" t="s">
        <v>24</v>
      </c>
      <c r="DQJ56" s="132" t="s">
        <v>24</v>
      </c>
      <c r="DQK56" s="132" t="s">
        <v>24</v>
      </c>
      <c r="DQL56" s="132" t="s">
        <v>24</v>
      </c>
      <c r="DQM56" s="132" t="s">
        <v>24</v>
      </c>
      <c r="DQN56" s="132" t="s">
        <v>24</v>
      </c>
      <c r="DQO56" s="132" t="s">
        <v>24</v>
      </c>
      <c r="DQP56" s="132" t="s">
        <v>24</v>
      </c>
      <c r="DQQ56" s="132" t="s">
        <v>24</v>
      </c>
      <c r="DQR56" s="132" t="s">
        <v>24</v>
      </c>
      <c r="DQS56" s="132" t="s">
        <v>24</v>
      </c>
      <c r="DQT56" s="132" t="s">
        <v>24</v>
      </c>
      <c r="DQU56" s="132" t="s">
        <v>24</v>
      </c>
      <c r="DQV56" s="132" t="s">
        <v>24</v>
      </c>
      <c r="DQW56" s="132" t="s">
        <v>24</v>
      </c>
      <c r="DQX56" s="132" t="s">
        <v>24</v>
      </c>
      <c r="DQY56" s="132" t="s">
        <v>24</v>
      </c>
      <c r="DQZ56" s="132" t="s">
        <v>24</v>
      </c>
      <c r="DRA56" s="132" t="s">
        <v>24</v>
      </c>
      <c r="DRB56" s="132" t="s">
        <v>24</v>
      </c>
      <c r="DRC56" s="132" t="s">
        <v>24</v>
      </c>
      <c r="DRD56" s="132" t="s">
        <v>24</v>
      </c>
      <c r="DRE56" s="132" t="s">
        <v>24</v>
      </c>
      <c r="DRF56" s="132" t="s">
        <v>24</v>
      </c>
      <c r="DRG56" s="132" t="s">
        <v>24</v>
      </c>
      <c r="DRH56" s="132" t="s">
        <v>24</v>
      </c>
      <c r="DRI56" s="132" t="s">
        <v>24</v>
      </c>
      <c r="DRJ56" s="132" t="s">
        <v>24</v>
      </c>
      <c r="DRK56" s="132" t="s">
        <v>24</v>
      </c>
      <c r="DRL56" s="132" t="s">
        <v>24</v>
      </c>
      <c r="DRM56" s="132" t="s">
        <v>24</v>
      </c>
      <c r="DRN56" s="132" t="s">
        <v>24</v>
      </c>
      <c r="DRO56" s="132" t="s">
        <v>24</v>
      </c>
      <c r="DRP56" s="132" t="s">
        <v>24</v>
      </c>
      <c r="DRQ56" s="132" t="s">
        <v>24</v>
      </c>
      <c r="DRR56" s="132" t="s">
        <v>24</v>
      </c>
      <c r="DRS56" s="132" t="s">
        <v>24</v>
      </c>
      <c r="DRT56" s="132" t="s">
        <v>24</v>
      </c>
      <c r="DRU56" s="132" t="s">
        <v>24</v>
      </c>
      <c r="DRV56" s="132" t="s">
        <v>24</v>
      </c>
      <c r="DRW56" s="132" t="s">
        <v>24</v>
      </c>
      <c r="DRX56" s="132" t="s">
        <v>24</v>
      </c>
      <c r="DRY56" s="132" t="s">
        <v>24</v>
      </c>
      <c r="DRZ56" s="132" t="s">
        <v>24</v>
      </c>
      <c r="DSA56" s="132" t="s">
        <v>24</v>
      </c>
      <c r="DSB56" s="132" t="s">
        <v>24</v>
      </c>
      <c r="DSC56" s="132" t="s">
        <v>24</v>
      </c>
      <c r="DSD56" s="132" t="s">
        <v>24</v>
      </c>
      <c r="DSE56" s="132" t="s">
        <v>24</v>
      </c>
      <c r="DSF56" s="132" t="s">
        <v>24</v>
      </c>
      <c r="DSG56" s="132" t="s">
        <v>24</v>
      </c>
      <c r="DSH56" s="132" t="s">
        <v>24</v>
      </c>
      <c r="DSI56" s="132" t="s">
        <v>24</v>
      </c>
      <c r="DSJ56" s="132" t="s">
        <v>24</v>
      </c>
      <c r="DSK56" s="132" t="s">
        <v>24</v>
      </c>
      <c r="DSL56" s="132" t="s">
        <v>24</v>
      </c>
      <c r="DSM56" s="132" t="s">
        <v>24</v>
      </c>
      <c r="DSN56" s="132" t="s">
        <v>24</v>
      </c>
      <c r="DSO56" s="132" t="s">
        <v>24</v>
      </c>
      <c r="DSP56" s="132" t="s">
        <v>24</v>
      </c>
      <c r="DSQ56" s="132" t="s">
        <v>24</v>
      </c>
      <c r="DSR56" s="132" t="s">
        <v>24</v>
      </c>
      <c r="DSS56" s="132" t="s">
        <v>24</v>
      </c>
      <c r="DST56" s="132" t="s">
        <v>24</v>
      </c>
      <c r="DSU56" s="132" t="s">
        <v>24</v>
      </c>
      <c r="DSV56" s="132" t="s">
        <v>24</v>
      </c>
      <c r="DSW56" s="132" t="s">
        <v>24</v>
      </c>
      <c r="DSX56" s="132" t="s">
        <v>24</v>
      </c>
      <c r="DSY56" s="132" t="s">
        <v>24</v>
      </c>
      <c r="DSZ56" s="132" t="s">
        <v>24</v>
      </c>
      <c r="DTA56" s="132" t="s">
        <v>24</v>
      </c>
      <c r="DTB56" s="132" t="s">
        <v>24</v>
      </c>
      <c r="DTC56" s="132" t="s">
        <v>24</v>
      </c>
      <c r="DTD56" s="132" t="s">
        <v>24</v>
      </c>
      <c r="DTE56" s="132" t="s">
        <v>24</v>
      </c>
      <c r="DTF56" s="132" t="s">
        <v>24</v>
      </c>
      <c r="DTG56" s="132" t="s">
        <v>24</v>
      </c>
      <c r="DTH56" s="132" t="s">
        <v>24</v>
      </c>
      <c r="DTI56" s="132" t="s">
        <v>24</v>
      </c>
      <c r="DTJ56" s="132" t="s">
        <v>24</v>
      </c>
      <c r="DTK56" s="132" t="s">
        <v>24</v>
      </c>
      <c r="DTL56" s="132" t="s">
        <v>24</v>
      </c>
      <c r="DTM56" s="132" t="s">
        <v>24</v>
      </c>
      <c r="DTN56" s="132" t="s">
        <v>24</v>
      </c>
      <c r="DTO56" s="132" t="s">
        <v>24</v>
      </c>
      <c r="DTP56" s="132" t="s">
        <v>24</v>
      </c>
      <c r="DTQ56" s="132" t="s">
        <v>24</v>
      </c>
      <c r="DTR56" s="132" t="s">
        <v>24</v>
      </c>
      <c r="DTS56" s="132" t="s">
        <v>24</v>
      </c>
      <c r="DTT56" s="132" t="s">
        <v>24</v>
      </c>
      <c r="DTU56" s="132" t="s">
        <v>24</v>
      </c>
      <c r="DTV56" s="132" t="s">
        <v>24</v>
      </c>
      <c r="DTW56" s="132" t="s">
        <v>24</v>
      </c>
      <c r="DTX56" s="132" t="s">
        <v>24</v>
      </c>
      <c r="DTY56" s="132" t="s">
        <v>24</v>
      </c>
      <c r="DTZ56" s="132" t="s">
        <v>24</v>
      </c>
      <c r="DUA56" s="132" t="s">
        <v>24</v>
      </c>
      <c r="DUB56" s="132" t="s">
        <v>24</v>
      </c>
      <c r="DUC56" s="132" t="s">
        <v>24</v>
      </c>
      <c r="DUD56" s="132" t="s">
        <v>24</v>
      </c>
      <c r="DUE56" s="132" t="s">
        <v>24</v>
      </c>
      <c r="DUF56" s="132" t="s">
        <v>24</v>
      </c>
      <c r="DUG56" s="132" t="s">
        <v>24</v>
      </c>
      <c r="DUH56" s="132" t="s">
        <v>24</v>
      </c>
      <c r="DUI56" s="132" t="s">
        <v>24</v>
      </c>
      <c r="DUJ56" s="132" t="s">
        <v>24</v>
      </c>
      <c r="DUK56" s="132" t="s">
        <v>24</v>
      </c>
      <c r="DUL56" s="132" t="s">
        <v>24</v>
      </c>
      <c r="DUM56" s="132" t="s">
        <v>24</v>
      </c>
      <c r="DUN56" s="132" t="s">
        <v>24</v>
      </c>
      <c r="DUO56" s="132" t="s">
        <v>24</v>
      </c>
      <c r="DUP56" s="132" t="s">
        <v>24</v>
      </c>
      <c r="DUQ56" s="132" t="s">
        <v>24</v>
      </c>
      <c r="DUR56" s="132" t="s">
        <v>24</v>
      </c>
      <c r="DUS56" s="132" t="s">
        <v>24</v>
      </c>
      <c r="DUT56" s="132" t="s">
        <v>24</v>
      </c>
      <c r="DUU56" s="132" t="s">
        <v>24</v>
      </c>
      <c r="DUV56" s="132" t="s">
        <v>24</v>
      </c>
      <c r="DUW56" s="132" t="s">
        <v>24</v>
      </c>
      <c r="DUX56" s="132" t="s">
        <v>24</v>
      </c>
      <c r="DUY56" s="132" t="s">
        <v>24</v>
      </c>
      <c r="DUZ56" s="132" t="s">
        <v>24</v>
      </c>
      <c r="DVA56" s="132" t="s">
        <v>24</v>
      </c>
      <c r="DVB56" s="132" t="s">
        <v>24</v>
      </c>
      <c r="DVC56" s="132" t="s">
        <v>24</v>
      </c>
      <c r="DVD56" s="132" t="s">
        <v>24</v>
      </c>
      <c r="DVE56" s="132" t="s">
        <v>24</v>
      </c>
      <c r="DVF56" s="132" t="s">
        <v>24</v>
      </c>
      <c r="DVG56" s="132" t="s">
        <v>24</v>
      </c>
      <c r="DVH56" s="132" t="s">
        <v>24</v>
      </c>
      <c r="DVI56" s="132" t="s">
        <v>24</v>
      </c>
      <c r="DVJ56" s="132" t="s">
        <v>24</v>
      </c>
      <c r="DVK56" s="132" t="s">
        <v>24</v>
      </c>
      <c r="DVL56" s="132" t="s">
        <v>24</v>
      </c>
      <c r="DVM56" s="132" t="s">
        <v>24</v>
      </c>
      <c r="DVN56" s="132" t="s">
        <v>24</v>
      </c>
      <c r="DVO56" s="132" t="s">
        <v>24</v>
      </c>
      <c r="DVP56" s="132" t="s">
        <v>24</v>
      </c>
      <c r="DVQ56" s="132" t="s">
        <v>24</v>
      </c>
      <c r="DVR56" s="132" t="s">
        <v>24</v>
      </c>
      <c r="DVS56" s="132" t="s">
        <v>24</v>
      </c>
      <c r="DVT56" s="132" t="s">
        <v>24</v>
      </c>
      <c r="DVU56" s="132" t="s">
        <v>24</v>
      </c>
      <c r="DVV56" s="132" t="s">
        <v>24</v>
      </c>
      <c r="DVW56" s="132" t="s">
        <v>24</v>
      </c>
      <c r="DVX56" s="132" t="s">
        <v>24</v>
      </c>
      <c r="DVY56" s="132" t="s">
        <v>24</v>
      </c>
      <c r="DVZ56" s="132" t="s">
        <v>24</v>
      </c>
      <c r="DWA56" s="132" t="s">
        <v>24</v>
      </c>
      <c r="DWB56" s="132" t="s">
        <v>24</v>
      </c>
      <c r="DWC56" s="132" t="s">
        <v>24</v>
      </c>
      <c r="DWD56" s="132" t="s">
        <v>24</v>
      </c>
      <c r="DWE56" s="132" t="s">
        <v>24</v>
      </c>
      <c r="DWF56" s="132" t="s">
        <v>24</v>
      </c>
      <c r="DWG56" s="132" t="s">
        <v>24</v>
      </c>
      <c r="DWH56" s="132" t="s">
        <v>24</v>
      </c>
      <c r="DWI56" s="132" t="s">
        <v>24</v>
      </c>
      <c r="DWJ56" s="132" t="s">
        <v>24</v>
      </c>
      <c r="DWK56" s="132" t="s">
        <v>24</v>
      </c>
      <c r="DWL56" s="132" t="s">
        <v>24</v>
      </c>
      <c r="DWM56" s="132" t="s">
        <v>24</v>
      </c>
      <c r="DWN56" s="132" t="s">
        <v>24</v>
      </c>
      <c r="DWO56" s="132" t="s">
        <v>24</v>
      </c>
      <c r="DWP56" s="132" t="s">
        <v>24</v>
      </c>
      <c r="DWQ56" s="132" t="s">
        <v>24</v>
      </c>
      <c r="DWR56" s="132" t="s">
        <v>24</v>
      </c>
      <c r="DWS56" s="132" t="s">
        <v>24</v>
      </c>
      <c r="DWT56" s="132" t="s">
        <v>24</v>
      </c>
      <c r="DWU56" s="132" t="s">
        <v>24</v>
      </c>
      <c r="DWV56" s="132" t="s">
        <v>24</v>
      </c>
      <c r="DWW56" s="132" t="s">
        <v>24</v>
      </c>
      <c r="DWX56" s="132" t="s">
        <v>24</v>
      </c>
      <c r="DWY56" s="132" t="s">
        <v>24</v>
      </c>
      <c r="DWZ56" s="132" t="s">
        <v>24</v>
      </c>
      <c r="DXA56" s="132" t="s">
        <v>24</v>
      </c>
      <c r="DXB56" s="132" t="s">
        <v>24</v>
      </c>
      <c r="DXC56" s="132" t="s">
        <v>24</v>
      </c>
      <c r="DXD56" s="132" t="s">
        <v>24</v>
      </c>
      <c r="DXE56" s="132" t="s">
        <v>24</v>
      </c>
      <c r="DXF56" s="132" t="s">
        <v>24</v>
      </c>
      <c r="DXG56" s="132" t="s">
        <v>24</v>
      </c>
      <c r="DXH56" s="132" t="s">
        <v>24</v>
      </c>
      <c r="DXI56" s="132" t="s">
        <v>24</v>
      </c>
      <c r="DXJ56" s="132" t="s">
        <v>24</v>
      </c>
      <c r="DXK56" s="132" t="s">
        <v>24</v>
      </c>
      <c r="DXL56" s="132" t="s">
        <v>24</v>
      </c>
      <c r="DXM56" s="132" t="s">
        <v>24</v>
      </c>
      <c r="DXN56" s="132" t="s">
        <v>24</v>
      </c>
      <c r="DXO56" s="132" t="s">
        <v>24</v>
      </c>
      <c r="DXP56" s="132" t="s">
        <v>24</v>
      </c>
      <c r="DXQ56" s="132" t="s">
        <v>24</v>
      </c>
      <c r="DXR56" s="132" t="s">
        <v>24</v>
      </c>
      <c r="DXS56" s="132" t="s">
        <v>24</v>
      </c>
      <c r="DXT56" s="132" t="s">
        <v>24</v>
      </c>
      <c r="DXU56" s="132" t="s">
        <v>24</v>
      </c>
      <c r="DXV56" s="132" t="s">
        <v>24</v>
      </c>
      <c r="DXW56" s="132" t="s">
        <v>24</v>
      </c>
      <c r="DXX56" s="132" t="s">
        <v>24</v>
      </c>
      <c r="DXY56" s="132" t="s">
        <v>24</v>
      </c>
      <c r="DXZ56" s="132" t="s">
        <v>24</v>
      </c>
      <c r="DYA56" s="132" t="s">
        <v>24</v>
      </c>
      <c r="DYB56" s="132" t="s">
        <v>24</v>
      </c>
      <c r="DYC56" s="132" t="s">
        <v>24</v>
      </c>
      <c r="DYD56" s="132" t="s">
        <v>24</v>
      </c>
      <c r="DYE56" s="132" t="s">
        <v>24</v>
      </c>
      <c r="DYF56" s="132" t="s">
        <v>24</v>
      </c>
      <c r="DYG56" s="132" t="s">
        <v>24</v>
      </c>
      <c r="DYH56" s="132" t="s">
        <v>24</v>
      </c>
      <c r="DYI56" s="132" t="s">
        <v>24</v>
      </c>
      <c r="DYJ56" s="132" t="s">
        <v>24</v>
      </c>
      <c r="DYK56" s="132" t="s">
        <v>24</v>
      </c>
      <c r="DYL56" s="132" t="s">
        <v>24</v>
      </c>
      <c r="DYM56" s="132" t="s">
        <v>24</v>
      </c>
      <c r="DYN56" s="132" t="s">
        <v>24</v>
      </c>
      <c r="DYO56" s="132" t="s">
        <v>24</v>
      </c>
      <c r="DYP56" s="132" t="s">
        <v>24</v>
      </c>
      <c r="DYQ56" s="132" t="s">
        <v>24</v>
      </c>
      <c r="DYR56" s="132" t="s">
        <v>24</v>
      </c>
      <c r="DYS56" s="132" t="s">
        <v>24</v>
      </c>
      <c r="DYT56" s="132" t="s">
        <v>24</v>
      </c>
      <c r="DYU56" s="132" t="s">
        <v>24</v>
      </c>
      <c r="DYV56" s="132" t="s">
        <v>24</v>
      </c>
      <c r="DYW56" s="132" t="s">
        <v>24</v>
      </c>
      <c r="DYX56" s="132" t="s">
        <v>24</v>
      </c>
      <c r="DYY56" s="132" t="s">
        <v>24</v>
      </c>
      <c r="DYZ56" s="132" t="s">
        <v>24</v>
      </c>
      <c r="DZA56" s="132" t="s">
        <v>24</v>
      </c>
      <c r="DZB56" s="132" t="s">
        <v>24</v>
      </c>
      <c r="DZC56" s="132" t="s">
        <v>24</v>
      </c>
      <c r="DZD56" s="132" t="s">
        <v>24</v>
      </c>
      <c r="DZE56" s="132" t="s">
        <v>24</v>
      </c>
      <c r="DZF56" s="132" t="s">
        <v>24</v>
      </c>
      <c r="DZG56" s="132" t="s">
        <v>24</v>
      </c>
      <c r="DZH56" s="132" t="s">
        <v>24</v>
      </c>
      <c r="DZI56" s="132" t="s">
        <v>24</v>
      </c>
      <c r="DZJ56" s="132" t="s">
        <v>24</v>
      </c>
      <c r="DZK56" s="132" t="s">
        <v>24</v>
      </c>
      <c r="DZL56" s="132" t="s">
        <v>24</v>
      </c>
      <c r="DZM56" s="132" t="s">
        <v>24</v>
      </c>
      <c r="DZN56" s="132" t="s">
        <v>24</v>
      </c>
      <c r="DZO56" s="132" t="s">
        <v>24</v>
      </c>
      <c r="DZP56" s="132" t="s">
        <v>24</v>
      </c>
      <c r="DZQ56" s="132" t="s">
        <v>24</v>
      </c>
      <c r="DZR56" s="132" t="s">
        <v>24</v>
      </c>
      <c r="DZS56" s="132" t="s">
        <v>24</v>
      </c>
      <c r="DZT56" s="132" t="s">
        <v>24</v>
      </c>
      <c r="DZU56" s="132" t="s">
        <v>24</v>
      </c>
      <c r="DZV56" s="132" t="s">
        <v>24</v>
      </c>
      <c r="DZW56" s="132" t="s">
        <v>24</v>
      </c>
      <c r="DZX56" s="132" t="s">
        <v>24</v>
      </c>
      <c r="DZY56" s="132" t="s">
        <v>24</v>
      </c>
      <c r="DZZ56" s="132" t="s">
        <v>24</v>
      </c>
      <c r="EAA56" s="132" t="s">
        <v>24</v>
      </c>
      <c r="EAB56" s="132" t="s">
        <v>24</v>
      </c>
      <c r="EAC56" s="132" t="s">
        <v>24</v>
      </c>
      <c r="EAD56" s="132" t="s">
        <v>24</v>
      </c>
      <c r="EAE56" s="132" t="s">
        <v>24</v>
      </c>
      <c r="EAF56" s="132" t="s">
        <v>24</v>
      </c>
      <c r="EAG56" s="132" t="s">
        <v>24</v>
      </c>
      <c r="EAH56" s="132" t="s">
        <v>24</v>
      </c>
      <c r="EAI56" s="132" t="s">
        <v>24</v>
      </c>
      <c r="EAJ56" s="132" t="s">
        <v>24</v>
      </c>
      <c r="EAK56" s="132" t="s">
        <v>24</v>
      </c>
      <c r="EAL56" s="132" t="s">
        <v>24</v>
      </c>
      <c r="EAM56" s="132" t="s">
        <v>24</v>
      </c>
      <c r="EAN56" s="132" t="s">
        <v>24</v>
      </c>
      <c r="EAO56" s="132" t="s">
        <v>24</v>
      </c>
      <c r="EAP56" s="132" t="s">
        <v>24</v>
      </c>
      <c r="EAQ56" s="132" t="s">
        <v>24</v>
      </c>
      <c r="EAR56" s="132" t="s">
        <v>24</v>
      </c>
      <c r="EAS56" s="132" t="s">
        <v>24</v>
      </c>
      <c r="EAT56" s="132" t="s">
        <v>24</v>
      </c>
      <c r="EAU56" s="132" t="s">
        <v>24</v>
      </c>
      <c r="EAV56" s="132" t="s">
        <v>24</v>
      </c>
      <c r="EAW56" s="132" t="s">
        <v>24</v>
      </c>
      <c r="EAX56" s="132" t="s">
        <v>24</v>
      </c>
      <c r="EAY56" s="132" t="s">
        <v>24</v>
      </c>
      <c r="EAZ56" s="132" t="s">
        <v>24</v>
      </c>
      <c r="EBA56" s="132" t="s">
        <v>24</v>
      </c>
      <c r="EBB56" s="132" t="s">
        <v>24</v>
      </c>
      <c r="EBC56" s="132" t="s">
        <v>24</v>
      </c>
      <c r="EBD56" s="132" t="s">
        <v>24</v>
      </c>
      <c r="EBE56" s="132" t="s">
        <v>24</v>
      </c>
      <c r="EBF56" s="132" t="s">
        <v>24</v>
      </c>
      <c r="EBG56" s="132" t="s">
        <v>24</v>
      </c>
      <c r="EBH56" s="132" t="s">
        <v>24</v>
      </c>
      <c r="EBI56" s="132" t="s">
        <v>24</v>
      </c>
      <c r="EBJ56" s="132" t="s">
        <v>24</v>
      </c>
      <c r="EBK56" s="132" t="s">
        <v>24</v>
      </c>
      <c r="EBL56" s="132" t="s">
        <v>24</v>
      </c>
      <c r="EBM56" s="132" t="s">
        <v>24</v>
      </c>
      <c r="EBN56" s="132" t="s">
        <v>24</v>
      </c>
      <c r="EBO56" s="132" t="s">
        <v>24</v>
      </c>
      <c r="EBP56" s="132" t="s">
        <v>24</v>
      </c>
      <c r="EBQ56" s="132" t="s">
        <v>24</v>
      </c>
      <c r="EBR56" s="132" t="s">
        <v>24</v>
      </c>
      <c r="EBS56" s="132" t="s">
        <v>24</v>
      </c>
      <c r="EBT56" s="132" t="s">
        <v>24</v>
      </c>
      <c r="EBU56" s="132" t="s">
        <v>24</v>
      </c>
      <c r="EBV56" s="132" t="s">
        <v>24</v>
      </c>
      <c r="EBW56" s="132" t="s">
        <v>24</v>
      </c>
      <c r="EBX56" s="132" t="s">
        <v>24</v>
      </c>
      <c r="EBY56" s="132" t="s">
        <v>24</v>
      </c>
      <c r="EBZ56" s="132" t="s">
        <v>24</v>
      </c>
      <c r="ECA56" s="132" t="s">
        <v>24</v>
      </c>
      <c r="ECB56" s="132" t="s">
        <v>24</v>
      </c>
      <c r="ECC56" s="132" t="s">
        <v>24</v>
      </c>
      <c r="ECD56" s="132" t="s">
        <v>24</v>
      </c>
      <c r="ECE56" s="132" t="s">
        <v>24</v>
      </c>
      <c r="ECF56" s="132" t="s">
        <v>24</v>
      </c>
      <c r="ECG56" s="132" t="s">
        <v>24</v>
      </c>
      <c r="ECH56" s="132" t="s">
        <v>24</v>
      </c>
      <c r="ECI56" s="132" t="s">
        <v>24</v>
      </c>
      <c r="ECJ56" s="132" t="s">
        <v>24</v>
      </c>
      <c r="ECK56" s="132" t="s">
        <v>24</v>
      </c>
      <c r="ECL56" s="132" t="s">
        <v>24</v>
      </c>
      <c r="ECM56" s="132" t="s">
        <v>24</v>
      </c>
      <c r="ECN56" s="132" t="s">
        <v>24</v>
      </c>
      <c r="ECO56" s="132" t="s">
        <v>24</v>
      </c>
      <c r="ECP56" s="132" t="s">
        <v>24</v>
      </c>
      <c r="ECQ56" s="132" t="s">
        <v>24</v>
      </c>
      <c r="ECR56" s="132" t="s">
        <v>24</v>
      </c>
      <c r="ECS56" s="132" t="s">
        <v>24</v>
      </c>
      <c r="ECT56" s="132" t="s">
        <v>24</v>
      </c>
      <c r="ECU56" s="132" t="s">
        <v>24</v>
      </c>
      <c r="ECV56" s="132" t="s">
        <v>24</v>
      </c>
      <c r="ECW56" s="132" t="s">
        <v>24</v>
      </c>
      <c r="ECX56" s="132" t="s">
        <v>24</v>
      </c>
      <c r="ECY56" s="132" t="s">
        <v>24</v>
      </c>
      <c r="ECZ56" s="132" t="s">
        <v>24</v>
      </c>
      <c r="EDA56" s="132" t="s">
        <v>24</v>
      </c>
      <c r="EDB56" s="132" t="s">
        <v>24</v>
      </c>
      <c r="EDC56" s="132" t="s">
        <v>24</v>
      </c>
      <c r="EDD56" s="132" t="s">
        <v>24</v>
      </c>
      <c r="EDE56" s="132" t="s">
        <v>24</v>
      </c>
      <c r="EDF56" s="132" t="s">
        <v>24</v>
      </c>
      <c r="EDG56" s="132" t="s">
        <v>24</v>
      </c>
      <c r="EDH56" s="132" t="s">
        <v>24</v>
      </c>
      <c r="EDI56" s="132" t="s">
        <v>24</v>
      </c>
      <c r="EDJ56" s="132" t="s">
        <v>24</v>
      </c>
      <c r="EDK56" s="132" t="s">
        <v>24</v>
      </c>
      <c r="EDL56" s="132" t="s">
        <v>24</v>
      </c>
      <c r="EDM56" s="132" t="s">
        <v>24</v>
      </c>
      <c r="EDN56" s="132" t="s">
        <v>24</v>
      </c>
      <c r="EDO56" s="132" t="s">
        <v>24</v>
      </c>
      <c r="EDP56" s="132" t="s">
        <v>24</v>
      </c>
      <c r="EDQ56" s="132" t="s">
        <v>24</v>
      </c>
      <c r="EDR56" s="132" t="s">
        <v>24</v>
      </c>
      <c r="EDS56" s="132" t="s">
        <v>24</v>
      </c>
      <c r="EDT56" s="132" t="s">
        <v>24</v>
      </c>
      <c r="EDU56" s="132" t="s">
        <v>24</v>
      </c>
      <c r="EDV56" s="132" t="s">
        <v>24</v>
      </c>
      <c r="EDW56" s="132" t="s">
        <v>24</v>
      </c>
      <c r="EDX56" s="132" t="s">
        <v>24</v>
      </c>
      <c r="EDY56" s="132" t="s">
        <v>24</v>
      </c>
      <c r="EDZ56" s="132" t="s">
        <v>24</v>
      </c>
      <c r="EEA56" s="132" t="s">
        <v>24</v>
      </c>
      <c r="EEB56" s="132" t="s">
        <v>24</v>
      </c>
      <c r="EEC56" s="132" t="s">
        <v>24</v>
      </c>
      <c r="EED56" s="132" t="s">
        <v>24</v>
      </c>
      <c r="EEE56" s="132" t="s">
        <v>24</v>
      </c>
      <c r="EEF56" s="132" t="s">
        <v>24</v>
      </c>
      <c r="EEG56" s="132" t="s">
        <v>24</v>
      </c>
      <c r="EEH56" s="132" t="s">
        <v>24</v>
      </c>
      <c r="EEI56" s="132" t="s">
        <v>24</v>
      </c>
      <c r="EEJ56" s="132" t="s">
        <v>24</v>
      </c>
      <c r="EEK56" s="132" t="s">
        <v>24</v>
      </c>
      <c r="EEL56" s="132" t="s">
        <v>24</v>
      </c>
      <c r="EEM56" s="132" t="s">
        <v>24</v>
      </c>
      <c r="EEN56" s="132" t="s">
        <v>24</v>
      </c>
      <c r="EEO56" s="132" t="s">
        <v>24</v>
      </c>
      <c r="EEP56" s="132" t="s">
        <v>24</v>
      </c>
      <c r="EEQ56" s="132" t="s">
        <v>24</v>
      </c>
      <c r="EER56" s="132" t="s">
        <v>24</v>
      </c>
      <c r="EES56" s="132" t="s">
        <v>24</v>
      </c>
      <c r="EET56" s="132" t="s">
        <v>24</v>
      </c>
      <c r="EEU56" s="132" t="s">
        <v>24</v>
      </c>
      <c r="EEV56" s="132" t="s">
        <v>24</v>
      </c>
      <c r="EEW56" s="132" t="s">
        <v>24</v>
      </c>
      <c r="EEX56" s="132" t="s">
        <v>24</v>
      </c>
      <c r="EEY56" s="132" t="s">
        <v>24</v>
      </c>
      <c r="EEZ56" s="132" t="s">
        <v>24</v>
      </c>
      <c r="EFA56" s="132" t="s">
        <v>24</v>
      </c>
      <c r="EFB56" s="132" t="s">
        <v>24</v>
      </c>
      <c r="EFC56" s="132" t="s">
        <v>24</v>
      </c>
      <c r="EFD56" s="132" t="s">
        <v>24</v>
      </c>
      <c r="EFE56" s="132" t="s">
        <v>24</v>
      </c>
      <c r="EFF56" s="132" t="s">
        <v>24</v>
      </c>
      <c r="EFG56" s="132" t="s">
        <v>24</v>
      </c>
      <c r="EFH56" s="132" t="s">
        <v>24</v>
      </c>
      <c r="EFI56" s="132" t="s">
        <v>24</v>
      </c>
      <c r="EFJ56" s="132" t="s">
        <v>24</v>
      </c>
      <c r="EFK56" s="132" t="s">
        <v>24</v>
      </c>
      <c r="EFL56" s="132" t="s">
        <v>24</v>
      </c>
      <c r="EFM56" s="132" t="s">
        <v>24</v>
      </c>
      <c r="EFN56" s="132" t="s">
        <v>24</v>
      </c>
      <c r="EFO56" s="132" t="s">
        <v>24</v>
      </c>
      <c r="EFP56" s="132" t="s">
        <v>24</v>
      </c>
      <c r="EFQ56" s="132" t="s">
        <v>24</v>
      </c>
      <c r="EFR56" s="132" t="s">
        <v>24</v>
      </c>
      <c r="EFS56" s="132" t="s">
        <v>24</v>
      </c>
      <c r="EFT56" s="132" t="s">
        <v>24</v>
      </c>
      <c r="EFU56" s="132" t="s">
        <v>24</v>
      </c>
      <c r="EFV56" s="132" t="s">
        <v>24</v>
      </c>
      <c r="EFW56" s="132" t="s">
        <v>24</v>
      </c>
      <c r="EFX56" s="132" t="s">
        <v>24</v>
      </c>
      <c r="EFY56" s="132" t="s">
        <v>24</v>
      </c>
      <c r="EFZ56" s="132" t="s">
        <v>24</v>
      </c>
      <c r="EGA56" s="132" t="s">
        <v>24</v>
      </c>
      <c r="EGB56" s="132" t="s">
        <v>24</v>
      </c>
      <c r="EGC56" s="132" t="s">
        <v>24</v>
      </c>
      <c r="EGD56" s="132" t="s">
        <v>24</v>
      </c>
      <c r="EGE56" s="132" t="s">
        <v>24</v>
      </c>
      <c r="EGF56" s="132" t="s">
        <v>24</v>
      </c>
      <c r="EGG56" s="132" t="s">
        <v>24</v>
      </c>
      <c r="EGH56" s="132" t="s">
        <v>24</v>
      </c>
      <c r="EGI56" s="132" t="s">
        <v>24</v>
      </c>
      <c r="EGJ56" s="132" t="s">
        <v>24</v>
      </c>
      <c r="EGK56" s="132" t="s">
        <v>24</v>
      </c>
      <c r="EGL56" s="132" t="s">
        <v>24</v>
      </c>
      <c r="EGM56" s="132" t="s">
        <v>24</v>
      </c>
      <c r="EGN56" s="132" t="s">
        <v>24</v>
      </c>
      <c r="EGO56" s="132" t="s">
        <v>24</v>
      </c>
      <c r="EGP56" s="132" t="s">
        <v>24</v>
      </c>
      <c r="EGQ56" s="132" t="s">
        <v>24</v>
      </c>
      <c r="EGR56" s="132" t="s">
        <v>24</v>
      </c>
      <c r="EGS56" s="132" t="s">
        <v>24</v>
      </c>
      <c r="EGT56" s="132" t="s">
        <v>24</v>
      </c>
      <c r="EGU56" s="132" t="s">
        <v>24</v>
      </c>
      <c r="EGV56" s="132" t="s">
        <v>24</v>
      </c>
      <c r="EGW56" s="132" t="s">
        <v>24</v>
      </c>
      <c r="EGX56" s="132" t="s">
        <v>24</v>
      </c>
      <c r="EGY56" s="132" t="s">
        <v>24</v>
      </c>
      <c r="EGZ56" s="132" t="s">
        <v>24</v>
      </c>
      <c r="EHA56" s="132" t="s">
        <v>24</v>
      </c>
      <c r="EHB56" s="132" t="s">
        <v>24</v>
      </c>
      <c r="EHC56" s="132" t="s">
        <v>24</v>
      </c>
      <c r="EHD56" s="132" t="s">
        <v>24</v>
      </c>
      <c r="EHE56" s="132" t="s">
        <v>24</v>
      </c>
      <c r="EHF56" s="132" t="s">
        <v>24</v>
      </c>
      <c r="EHG56" s="132" t="s">
        <v>24</v>
      </c>
      <c r="EHH56" s="132" t="s">
        <v>24</v>
      </c>
      <c r="EHI56" s="132" t="s">
        <v>24</v>
      </c>
      <c r="EHJ56" s="132" t="s">
        <v>24</v>
      </c>
      <c r="EHK56" s="132" t="s">
        <v>24</v>
      </c>
      <c r="EHL56" s="132" t="s">
        <v>24</v>
      </c>
      <c r="EHM56" s="132" t="s">
        <v>24</v>
      </c>
      <c r="EHN56" s="132" t="s">
        <v>24</v>
      </c>
      <c r="EHO56" s="132" t="s">
        <v>24</v>
      </c>
      <c r="EHP56" s="132" t="s">
        <v>24</v>
      </c>
      <c r="EHQ56" s="132" t="s">
        <v>24</v>
      </c>
      <c r="EHR56" s="132" t="s">
        <v>24</v>
      </c>
      <c r="EHS56" s="132" t="s">
        <v>24</v>
      </c>
      <c r="EHT56" s="132" t="s">
        <v>24</v>
      </c>
      <c r="EHU56" s="132" t="s">
        <v>24</v>
      </c>
      <c r="EHV56" s="132" t="s">
        <v>24</v>
      </c>
      <c r="EHW56" s="132" t="s">
        <v>24</v>
      </c>
      <c r="EHX56" s="132" t="s">
        <v>24</v>
      </c>
      <c r="EHY56" s="132" t="s">
        <v>24</v>
      </c>
      <c r="EHZ56" s="132" t="s">
        <v>24</v>
      </c>
      <c r="EIA56" s="132" t="s">
        <v>24</v>
      </c>
      <c r="EIB56" s="132" t="s">
        <v>24</v>
      </c>
      <c r="EIC56" s="132" t="s">
        <v>24</v>
      </c>
      <c r="EID56" s="132" t="s">
        <v>24</v>
      </c>
      <c r="EIE56" s="132" t="s">
        <v>24</v>
      </c>
      <c r="EIF56" s="132" t="s">
        <v>24</v>
      </c>
      <c r="EIG56" s="132" t="s">
        <v>24</v>
      </c>
      <c r="EIH56" s="132" t="s">
        <v>24</v>
      </c>
      <c r="EII56" s="132" t="s">
        <v>24</v>
      </c>
      <c r="EIJ56" s="132" t="s">
        <v>24</v>
      </c>
      <c r="EIK56" s="132" t="s">
        <v>24</v>
      </c>
      <c r="EIL56" s="132" t="s">
        <v>24</v>
      </c>
      <c r="EIM56" s="132" t="s">
        <v>24</v>
      </c>
      <c r="EIN56" s="132" t="s">
        <v>24</v>
      </c>
      <c r="EIO56" s="132" t="s">
        <v>24</v>
      </c>
      <c r="EIP56" s="132" t="s">
        <v>24</v>
      </c>
      <c r="EIQ56" s="132" t="s">
        <v>24</v>
      </c>
      <c r="EIR56" s="132" t="s">
        <v>24</v>
      </c>
      <c r="EIS56" s="132" t="s">
        <v>24</v>
      </c>
      <c r="EIT56" s="132" t="s">
        <v>24</v>
      </c>
      <c r="EIU56" s="132" t="s">
        <v>24</v>
      </c>
      <c r="EIV56" s="132" t="s">
        <v>24</v>
      </c>
      <c r="EIW56" s="132" t="s">
        <v>24</v>
      </c>
      <c r="EIX56" s="132" t="s">
        <v>24</v>
      </c>
      <c r="EIY56" s="132" t="s">
        <v>24</v>
      </c>
      <c r="EIZ56" s="132" t="s">
        <v>24</v>
      </c>
      <c r="EJA56" s="132" t="s">
        <v>24</v>
      </c>
      <c r="EJB56" s="132" t="s">
        <v>24</v>
      </c>
      <c r="EJC56" s="132" t="s">
        <v>24</v>
      </c>
      <c r="EJD56" s="132" t="s">
        <v>24</v>
      </c>
      <c r="EJE56" s="132" t="s">
        <v>24</v>
      </c>
      <c r="EJF56" s="132" t="s">
        <v>24</v>
      </c>
      <c r="EJG56" s="132" t="s">
        <v>24</v>
      </c>
      <c r="EJH56" s="132" t="s">
        <v>24</v>
      </c>
      <c r="EJI56" s="132" t="s">
        <v>24</v>
      </c>
      <c r="EJJ56" s="132" t="s">
        <v>24</v>
      </c>
      <c r="EJK56" s="132" t="s">
        <v>24</v>
      </c>
      <c r="EJL56" s="132" t="s">
        <v>24</v>
      </c>
      <c r="EJM56" s="132" t="s">
        <v>24</v>
      </c>
      <c r="EJN56" s="132" t="s">
        <v>24</v>
      </c>
      <c r="EJO56" s="132" t="s">
        <v>24</v>
      </c>
      <c r="EJP56" s="132" t="s">
        <v>24</v>
      </c>
      <c r="EJQ56" s="132" t="s">
        <v>24</v>
      </c>
      <c r="EJR56" s="132" t="s">
        <v>24</v>
      </c>
      <c r="EJS56" s="132" t="s">
        <v>24</v>
      </c>
      <c r="EJT56" s="132" t="s">
        <v>24</v>
      </c>
      <c r="EJU56" s="132" t="s">
        <v>24</v>
      </c>
      <c r="EJV56" s="132" t="s">
        <v>24</v>
      </c>
      <c r="EJW56" s="132" t="s">
        <v>24</v>
      </c>
      <c r="EJX56" s="132" t="s">
        <v>24</v>
      </c>
      <c r="EJY56" s="132" t="s">
        <v>24</v>
      </c>
      <c r="EJZ56" s="132" t="s">
        <v>24</v>
      </c>
      <c r="EKA56" s="132" t="s">
        <v>24</v>
      </c>
      <c r="EKB56" s="132" t="s">
        <v>24</v>
      </c>
      <c r="EKC56" s="132" t="s">
        <v>24</v>
      </c>
      <c r="EKD56" s="132" t="s">
        <v>24</v>
      </c>
      <c r="EKE56" s="132" t="s">
        <v>24</v>
      </c>
      <c r="EKF56" s="132" t="s">
        <v>24</v>
      </c>
      <c r="EKG56" s="132" t="s">
        <v>24</v>
      </c>
      <c r="EKH56" s="132" t="s">
        <v>24</v>
      </c>
      <c r="EKI56" s="132" t="s">
        <v>24</v>
      </c>
      <c r="EKJ56" s="132" t="s">
        <v>24</v>
      </c>
      <c r="EKK56" s="132" t="s">
        <v>24</v>
      </c>
      <c r="EKL56" s="132" t="s">
        <v>24</v>
      </c>
      <c r="EKM56" s="132" t="s">
        <v>24</v>
      </c>
      <c r="EKN56" s="132" t="s">
        <v>24</v>
      </c>
      <c r="EKO56" s="132" t="s">
        <v>24</v>
      </c>
      <c r="EKP56" s="132" t="s">
        <v>24</v>
      </c>
      <c r="EKQ56" s="132" t="s">
        <v>24</v>
      </c>
      <c r="EKR56" s="132" t="s">
        <v>24</v>
      </c>
      <c r="EKS56" s="132" t="s">
        <v>24</v>
      </c>
      <c r="EKT56" s="132" t="s">
        <v>24</v>
      </c>
      <c r="EKU56" s="132" t="s">
        <v>24</v>
      </c>
      <c r="EKV56" s="132" t="s">
        <v>24</v>
      </c>
      <c r="EKW56" s="132" t="s">
        <v>24</v>
      </c>
      <c r="EKX56" s="132" t="s">
        <v>24</v>
      </c>
      <c r="EKY56" s="132" t="s">
        <v>24</v>
      </c>
      <c r="EKZ56" s="132" t="s">
        <v>24</v>
      </c>
      <c r="ELA56" s="132" t="s">
        <v>24</v>
      </c>
      <c r="ELB56" s="132" t="s">
        <v>24</v>
      </c>
      <c r="ELC56" s="132" t="s">
        <v>24</v>
      </c>
      <c r="ELD56" s="132" t="s">
        <v>24</v>
      </c>
      <c r="ELE56" s="132" t="s">
        <v>24</v>
      </c>
      <c r="ELF56" s="132" t="s">
        <v>24</v>
      </c>
      <c r="ELG56" s="132" t="s">
        <v>24</v>
      </c>
      <c r="ELH56" s="132" t="s">
        <v>24</v>
      </c>
      <c r="ELI56" s="132" t="s">
        <v>24</v>
      </c>
      <c r="ELJ56" s="132" t="s">
        <v>24</v>
      </c>
      <c r="ELK56" s="132" t="s">
        <v>24</v>
      </c>
      <c r="ELL56" s="132" t="s">
        <v>24</v>
      </c>
      <c r="ELM56" s="132" t="s">
        <v>24</v>
      </c>
      <c r="ELN56" s="132" t="s">
        <v>24</v>
      </c>
      <c r="ELO56" s="132" t="s">
        <v>24</v>
      </c>
      <c r="ELP56" s="132" t="s">
        <v>24</v>
      </c>
      <c r="ELQ56" s="132" t="s">
        <v>24</v>
      </c>
      <c r="ELR56" s="132" t="s">
        <v>24</v>
      </c>
      <c r="ELS56" s="132" t="s">
        <v>24</v>
      </c>
      <c r="ELT56" s="132" t="s">
        <v>24</v>
      </c>
      <c r="ELU56" s="132" t="s">
        <v>24</v>
      </c>
      <c r="ELV56" s="132" t="s">
        <v>24</v>
      </c>
      <c r="ELW56" s="132" t="s">
        <v>24</v>
      </c>
      <c r="ELX56" s="132" t="s">
        <v>24</v>
      </c>
      <c r="ELY56" s="132" t="s">
        <v>24</v>
      </c>
      <c r="ELZ56" s="132" t="s">
        <v>24</v>
      </c>
      <c r="EMA56" s="132" t="s">
        <v>24</v>
      </c>
      <c r="EMB56" s="132" t="s">
        <v>24</v>
      </c>
      <c r="EMC56" s="132" t="s">
        <v>24</v>
      </c>
      <c r="EMD56" s="132" t="s">
        <v>24</v>
      </c>
      <c r="EME56" s="132" t="s">
        <v>24</v>
      </c>
      <c r="EMF56" s="132" t="s">
        <v>24</v>
      </c>
      <c r="EMG56" s="132" t="s">
        <v>24</v>
      </c>
      <c r="EMH56" s="132" t="s">
        <v>24</v>
      </c>
      <c r="EMI56" s="132" t="s">
        <v>24</v>
      </c>
      <c r="EMJ56" s="132" t="s">
        <v>24</v>
      </c>
      <c r="EMK56" s="132" t="s">
        <v>24</v>
      </c>
      <c r="EML56" s="132" t="s">
        <v>24</v>
      </c>
      <c r="EMM56" s="132" t="s">
        <v>24</v>
      </c>
      <c r="EMN56" s="132" t="s">
        <v>24</v>
      </c>
      <c r="EMO56" s="132" t="s">
        <v>24</v>
      </c>
      <c r="EMP56" s="132" t="s">
        <v>24</v>
      </c>
      <c r="EMQ56" s="132" t="s">
        <v>24</v>
      </c>
      <c r="EMR56" s="132" t="s">
        <v>24</v>
      </c>
      <c r="EMS56" s="132" t="s">
        <v>24</v>
      </c>
      <c r="EMT56" s="132" t="s">
        <v>24</v>
      </c>
      <c r="EMU56" s="132" t="s">
        <v>24</v>
      </c>
      <c r="EMV56" s="132" t="s">
        <v>24</v>
      </c>
      <c r="EMW56" s="132" t="s">
        <v>24</v>
      </c>
      <c r="EMX56" s="132" t="s">
        <v>24</v>
      </c>
      <c r="EMY56" s="132" t="s">
        <v>24</v>
      </c>
      <c r="EMZ56" s="132" t="s">
        <v>24</v>
      </c>
      <c r="ENA56" s="132" t="s">
        <v>24</v>
      </c>
      <c r="ENB56" s="132" t="s">
        <v>24</v>
      </c>
      <c r="ENC56" s="132" t="s">
        <v>24</v>
      </c>
      <c r="END56" s="132" t="s">
        <v>24</v>
      </c>
      <c r="ENE56" s="132" t="s">
        <v>24</v>
      </c>
      <c r="ENF56" s="132" t="s">
        <v>24</v>
      </c>
      <c r="ENG56" s="132" t="s">
        <v>24</v>
      </c>
      <c r="ENH56" s="132" t="s">
        <v>24</v>
      </c>
      <c r="ENI56" s="132" t="s">
        <v>24</v>
      </c>
      <c r="ENJ56" s="132" t="s">
        <v>24</v>
      </c>
      <c r="ENK56" s="132" t="s">
        <v>24</v>
      </c>
      <c r="ENL56" s="132" t="s">
        <v>24</v>
      </c>
      <c r="ENM56" s="132" t="s">
        <v>24</v>
      </c>
      <c r="ENN56" s="132" t="s">
        <v>24</v>
      </c>
      <c r="ENO56" s="132" t="s">
        <v>24</v>
      </c>
      <c r="ENP56" s="132" t="s">
        <v>24</v>
      </c>
      <c r="ENQ56" s="132" t="s">
        <v>24</v>
      </c>
      <c r="ENR56" s="132" t="s">
        <v>24</v>
      </c>
      <c r="ENS56" s="132" t="s">
        <v>24</v>
      </c>
      <c r="ENT56" s="132" t="s">
        <v>24</v>
      </c>
      <c r="ENU56" s="132" t="s">
        <v>24</v>
      </c>
      <c r="ENV56" s="132" t="s">
        <v>24</v>
      </c>
      <c r="ENW56" s="132" t="s">
        <v>24</v>
      </c>
      <c r="ENX56" s="132" t="s">
        <v>24</v>
      </c>
      <c r="ENY56" s="132" t="s">
        <v>24</v>
      </c>
      <c r="ENZ56" s="132" t="s">
        <v>24</v>
      </c>
      <c r="EOA56" s="132" t="s">
        <v>24</v>
      </c>
      <c r="EOB56" s="132" t="s">
        <v>24</v>
      </c>
      <c r="EOC56" s="132" t="s">
        <v>24</v>
      </c>
      <c r="EOD56" s="132" t="s">
        <v>24</v>
      </c>
      <c r="EOE56" s="132" t="s">
        <v>24</v>
      </c>
      <c r="EOF56" s="132" t="s">
        <v>24</v>
      </c>
      <c r="EOG56" s="132" t="s">
        <v>24</v>
      </c>
      <c r="EOH56" s="132" t="s">
        <v>24</v>
      </c>
      <c r="EOI56" s="132" t="s">
        <v>24</v>
      </c>
      <c r="EOJ56" s="132" t="s">
        <v>24</v>
      </c>
      <c r="EOK56" s="132" t="s">
        <v>24</v>
      </c>
      <c r="EOL56" s="132" t="s">
        <v>24</v>
      </c>
      <c r="EOM56" s="132" t="s">
        <v>24</v>
      </c>
      <c r="EON56" s="132" t="s">
        <v>24</v>
      </c>
      <c r="EOO56" s="132" t="s">
        <v>24</v>
      </c>
      <c r="EOP56" s="132" t="s">
        <v>24</v>
      </c>
      <c r="EOQ56" s="132" t="s">
        <v>24</v>
      </c>
      <c r="EOR56" s="132" t="s">
        <v>24</v>
      </c>
      <c r="EOS56" s="132" t="s">
        <v>24</v>
      </c>
      <c r="EOT56" s="132" t="s">
        <v>24</v>
      </c>
      <c r="EOU56" s="132" t="s">
        <v>24</v>
      </c>
      <c r="EOV56" s="132" t="s">
        <v>24</v>
      </c>
      <c r="EOW56" s="132" t="s">
        <v>24</v>
      </c>
      <c r="EOX56" s="132" t="s">
        <v>24</v>
      </c>
      <c r="EOY56" s="132" t="s">
        <v>24</v>
      </c>
      <c r="EOZ56" s="132" t="s">
        <v>24</v>
      </c>
      <c r="EPA56" s="132" t="s">
        <v>24</v>
      </c>
      <c r="EPB56" s="132" t="s">
        <v>24</v>
      </c>
      <c r="EPC56" s="132" t="s">
        <v>24</v>
      </c>
      <c r="EPD56" s="132" t="s">
        <v>24</v>
      </c>
      <c r="EPE56" s="132" t="s">
        <v>24</v>
      </c>
      <c r="EPF56" s="132" t="s">
        <v>24</v>
      </c>
      <c r="EPG56" s="132" t="s">
        <v>24</v>
      </c>
      <c r="EPH56" s="132" t="s">
        <v>24</v>
      </c>
      <c r="EPI56" s="132" t="s">
        <v>24</v>
      </c>
      <c r="EPJ56" s="132" t="s">
        <v>24</v>
      </c>
      <c r="EPK56" s="132" t="s">
        <v>24</v>
      </c>
      <c r="EPL56" s="132" t="s">
        <v>24</v>
      </c>
      <c r="EPM56" s="132" t="s">
        <v>24</v>
      </c>
      <c r="EPN56" s="132" t="s">
        <v>24</v>
      </c>
      <c r="EPO56" s="132" t="s">
        <v>24</v>
      </c>
      <c r="EPP56" s="132" t="s">
        <v>24</v>
      </c>
      <c r="EPQ56" s="132" t="s">
        <v>24</v>
      </c>
      <c r="EPR56" s="132" t="s">
        <v>24</v>
      </c>
      <c r="EPS56" s="132" t="s">
        <v>24</v>
      </c>
      <c r="EPT56" s="132" t="s">
        <v>24</v>
      </c>
      <c r="EPU56" s="132" t="s">
        <v>24</v>
      </c>
      <c r="EPV56" s="132" t="s">
        <v>24</v>
      </c>
      <c r="EPW56" s="132" t="s">
        <v>24</v>
      </c>
      <c r="EPX56" s="132" t="s">
        <v>24</v>
      </c>
      <c r="EPY56" s="132" t="s">
        <v>24</v>
      </c>
      <c r="EPZ56" s="132" t="s">
        <v>24</v>
      </c>
      <c r="EQA56" s="132" t="s">
        <v>24</v>
      </c>
      <c r="EQB56" s="132" t="s">
        <v>24</v>
      </c>
      <c r="EQC56" s="132" t="s">
        <v>24</v>
      </c>
      <c r="EQD56" s="132" t="s">
        <v>24</v>
      </c>
      <c r="EQE56" s="132" t="s">
        <v>24</v>
      </c>
      <c r="EQF56" s="132" t="s">
        <v>24</v>
      </c>
      <c r="EQG56" s="132" t="s">
        <v>24</v>
      </c>
      <c r="EQH56" s="132" t="s">
        <v>24</v>
      </c>
      <c r="EQI56" s="132" t="s">
        <v>24</v>
      </c>
      <c r="EQJ56" s="132" t="s">
        <v>24</v>
      </c>
      <c r="EQK56" s="132" t="s">
        <v>24</v>
      </c>
      <c r="EQL56" s="132" t="s">
        <v>24</v>
      </c>
      <c r="EQM56" s="132" t="s">
        <v>24</v>
      </c>
      <c r="EQN56" s="132" t="s">
        <v>24</v>
      </c>
      <c r="EQO56" s="132" t="s">
        <v>24</v>
      </c>
      <c r="EQP56" s="132" t="s">
        <v>24</v>
      </c>
      <c r="EQQ56" s="132" t="s">
        <v>24</v>
      </c>
      <c r="EQR56" s="132" t="s">
        <v>24</v>
      </c>
      <c r="EQS56" s="132" t="s">
        <v>24</v>
      </c>
      <c r="EQT56" s="132" t="s">
        <v>24</v>
      </c>
      <c r="EQU56" s="132" t="s">
        <v>24</v>
      </c>
      <c r="EQV56" s="132" t="s">
        <v>24</v>
      </c>
      <c r="EQW56" s="132" t="s">
        <v>24</v>
      </c>
      <c r="EQX56" s="132" t="s">
        <v>24</v>
      </c>
      <c r="EQY56" s="132" t="s">
        <v>24</v>
      </c>
      <c r="EQZ56" s="132" t="s">
        <v>24</v>
      </c>
      <c r="ERA56" s="132" t="s">
        <v>24</v>
      </c>
      <c r="ERB56" s="132" t="s">
        <v>24</v>
      </c>
      <c r="ERC56" s="132" t="s">
        <v>24</v>
      </c>
      <c r="ERD56" s="132" t="s">
        <v>24</v>
      </c>
      <c r="ERE56" s="132" t="s">
        <v>24</v>
      </c>
      <c r="ERF56" s="132" t="s">
        <v>24</v>
      </c>
      <c r="ERG56" s="132" t="s">
        <v>24</v>
      </c>
      <c r="ERH56" s="132" t="s">
        <v>24</v>
      </c>
      <c r="ERI56" s="132" t="s">
        <v>24</v>
      </c>
      <c r="ERJ56" s="132" t="s">
        <v>24</v>
      </c>
      <c r="ERK56" s="132" t="s">
        <v>24</v>
      </c>
      <c r="ERL56" s="132" t="s">
        <v>24</v>
      </c>
      <c r="ERM56" s="132" t="s">
        <v>24</v>
      </c>
      <c r="ERN56" s="132" t="s">
        <v>24</v>
      </c>
      <c r="ERO56" s="132" t="s">
        <v>24</v>
      </c>
      <c r="ERP56" s="132" t="s">
        <v>24</v>
      </c>
      <c r="ERQ56" s="132" t="s">
        <v>24</v>
      </c>
      <c r="ERR56" s="132" t="s">
        <v>24</v>
      </c>
      <c r="ERS56" s="132" t="s">
        <v>24</v>
      </c>
      <c r="ERT56" s="132" t="s">
        <v>24</v>
      </c>
      <c r="ERU56" s="132" t="s">
        <v>24</v>
      </c>
      <c r="ERV56" s="132" t="s">
        <v>24</v>
      </c>
      <c r="ERW56" s="132" t="s">
        <v>24</v>
      </c>
      <c r="ERX56" s="132" t="s">
        <v>24</v>
      </c>
      <c r="ERY56" s="132" t="s">
        <v>24</v>
      </c>
      <c r="ERZ56" s="132" t="s">
        <v>24</v>
      </c>
      <c r="ESA56" s="132" t="s">
        <v>24</v>
      </c>
      <c r="ESB56" s="132" t="s">
        <v>24</v>
      </c>
      <c r="ESC56" s="132" t="s">
        <v>24</v>
      </c>
      <c r="ESD56" s="132" t="s">
        <v>24</v>
      </c>
      <c r="ESE56" s="132" t="s">
        <v>24</v>
      </c>
      <c r="ESF56" s="132" t="s">
        <v>24</v>
      </c>
      <c r="ESG56" s="132" t="s">
        <v>24</v>
      </c>
      <c r="ESH56" s="132" t="s">
        <v>24</v>
      </c>
      <c r="ESI56" s="132" t="s">
        <v>24</v>
      </c>
      <c r="ESJ56" s="132" t="s">
        <v>24</v>
      </c>
      <c r="ESK56" s="132" t="s">
        <v>24</v>
      </c>
      <c r="ESL56" s="132" t="s">
        <v>24</v>
      </c>
      <c r="ESM56" s="132" t="s">
        <v>24</v>
      </c>
      <c r="ESN56" s="132" t="s">
        <v>24</v>
      </c>
      <c r="ESO56" s="132" t="s">
        <v>24</v>
      </c>
      <c r="ESP56" s="132" t="s">
        <v>24</v>
      </c>
      <c r="ESQ56" s="132" t="s">
        <v>24</v>
      </c>
      <c r="ESR56" s="132" t="s">
        <v>24</v>
      </c>
      <c r="ESS56" s="132" t="s">
        <v>24</v>
      </c>
      <c r="EST56" s="132" t="s">
        <v>24</v>
      </c>
      <c r="ESU56" s="132" t="s">
        <v>24</v>
      </c>
      <c r="ESV56" s="132" t="s">
        <v>24</v>
      </c>
      <c r="ESW56" s="132" t="s">
        <v>24</v>
      </c>
      <c r="ESX56" s="132" t="s">
        <v>24</v>
      </c>
      <c r="ESY56" s="132" t="s">
        <v>24</v>
      </c>
      <c r="ESZ56" s="132" t="s">
        <v>24</v>
      </c>
      <c r="ETA56" s="132" t="s">
        <v>24</v>
      </c>
      <c r="ETB56" s="132" t="s">
        <v>24</v>
      </c>
      <c r="ETC56" s="132" t="s">
        <v>24</v>
      </c>
      <c r="ETD56" s="132" t="s">
        <v>24</v>
      </c>
      <c r="ETE56" s="132" t="s">
        <v>24</v>
      </c>
      <c r="ETF56" s="132" t="s">
        <v>24</v>
      </c>
      <c r="ETG56" s="132" t="s">
        <v>24</v>
      </c>
      <c r="ETH56" s="132" t="s">
        <v>24</v>
      </c>
      <c r="ETI56" s="132" t="s">
        <v>24</v>
      </c>
      <c r="ETJ56" s="132" t="s">
        <v>24</v>
      </c>
      <c r="ETK56" s="132" t="s">
        <v>24</v>
      </c>
      <c r="ETL56" s="132" t="s">
        <v>24</v>
      </c>
      <c r="ETM56" s="132" t="s">
        <v>24</v>
      </c>
      <c r="ETN56" s="132" t="s">
        <v>24</v>
      </c>
      <c r="ETO56" s="132" t="s">
        <v>24</v>
      </c>
      <c r="ETP56" s="132" t="s">
        <v>24</v>
      </c>
      <c r="ETQ56" s="132" t="s">
        <v>24</v>
      </c>
      <c r="ETR56" s="132" t="s">
        <v>24</v>
      </c>
      <c r="ETS56" s="132" t="s">
        <v>24</v>
      </c>
      <c r="ETT56" s="132" t="s">
        <v>24</v>
      </c>
      <c r="ETU56" s="132" t="s">
        <v>24</v>
      </c>
      <c r="ETV56" s="132" t="s">
        <v>24</v>
      </c>
      <c r="ETW56" s="132" t="s">
        <v>24</v>
      </c>
      <c r="ETX56" s="132" t="s">
        <v>24</v>
      </c>
      <c r="ETY56" s="132" t="s">
        <v>24</v>
      </c>
      <c r="ETZ56" s="132" t="s">
        <v>24</v>
      </c>
      <c r="EUA56" s="132" t="s">
        <v>24</v>
      </c>
      <c r="EUB56" s="132" t="s">
        <v>24</v>
      </c>
      <c r="EUC56" s="132" t="s">
        <v>24</v>
      </c>
      <c r="EUD56" s="132" t="s">
        <v>24</v>
      </c>
      <c r="EUE56" s="132" t="s">
        <v>24</v>
      </c>
      <c r="EUF56" s="132" t="s">
        <v>24</v>
      </c>
      <c r="EUG56" s="132" t="s">
        <v>24</v>
      </c>
      <c r="EUH56" s="132" t="s">
        <v>24</v>
      </c>
      <c r="EUI56" s="132" t="s">
        <v>24</v>
      </c>
      <c r="EUJ56" s="132" t="s">
        <v>24</v>
      </c>
      <c r="EUK56" s="132" t="s">
        <v>24</v>
      </c>
      <c r="EUL56" s="132" t="s">
        <v>24</v>
      </c>
      <c r="EUM56" s="132" t="s">
        <v>24</v>
      </c>
      <c r="EUN56" s="132" t="s">
        <v>24</v>
      </c>
      <c r="EUO56" s="132" t="s">
        <v>24</v>
      </c>
      <c r="EUP56" s="132" t="s">
        <v>24</v>
      </c>
      <c r="EUQ56" s="132" t="s">
        <v>24</v>
      </c>
      <c r="EUR56" s="132" t="s">
        <v>24</v>
      </c>
      <c r="EUS56" s="132" t="s">
        <v>24</v>
      </c>
      <c r="EUT56" s="132" t="s">
        <v>24</v>
      </c>
      <c r="EUU56" s="132" t="s">
        <v>24</v>
      </c>
      <c r="EUV56" s="132" t="s">
        <v>24</v>
      </c>
      <c r="EUW56" s="132" t="s">
        <v>24</v>
      </c>
      <c r="EUX56" s="132" t="s">
        <v>24</v>
      </c>
      <c r="EUY56" s="132" t="s">
        <v>24</v>
      </c>
      <c r="EUZ56" s="132" t="s">
        <v>24</v>
      </c>
      <c r="EVA56" s="132" t="s">
        <v>24</v>
      </c>
      <c r="EVB56" s="132" t="s">
        <v>24</v>
      </c>
      <c r="EVC56" s="132" t="s">
        <v>24</v>
      </c>
      <c r="EVD56" s="132" t="s">
        <v>24</v>
      </c>
      <c r="EVE56" s="132" t="s">
        <v>24</v>
      </c>
      <c r="EVF56" s="132" t="s">
        <v>24</v>
      </c>
      <c r="EVG56" s="132" t="s">
        <v>24</v>
      </c>
      <c r="EVH56" s="132" t="s">
        <v>24</v>
      </c>
      <c r="EVI56" s="132" t="s">
        <v>24</v>
      </c>
      <c r="EVJ56" s="132" t="s">
        <v>24</v>
      </c>
      <c r="EVK56" s="132" t="s">
        <v>24</v>
      </c>
      <c r="EVL56" s="132" t="s">
        <v>24</v>
      </c>
      <c r="EVM56" s="132" t="s">
        <v>24</v>
      </c>
      <c r="EVN56" s="132" t="s">
        <v>24</v>
      </c>
      <c r="EVO56" s="132" t="s">
        <v>24</v>
      </c>
      <c r="EVP56" s="132" t="s">
        <v>24</v>
      </c>
      <c r="EVQ56" s="132" t="s">
        <v>24</v>
      </c>
      <c r="EVR56" s="132" t="s">
        <v>24</v>
      </c>
      <c r="EVS56" s="132" t="s">
        <v>24</v>
      </c>
      <c r="EVT56" s="132" t="s">
        <v>24</v>
      </c>
      <c r="EVU56" s="132" t="s">
        <v>24</v>
      </c>
      <c r="EVV56" s="132" t="s">
        <v>24</v>
      </c>
      <c r="EVW56" s="132" t="s">
        <v>24</v>
      </c>
      <c r="EVX56" s="132" t="s">
        <v>24</v>
      </c>
      <c r="EVY56" s="132" t="s">
        <v>24</v>
      </c>
      <c r="EVZ56" s="132" t="s">
        <v>24</v>
      </c>
      <c r="EWA56" s="132" t="s">
        <v>24</v>
      </c>
      <c r="EWB56" s="132" t="s">
        <v>24</v>
      </c>
      <c r="EWC56" s="132" t="s">
        <v>24</v>
      </c>
      <c r="EWD56" s="132" t="s">
        <v>24</v>
      </c>
      <c r="EWE56" s="132" t="s">
        <v>24</v>
      </c>
      <c r="EWF56" s="132" t="s">
        <v>24</v>
      </c>
      <c r="EWG56" s="132" t="s">
        <v>24</v>
      </c>
      <c r="EWH56" s="132" t="s">
        <v>24</v>
      </c>
      <c r="EWI56" s="132" t="s">
        <v>24</v>
      </c>
      <c r="EWJ56" s="132" t="s">
        <v>24</v>
      </c>
      <c r="EWK56" s="132" t="s">
        <v>24</v>
      </c>
      <c r="EWL56" s="132" t="s">
        <v>24</v>
      </c>
      <c r="EWM56" s="132" t="s">
        <v>24</v>
      </c>
      <c r="EWN56" s="132" t="s">
        <v>24</v>
      </c>
      <c r="EWO56" s="132" t="s">
        <v>24</v>
      </c>
      <c r="EWP56" s="132" t="s">
        <v>24</v>
      </c>
      <c r="EWQ56" s="132" t="s">
        <v>24</v>
      </c>
      <c r="EWR56" s="132" t="s">
        <v>24</v>
      </c>
      <c r="EWS56" s="132" t="s">
        <v>24</v>
      </c>
      <c r="EWT56" s="132" t="s">
        <v>24</v>
      </c>
      <c r="EWU56" s="132" t="s">
        <v>24</v>
      </c>
      <c r="EWV56" s="132" t="s">
        <v>24</v>
      </c>
      <c r="EWW56" s="132" t="s">
        <v>24</v>
      </c>
      <c r="EWX56" s="132" t="s">
        <v>24</v>
      </c>
      <c r="EWY56" s="132" t="s">
        <v>24</v>
      </c>
      <c r="EWZ56" s="132" t="s">
        <v>24</v>
      </c>
      <c r="EXA56" s="132" t="s">
        <v>24</v>
      </c>
      <c r="EXB56" s="132" t="s">
        <v>24</v>
      </c>
      <c r="EXC56" s="132" t="s">
        <v>24</v>
      </c>
      <c r="EXD56" s="132" t="s">
        <v>24</v>
      </c>
      <c r="EXE56" s="132" t="s">
        <v>24</v>
      </c>
      <c r="EXF56" s="132" t="s">
        <v>24</v>
      </c>
      <c r="EXG56" s="132" t="s">
        <v>24</v>
      </c>
      <c r="EXH56" s="132" t="s">
        <v>24</v>
      </c>
      <c r="EXI56" s="132" t="s">
        <v>24</v>
      </c>
      <c r="EXJ56" s="132" t="s">
        <v>24</v>
      </c>
      <c r="EXK56" s="132" t="s">
        <v>24</v>
      </c>
      <c r="EXL56" s="132" t="s">
        <v>24</v>
      </c>
      <c r="EXM56" s="132" t="s">
        <v>24</v>
      </c>
      <c r="EXN56" s="132" t="s">
        <v>24</v>
      </c>
      <c r="EXO56" s="132" t="s">
        <v>24</v>
      </c>
      <c r="EXP56" s="132" t="s">
        <v>24</v>
      </c>
      <c r="EXQ56" s="132" t="s">
        <v>24</v>
      </c>
      <c r="EXR56" s="132" t="s">
        <v>24</v>
      </c>
      <c r="EXS56" s="132" t="s">
        <v>24</v>
      </c>
      <c r="EXT56" s="132" t="s">
        <v>24</v>
      </c>
      <c r="EXU56" s="132" t="s">
        <v>24</v>
      </c>
      <c r="EXV56" s="132" t="s">
        <v>24</v>
      </c>
      <c r="EXW56" s="132" t="s">
        <v>24</v>
      </c>
      <c r="EXX56" s="132" t="s">
        <v>24</v>
      </c>
      <c r="EXY56" s="132" t="s">
        <v>24</v>
      </c>
      <c r="EXZ56" s="132" t="s">
        <v>24</v>
      </c>
      <c r="EYA56" s="132" t="s">
        <v>24</v>
      </c>
      <c r="EYB56" s="132" t="s">
        <v>24</v>
      </c>
      <c r="EYC56" s="132" t="s">
        <v>24</v>
      </c>
      <c r="EYD56" s="132" t="s">
        <v>24</v>
      </c>
      <c r="EYE56" s="132" t="s">
        <v>24</v>
      </c>
      <c r="EYF56" s="132" t="s">
        <v>24</v>
      </c>
      <c r="EYG56" s="132" t="s">
        <v>24</v>
      </c>
      <c r="EYH56" s="132" t="s">
        <v>24</v>
      </c>
      <c r="EYI56" s="132" t="s">
        <v>24</v>
      </c>
      <c r="EYJ56" s="132" t="s">
        <v>24</v>
      </c>
      <c r="EYK56" s="132" t="s">
        <v>24</v>
      </c>
      <c r="EYL56" s="132" t="s">
        <v>24</v>
      </c>
      <c r="EYM56" s="132" t="s">
        <v>24</v>
      </c>
      <c r="EYN56" s="132" t="s">
        <v>24</v>
      </c>
      <c r="EYO56" s="132" t="s">
        <v>24</v>
      </c>
      <c r="EYP56" s="132" t="s">
        <v>24</v>
      </c>
      <c r="EYQ56" s="132" t="s">
        <v>24</v>
      </c>
      <c r="EYR56" s="132" t="s">
        <v>24</v>
      </c>
      <c r="EYS56" s="132" t="s">
        <v>24</v>
      </c>
      <c r="EYT56" s="132" t="s">
        <v>24</v>
      </c>
      <c r="EYU56" s="132" t="s">
        <v>24</v>
      </c>
      <c r="EYV56" s="132" t="s">
        <v>24</v>
      </c>
      <c r="EYW56" s="132" t="s">
        <v>24</v>
      </c>
      <c r="EYX56" s="132" t="s">
        <v>24</v>
      </c>
      <c r="EYY56" s="132" t="s">
        <v>24</v>
      </c>
      <c r="EYZ56" s="132" t="s">
        <v>24</v>
      </c>
      <c r="EZA56" s="132" t="s">
        <v>24</v>
      </c>
      <c r="EZB56" s="132" t="s">
        <v>24</v>
      </c>
      <c r="EZC56" s="132" t="s">
        <v>24</v>
      </c>
      <c r="EZD56" s="132" t="s">
        <v>24</v>
      </c>
      <c r="EZE56" s="132" t="s">
        <v>24</v>
      </c>
      <c r="EZF56" s="132" t="s">
        <v>24</v>
      </c>
      <c r="EZG56" s="132" t="s">
        <v>24</v>
      </c>
      <c r="EZH56" s="132" t="s">
        <v>24</v>
      </c>
      <c r="EZI56" s="132" t="s">
        <v>24</v>
      </c>
      <c r="EZJ56" s="132" t="s">
        <v>24</v>
      </c>
      <c r="EZK56" s="132" t="s">
        <v>24</v>
      </c>
      <c r="EZL56" s="132" t="s">
        <v>24</v>
      </c>
      <c r="EZM56" s="132" t="s">
        <v>24</v>
      </c>
      <c r="EZN56" s="132" t="s">
        <v>24</v>
      </c>
      <c r="EZO56" s="132" t="s">
        <v>24</v>
      </c>
      <c r="EZP56" s="132" t="s">
        <v>24</v>
      </c>
      <c r="EZQ56" s="132" t="s">
        <v>24</v>
      </c>
      <c r="EZR56" s="132" t="s">
        <v>24</v>
      </c>
      <c r="EZS56" s="132" t="s">
        <v>24</v>
      </c>
      <c r="EZT56" s="132" t="s">
        <v>24</v>
      </c>
      <c r="EZU56" s="132" t="s">
        <v>24</v>
      </c>
      <c r="EZV56" s="132" t="s">
        <v>24</v>
      </c>
      <c r="EZW56" s="132" t="s">
        <v>24</v>
      </c>
      <c r="EZX56" s="132" t="s">
        <v>24</v>
      </c>
      <c r="EZY56" s="132" t="s">
        <v>24</v>
      </c>
      <c r="EZZ56" s="132" t="s">
        <v>24</v>
      </c>
      <c r="FAA56" s="132" t="s">
        <v>24</v>
      </c>
      <c r="FAB56" s="132" t="s">
        <v>24</v>
      </c>
      <c r="FAC56" s="132" t="s">
        <v>24</v>
      </c>
      <c r="FAD56" s="132" t="s">
        <v>24</v>
      </c>
      <c r="FAE56" s="132" t="s">
        <v>24</v>
      </c>
      <c r="FAF56" s="132" t="s">
        <v>24</v>
      </c>
      <c r="FAG56" s="132" t="s">
        <v>24</v>
      </c>
      <c r="FAH56" s="132" t="s">
        <v>24</v>
      </c>
      <c r="FAI56" s="132" t="s">
        <v>24</v>
      </c>
      <c r="FAJ56" s="132" t="s">
        <v>24</v>
      </c>
      <c r="FAK56" s="132" t="s">
        <v>24</v>
      </c>
      <c r="FAL56" s="132" t="s">
        <v>24</v>
      </c>
      <c r="FAM56" s="132" t="s">
        <v>24</v>
      </c>
      <c r="FAN56" s="132" t="s">
        <v>24</v>
      </c>
      <c r="FAO56" s="132" t="s">
        <v>24</v>
      </c>
      <c r="FAP56" s="132" t="s">
        <v>24</v>
      </c>
      <c r="FAQ56" s="132" t="s">
        <v>24</v>
      </c>
      <c r="FAR56" s="132" t="s">
        <v>24</v>
      </c>
      <c r="FAS56" s="132" t="s">
        <v>24</v>
      </c>
      <c r="FAT56" s="132" t="s">
        <v>24</v>
      </c>
      <c r="FAU56" s="132" t="s">
        <v>24</v>
      </c>
      <c r="FAV56" s="132" t="s">
        <v>24</v>
      </c>
      <c r="FAW56" s="132" t="s">
        <v>24</v>
      </c>
      <c r="FAX56" s="132" t="s">
        <v>24</v>
      </c>
      <c r="FAY56" s="132" t="s">
        <v>24</v>
      </c>
      <c r="FAZ56" s="132" t="s">
        <v>24</v>
      </c>
      <c r="FBA56" s="132" t="s">
        <v>24</v>
      </c>
      <c r="FBB56" s="132" t="s">
        <v>24</v>
      </c>
      <c r="FBC56" s="132" t="s">
        <v>24</v>
      </c>
      <c r="FBD56" s="132" t="s">
        <v>24</v>
      </c>
      <c r="FBE56" s="132" t="s">
        <v>24</v>
      </c>
      <c r="FBF56" s="132" t="s">
        <v>24</v>
      </c>
      <c r="FBG56" s="132" t="s">
        <v>24</v>
      </c>
      <c r="FBH56" s="132" t="s">
        <v>24</v>
      </c>
      <c r="FBI56" s="132" t="s">
        <v>24</v>
      </c>
      <c r="FBJ56" s="132" t="s">
        <v>24</v>
      </c>
      <c r="FBK56" s="132" t="s">
        <v>24</v>
      </c>
      <c r="FBL56" s="132" t="s">
        <v>24</v>
      </c>
      <c r="FBM56" s="132" t="s">
        <v>24</v>
      </c>
      <c r="FBN56" s="132" t="s">
        <v>24</v>
      </c>
      <c r="FBO56" s="132" t="s">
        <v>24</v>
      </c>
      <c r="FBP56" s="132" t="s">
        <v>24</v>
      </c>
      <c r="FBQ56" s="132" t="s">
        <v>24</v>
      </c>
      <c r="FBR56" s="132" t="s">
        <v>24</v>
      </c>
      <c r="FBS56" s="132" t="s">
        <v>24</v>
      </c>
      <c r="FBT56" s="132" t="s">
        <v>24</v>
      </c>
      <c r="FBU56" s="132" t="s">
        <v>24</v>
      </c>
      <c r="FBV56" s="132" t="s">
        <v>24</v>
      </c>
      <c r="FBW56" s="132" t="s">
        <v>24</v>
      </c>
      <c r="FBX56" s="132" t="s">
        <v>24</v>
      </c>
      <c r="FBY56" s="132" t="s">
        <v>24</v>
      </c>
      <c r="FBZ56" s="132" t="s">
        <v>24</v>
      </c>
      <c r="FCA56" s="132" t="s">
        <v>24</v>
      </c>
      <c r="FCB56" s="132" t="s">
        <v>24</v>
      </c>
      <c r="FCC56" s="132" t="s">
        <v>24</v>
      </c>
      <c r="FCD56" s="132" t="s">
        <v>24</v>
      </c>
      <c r="FCE56" s="132" t="s">
        <v>24</v>
      </c>
      <c r="FCF56" s="132" t="s">
        <v>24</v>
      </c>
      <c r="FCG56" s="132" t="s">
        <v>24</v>
      </c>
      <c r="FCH56" s="132" t="s">
        <v>24</v>
      </c>
      <c r="FCI56" s="132" t="s">
        <v>24</v>
      </c>
      <c r="FCJ56" s="132" t="s">
        <v>24</v>
      </c>
      <c r="FCK56" s="132" t="s">
        <v>24</v>
      </c>
      <c r="FCL56" s="132" t="s">
        <v>24</v>
      </c>
      <c r="FCM56" s="132" t="s">
        <v>24</v>
      </c>
      <c r="FCN56" s="132" t="s">
        <v>24</v>
      </c>
      <c r="FCO56" s="132" t="s">
        <v>24</v>
      </c>
      <c r="FCP56" s="132" t="s">
        <v>24</v>
      </c>
      <c r="FCQ56" s="132" t="s">
        <v>24</v>
      </c>
      <c r="FCR56" s="132" t="s">
        <v>24</v>
      </c>
      <c r="FCS56" s="132" t="s">
        <v>24</v>
      </c>
      <c r="FCT56" s="132" t="s">
        <v>24</v>
      </c>
      <c r="FCU56" s="132" t="s">
        <v>24</v>
      </c>
      <c r="FCV56" s="132" t="s">
        <v>24</v>
      </c>
      <c r="FCW56" s="132" t="s">
        <v>24</v>
      </c>
      <c r="FCX56" s="132" t="s">
        <v>24</v>
      </c>
      <c r="FCY56" s="132" t="s">
        <v>24</v>
      </c>
      <c r="FCZ56" s="132" t="s">
        <v>24</v>
      </c>
      <c r="FDA56" s="132" t="s">
        <v>24</v>
      </c>
      <c r="FDB56" s="132" t="s">
        <v>24</v>
      </c>
      <c r="FDC56" s="132" t="s">
        <v>24</v>
      </c>
      <c r="FDD56" s="132" t="s">
        <v>24</v>
      </c>
      <c r="FDE56" s="132" t="s">
        <v>24</v>
      </c>
      <c r="FDF56" s="132" t="s">
        <v>24</v>
      </c>
      <c r="FDG56" s="132" t="s">
        <v>24</v>
      </c>
      <c r="FDH56" s="132" t="s">
        <v>24</v>
      </c>
      <c r="FDI56" s="132" t="s">
        <v>24</v>
      </c>
      <c r="FDJ56" s="132" t="s">
        <v>24</v>
      </c>
      <c r="FDK56" s="132" t="s">
        <v>24</v>
      </c>
      <c r="FDL56" s="132" t="s">
        <v>24</v>
      </c>
      <c r="FDM56" s="132" t="s">
        <v>24</v>
      </c>
      <c r="FDN56" s="132" t="s">
        <v>24</v>
      </c>
      <c r="FDO56" s="132" t="s">
        <v>24</v>
      </c>
      <c r="FDP56" s="132" t="s">
        <v>24</v>
      </c>
      <c r="FDQ56" s="132" t="s">
        <v>24</v>
      </c>
      <c r="FDR56" s="132" t="s">
        <v>24</v>
      </c>
      <c r="FDS56" s="132" t="s">
        <v>24</v>
      </c>
      <c r="FDT56" s="132" t="s">
        <v>24</v>
      </c>
      <c r="FDU56" s="132" t="s">
        <v>24</v>
      </c>
      <c r="FDV56" s="132" t="s">
        <v>24</v>
      </c>
      <c r="FDW56" s="132" t="s">
        <v>24</v>
      </c>
      <c r="FDX56" s="132" t="s">
        <v>24</v>
      </c>
      <c r="FDY56" s="132" t="s">
        <v>24</v>
      </c>
      <c r="FDZ56" s="132" t="s">
        <v>24</v>
      </c>
      <c r="FEA56" s="132" t="s">
        <v>24</v>
      </c>
      <c r="FEB56" s="132" t="s">
        <v>24</v>
      </c>
      <c r="FEC56" s="132" t="s">
        <v>24</v>
      </c>
      <c r="FED56" s="132" t="s">
        <v>24</v>
      </c>
      <c r="FEE56" s="132" t="s">
        <v>24</v>
      </c>
      <c r="FEF56" s="132" t="s">
        <v>24</v>
      </c>
      <c r="FEG56" s="132" t="s">
        <v>24</v>
      </c>
      <c r="FEH56" s="132" t="s">
        <v>24</v>
      </c>
      <c r="FEI56" s="132" t="s">
        <v>24</v>
      </c>
      <c r="FEJ56" s="132" t="s">
        <v>24</v>
      </c>
      <c r="FEK56" s="132" t="s">
        <v>24</v>
      </c>
      <c r="FEL56" s="132" t="s">
        <v>24</v>
      </c>
      <c r="FEM56" s="132" t="s">
        <v>24</v>
      </c>
      <c r="FEN56" s="132" t="s">
        <v>24</v>
      </c>
      <c r="FEO56" s="132" t="s">
        <v>24</v>
      </c>
      <c r="FEP56" s="132" t="s">
        <v>24</v>
      </c>
      <c r="FEQ56" s="132" t="s">
        <v>24</v>
      </c>
      <c r="FER56" s="132" t="s">
        <v>24</v>
      </c>
      <c r="FES56" s="132" t="s">
        <v>24</v>
      </c>
      <c r="FET56" s="132" t="s">
        <v>24</v>
      </c>
      <c r="FEU56" s="132" t="s">
        <v>24</v>
      </c>
      <c r="FEV56" s="132" t="s">
        <v>24</v>
      </c>
      <c r="FEW56" s="132" t="s">
        <v>24</v>
      </c>
      <c r="FEX56" s="132" t="s">
        <v>24</v>
      </c>
      <c r="FEY56" s="132" t="s">
        <v>24</v>
      </c>
      <c r="FEZ56" s="132" t="s">
        <v>24</v>
      </c>
      <c r="FFA56" s="132" t="s">
        <v>24</v>
      </c>
      <c r="FFB56" s="132" t="s">
        <v>24</v>
      </c>
      <c r="FFC56" s="132" t="s">
        <v>24</v>
      </c>
      <c r="FFD56" s="132" t="s">
        <v>24</v>
      </c>
      <c r="FFE56" s="132" t="s">
        <v>24</v>
      </c>
      <c r="FFF56" s="132" t="s">
        <v>24</v>
      </c>
      <c r="FFG56" s="132" t="s">
        <v>24</v>
      </c>
      <c r="FFH56" s="132" t="s">
        <v>24</v>
      </c>
      <c r="FFI56" s="132" t="s">
        <v>24</v>
      </c>
      <c r="FFJ56" s="132" t="s">
        <v>24</v>
      </c>
      <c r="FFK56" s="132" t="s">
        <v>24</v>
      </c>
      <c r="FFL56" s="132" t="s">
        <v>24</v>
      </c>
      <c r="FFM56" s="132" t="s">
        <v>24</v>
      </c>
      <c r="FFN56" s="132" t="s">
        <v>24</v>
      </c>
      <c r="FFO56" s="132" t="s">
        <v>24</v>
      </c>
      <c r="FFP56" s="132" t="s">
        <v>24</v>
      </c>
      <c r="FFQ56" s="132" t="s">
        <v>24</v>
      </c>
      <c r="FFR56" s="132" t="s">
        <v>24</v>
      </c>
      <c r="FFS56" s="132" t="s">
        <v>24</v>
      </c>
      <c r="FFT56" s="132" t="s">
        <v>24</v>
      </c>
      <c r="FFU56" s="132" t="s">
        <v>24</v>
      </c>
      <c r="FFV56" s="132" t="s">
        <v>24</v>
      </c>
      <c r="FFW56" s="132" t="s">
        <v>24</v>
      </c>
      <c r="FFX56" s="132" t="s">
        <v>24</v>
      </c>
      <c r="FFY56" s="132" t="s">
        <v>24</v>
      </c>
      <c r="FFZ56" s="132" t="s">
        <v>24</v>
      </c>
      <c r="FGA56" s="132" t="s">
        <v>24</v>
      </c>
      <c r="FGB56" s="132" t="s">
        <v>24</v>
      </c>
      <c r="FGC56" s="132" t="s">
        <v>24</v>
      </c>
      <c r="FGD56" s="132" t="s">
        <v>24</v>
      </c>
      <c r="FGE56" s="132" t="s">
        <v>24</v>
      </c>
      <c r="FGF56" s="132" t="s">
        <v>24</v>
      </c>
      <c r="FGG56" s="132" t="s">
        <v>24</v>
      </c>
      <c r="FGH56" s="132" t="s">
        <v>24</v>
      </c>
      <c r="FGI56" s="132" t="s">
        <v>24</v>
      </c>
      <c r="FGJ56" s="132" t="s">
        <v>24</v>
      </c>
      <c r="FGK56" s="132" t="s">
        <v>24</v>
      </c>
      <c r="FGL56" s="132" t="s">
        <v>24</v>
      </c>
      <c r="FGM56" s="132" t="s">
        <v>24</v>
      </c>
      <c r="FGN56" s="132" t="s">
        <v>24</v>
      </c>
      <c r="FGO56" s="132" t="s">
        <v>24</v>
      </c>
      <c r="FGP56" s="132" t="s">
        <v>24</v>
      </c>
      <c r="FGQ56" s="132" t="s">
        <v>24</v>
      </c>
      <c r="FGR56" s="132" t="s">
        <v>24</v>
      </c>
      <c r="FGS56" s="132" t="s">
        <v>24</v>
      </c>
      <c r="FGT56" s="132" t="s">
        <v>24</v>
      </c>
      <c r="FGU56" s="132" t="s">
        <v>24</v>
      </c>
      <c r="FGV56" s="132" t="s">
        <v>24</v>
      </c>
      <c r="FGW56" s="132" t="s">
        <v>24</v>
      </c>
      <c r="FGX56" s="132" t="s">
        <v>24</v>
      </c>
      <c r="FGY56" s="132" t="s">
        <v>24</v>
      </c>
      <c r="FGZ56" s="132" t="s">
        <v>24</v>
      </c>
      <c r="FHA56" s="132" t="s">
        <v>24</v>
      </c>
      <c r="FHB56" s="132" t="s">
        <v>24</v>
      </c>
      <c r="FHC56" s="132" t="s">
        <v>24</v>
      </c>
      <c r="FHD56" s="132" t="s">
        <v>24</v>
      </c>
      <c r="FHE56" s="132" t="s">
        <v>24</v>
      </c>
      <c r="FHF56" s="132" t="s">
        <v>24</v>
      </c>
      <c r="FHG56" s="132" t="s">
        <v>24</v>
      </c>
      <c r="FHH56" s="132" t="s">
        <v>24</v>
      </c>
      <c r="FHI56" s="132" t="s">
        <v>24</v>
      </c>
      <c r="FHJ56" s="132" t="s">
        <v>24</v>
      </c>
      <c r="FHK56" s="132" t="s">
        <v>24</v>
      </c>
      <c r="FHL56" s="132" t="s">
        <v>24</v>
      </c>
      <c r="FHM56" s="132" t="s">
        <v>24</v>
      </c>
      <c r="FHN56" s="132" t="s">
        <v>24</v>
      </c>
      <c r="FHO56" s="132" t="s">
        <v>24</v>
      </c>
      <c r="FHP56" s="132" t="s">
        <v>24</v>
      </c>
      <c r="FHQ56" s="132" t="s">
        <v>24</v>
      </c>
      <c r="FHR56" s="132" t="s">
        <v>24</v>
      </c>
      <c r="FHS56" s="132" t="s">
        <v>24</v>
      </c>
      <c r="FHT56" s="132" t="s">
        <v>24</v>
      </c>
      <c r="FHU56" s="132" t="s">
        <v>24</v>
      </c>
      <c r="FHV56" s="132" t="s">
        <v>24</v>
      </c>
      <c r="FHW56" s="132" t="s">
        <v>24</v>
      </c>
      <c r="FHX56" s="132" t="s">
        <v>24</v>
      </c>
      <c r="FHY56" s="132" t="s">
        <v>24</v>
      </c>
      <c r="FHZ56" s="132" t="s">
        <v>24</v>
      </c>
      <c r="FIA56" s="132" t="s">
        <v>24</v>
      </c>
      <c r="FIB56" s="132" t="s">
        <v>24</v>
      </c>
      <c r="FIC56" s="132" t="s">
        <v>24</v>
      </c>
      <c r="FID56" s="132" t="s">
        <v>24</v>
      </c>
      <c r="FIE56" s="132" t="s">
        <v>24</v>
      </c>
      <c r="FIF56" s="132" t="s">
        <v>24</v>
      </c>
      <c r="FIG56" s="132" t="s">
        <v>24</v>
      </c>
      <c r="FIH56" s="132" t="s">
        <v>24</v>
      </c>
      <c r="FII56" s="132" t="s">
        <v>24</v>
      </c>
      <c r="FIJ56" s="132" t="s">
        <v>24</v>
      </c>
      <c r="FIK56" s="132" t="s">
        <v>24</v>
      </c>
      <c r="FIL56" s="132" t="s">
        <v>24</v>
      </c>
      <c r="FIM56" s="132" t="s">
        <v>24</v>
      </c>
      <c r="FIN56" s="132" t="s">
        <v>24</v>
      </c>
      <c r="FIO56" s="132" t="s">
        <v>24</v>
      </c>
      <c r="FIP56" s="132" t="s">
        <v>24</v>
      </c>
      <c r="FIQ56" s="132" t="s">
        <v>24</v>
      </c>
      <c r="FIR56" s="132" t="s">
        <v>24</v>
      </c>
      <c r="FIS56" s="132" t="s">
        <v>24</v>
      </c>
      <c r="FIT56" s="132" t="s">
        <v>24</v>
      </c>
      <c r="FIU56" s="132" t="s">
        <v>24</v>
      </c>
      <c r="FIV56" s="132" t="s">
        <v>24</v>
      </c>
      <c r="FIW56" s="132" t="s">
        <v>24</v>
      </c>
      <c r="FIX56" s="132" t="s">
        <v>24</v>
      </c>
      <c r="FIY56" s="132" t="s">
        <v>24</v>
      </c>
      <c r="FIZ56" s="132" t="s">
        <v>24</v>
      </c>
      <c r="FJA56" s="132" t="s">
        <v>24</v>
      </c>
      <c r="FJB56" s="132" t="s">
        <v>24</v>
      </c>
      <c r="FJC56" s="132" t="s">
        <v>24</v>
      </c>
      <c r="FJD56" s="132" t="s">
        <v>24</v>
      </c>
      <c r="FJE56" s="132" t="s">
        <v>24</v>
      </c>
      <c r="FJF56" s="132" t="s">
        <v>24</v>
      </c>
      <c r="FJG56" s="132" t="s">
        <v>24</v>
      </c>
      <c r="FJH56" s="132" t="s">
        <v>24</v>
      </c>
      <c r="FJI56" s="132" t="s">
        <v>24</v>
      </c>
      <c r="FJJ56" s="132" t="s">
        <v>24</v>
      </c>
      <c r="FJK56" s="132" t="s">
        <v>24</v>
      </c>
      <c r="FJL56" s="132" t="s">
        <v>24</v>
      </c>
      <c r="FJM56" s="132" t="s">
        <v>24</v>
      </c>
      <c r="FJN56" s="132" t="s">
        <v>24</v>
      </c>
      <c r="FJO56" s="132" t="s">
        <v>24</v>
      </c>
      <c r="FJP56" s="132" t="s">
        <v>24</v>
      </c>
      <c r="FJQ56" s="132" t="s">
        <v>24</v>
      </c>
      <c r="FJR56" s="132" t="s">
        <v>24</v>
      </c>
      <c r="FJS56" s="132" t="s">
        <v>24</v>
      </c>
      <c r="FJT56" s="132" t="s">
        <v>24</v>
      </c>
      <c r="FJU56" s="132" t="s">
        <v>24</v>
      </c>
      <c r="FJV56" s="132" t="s">
        <v>24</v>
      </c>
      <c r="FJW56" s="132" t="s">
        <v>24</v>
      </c>
      <c r="FJX56" s="132" t="s">
        <v>24</v>
      </c>
      <c r="FJY56" s="132" t="s">
        <v>24</v>
      </c>
      <c r="FJZ56" s="132" t="s">
        <v>24</v>
      </c>
      <c r="FKA56" s="132" t="s">
        <v>24</v>
      </c>
      <c r="FKB56" s="132" t="s">
        <v>24</v>
      </c>
      <c r="FKC56" s="132" t="s">
        <v>24</v>
      </c>
      <c r="FKD56" s="132" t="s">
        <v>24</v>
      </c>
      <c r="FKE56" s="132" t="s">
        <v>24</v>
      </c>
      <c r="FKF56" s="132" t="s">
        <v>24</v>
      </c>
      <c r="FKG56" s="132" t="s">
        <v>24</v>
      </c>
      <c r="FKH56" s="132" t="s">
        <v>24</v>
      </c>
      <c r="FKI56" s="132" t="s">
        <v>24</v>
      </c>
      <c r="FKJ56" s="132" t="s">
        <v>24</v>
      </c>
      <c r="FKK56" s="132" t="s">
        <v>24</v>
      </c>
      <c r="FKL56" s="132" t="s">
        <v>24</v>
      </c>
      <c r="FKM56" s="132" t="s">
        <v>24</v>
      </c>
      <c r="FKN56" s="132" t="s">
        <v>24</v>
      </c>
      <c r="FKO56" s="132" t="s">
        <v>24</v>
      </c>
      <c r="FKP56" s="132" t="s">
        <v>24</v>
      </c>
      <c r="FKQ56" s="132" t="s">
        <v>24</v>
      </c>
      <c r="FKR56" s="132" t="s">
        <v>24</v>
      </c>
      <c r="FKS56" s="132" t="s">
        <v>24</v>
      </c>
      <c r="FKT56" s="132" t="s">
        <v>24</v>
      </c>
      <c r="FKU56" s="132" t="s">
        <v>24</v>
      </c>
      <c r="FKV56" s="132" t="s">
        <v>24</v>
      </c>
      <c r="FKW56" s="132" t="s">
        <v>24</v>
      </c>
      <c r="FKX56" s="132" t="s">
        <v>24</v>
      </c>
      <c r="FKY56" s="132" t="s">
        <v>24</v>
      </c>
      <c r="FKZ56" s="132" t="s">
        <v>24</v>
      </c>
      <c r="FLA56" s="132" t="s">
        <v>24</v>
      </c>
      <c r="FLB56" s="132" t="s">
        <v>24</v>
      </c>
      <c r="FLC56" s="132" t="s">
        <v>24</v>
      </c>
      <c r="FLD56" s="132" t="s">
        <v>24</v>
      </c>
      <c r="FLE56" s="132" t="s">
        <v>24</v>
      </c>
      <c r="FLF56" s="132" t="s">
        <v>24</v>
      </c>
      <c r="FLG56" s="132" t="s">
        <v>24</v>
      </c>
      <c r="FLH56" s="132" t="s">
        <v>24</v>
      </c>
      <c r="FLI56" s="132" t="s">
        <v>24</v>
      </c>
      <c r="FLJ56" s="132" t="s">
        <v>24</v>
      </c>
      <c r="FLK56" s="132" t="s">
        <v>24</v>
      </c>
      <c r="FLL56" s="132" t="s">
        <v>24</v>
      </c>
      <c r="FLM56" s="132" t="s">
        <v>24</v>
      </c>
      <c r="FLN56" s="132" t="s">
        <v>24</v>
      </c>
      <c r="FLO56" s="132" t="s">
        <v>24</v>
      </c>
      <c r="FLP56" s="132" t="s">
        <v>24</v>
      </c>
      <c r="FLQ56" s="132" t="s">
        <v>24</v>
      </c>
      <c r="FLR56" s="132" t="s">
        <v>24</v>
      </c>
      <c r="FLS56" s="132" t="s">
        <v>24</v>
      </c>
      <c r="FLT56" s="132" t="s">
        <v>24</v>
      </c>
      <c r="FLU56" s="132" t="s">
        <v>24</v>
      </c>
      <c r="FLV56" s="132" t="s">
        <v>24</v>
      </c>
      <c r="FLW56" s="132" t="s">
        <v>24</v>
      </c>
      <c r="FLX56" s="132" t="s">
        <v>24</v>
      </c>
      <c r="FLY56" s="132" t="s">
        <v>24</v>
      </c>
      <c r="FLZ56" s="132" t="s">
        <v>24</v>
      </c>
      <c r="FMA56" s="132" t="s">
        <v>24</v>
      </c>
      <c r="FMB56" s="132" t="s">
        <v>24</v>
      </c>
      <c r="FMC56" s="132" t="s">
        <v>24</v>
      </c>
      <c r="FMD56" s="132" t="s">
        <v>24</v>
      </c>
      <c r="FME56" s="132" t="s">
        <v>24</v>
      </c>
      <c r="FMF56" s="132" t="s">
        <v>24</v>
      </c>
      <c r="FMG56" s="132" t="s">
        <v>24</v>
      </c>
      <c r="FMH56" s="132" t="s">
        <v>24</v>
      </c>
      <c r="FMI56" s="132" t="s">
        <v>24</v>
      </c>
      <c r="FMJ56" s="132" t="s">
        <v>24</v>
      </c>
      <c r="FMK56" s="132" t="s">
        <v>24</v>
      </c>
      <c r="FML56" s="132" t="s">
        <v>24</v>
      </c>
      <c r="FMM56" s="132" t="s">
        <v>24</v>
      </c>
      <c r="FMN56" s="132" t="s">
        <v>24</v>
      </c>
      <c r="FMO56" s="132" t="s">
        <v>24</v>
      </c>
      <c r="FMP56" s="132" t="s">
        <v>24</v>
      </c>
      <c r="FMQ56" s="132" t="s">
        <v>24</v>
      </c>
      <c r="FMR56" s="132" t="s">
        <v>24</v>
      </c>
      <c r="FMS56" s="132" t="s">
        <v>24</v>
      </c>
      <c r="FMT56" s="132" t="s">
        <v>24</v>
      </c>
      <c r="FMU56" s="132" t="s">
        <v>24</v>
      </c>
      <c r="FMV56" s="132" t="s">
        <v>24</v>
      </c>
      <c r="FMW56" s="132" t="s">
        <v>24</v>
      </c>
      <c r="FMX56" s="132" t="s">
        <v>24</v>
      </c>
      <c r="FMY56" s="132" t="s">
        <v>24</v>
      </c>
      <c r="FMZ56" s="132" t="s">
        <v>24</v>
      </c>
      <c r="FNA56" s="132" t="s">
        <v>24</v>
      </c>
      <c r="FNB56" s="132" t="s">
        <v>24</v>
      </c>
      <c r="FNC56" s="132" t="s">
        <v>24</v>
      </c>
      <c r="FND56" s="132" t="s">
        <v>24</v>
      </c>
      <c r="FNE56" s="132" t="s">
        <v>24</v>
      </c>
      <c r="FNF56" s="132" t="s">
        <v>24</v>
      </c>
      <c r="FNG56" s="132" t="s">
        <v>24</v>
      </c>
      <c r="FNH56" s="132" t="s">
        <v>24</v>
      </c>
      <c r="FNI56" s="132" t="s">
        <v>24</v>
      </c>
      <c r="FNJ56" s="132" t="s">
        <v>24</v>
      </c>
      <c r="FNK56" s="132" t="s">
        <v>24</v>
      </c>
      <c r="FNL56" s="132" t="s">
        <v>24</v>
      </c>
      <c r="FNM56" s="132" t="s">
        <v>24</v>
      </c>
      <c r="FNN56" s="132" t="s">
        <v>24</v>
      </c>
      <c r="FNO56" s="132" t="s">
        <v>24</v>
      </c>
      <c r="FNP56" s="132" t="s">
        <v>24</v>
      </c>
      <c r="FNQ56" s="132" t="s">
        <v>24</v>
      </c>
      <c r="FNR56" s="132" t="s">
        <v>24</v>
      </c>
      <c r="FNS56" s="132" t="s">
        <v>24</v>
      </c>
      <c r="FNT56" s="132" t="s">
        <v>24</v>
      </c>
      <c r="FNU56" s="132" t="s">
        <v>24</v>
      </c>
      <c r="FNV56" s="132" t="s">
        <v>24</v>
      </c>
      <c r="FNW56" s="132" t="s">
        <v>24</v>
      </c>
      <c r="FNX56" s="132" t="s">
        <v>24</v>
      </c>
      <c r="FNY56" s="132" t="s">
        <v>24</v>
      </c>
      <c r="FNZ56" s="132" t="s">
        <v>24</v>
      </c>
      <c r="FOA56" s="132" t="s">
        <v>24</v>
      </c>
      <c r="FOB56" s="132" t="s">
        <v>24</v>
      </c>
      <c r="FOC56" s="132" t="s">
        <v>24</v>
      </c>
      <c r="FOD56" s="132" t="s">
        <v>24</v>
      </c>
      <c r="FOE56" s="132" t="s">
        <v>24</v>
      </c>
      <c r="FOF56" s="132" t="s">
        <v>24</v>
      </c>
      <c r="FOG56" s="132" t="s">
        <v>24</v>
      </c>
      <c r="FOH56" s="132" t="s">
        <v>24</v>
      </c>
      <c r="FOI56" s="132" t="s">
        <v>24</v>
      </c>
      <c r="FOJ56" s="132" t="s">
        <v>24</v>
      </c>
      <c r="FOK56" s="132" t="s">
        <v>24</v>
      </c>
      <c r="FOL56" s="132" t="s">
        <v>24</v>
      </c>
      <c r="FOM56" s="132" t="s">
        <v>24</v>
      </c>
      <c r="FON56" s="132" t="s">
        <v>24</v>
      </c>
      <c r="FOO56" s="132" t="s">
        <v>24</v>
      </c>
      <c r="FOP56" s="132" t="s">
        <v>24</v>
      </c>
      <c r="FOQ56" s="132" t="s">
        <v>24</v>
      </c>
      <c r="FOR56" s="132" t="s">
        <v>24</v>
      </c>
      <c r="FOS56" s="132" t="s">
        <v>24</v>
      </c>
      <c r="FOT56" s="132" t="s">
        <v>24</v>
      </c>
      <c r="FOU56" s="132" t="s">
        <v>24</v>
      </c>
      <c r="FOV56" s="132" t="s">
        <v>24</v>
      </c>
      <c r="FOW56" s="132" t="s">
        <v>24</v>
      </c>
      <c r="FOX56" s="132" t="s">
        <v>24</v>
      </c>
      <c r="FOY56" s="132" t="s">
        <v>24</v>
      </c>
      <c r="FOZ56" s="132" t="s">
        <v>24</v>
      </c>
      <c r="FPA56" s="132" t="s">
        <v>24</v>
      </c>
      <c r="FPB56" s="132" t="s">
        <v>24</v>
      </c>
      <c r="FPC56" s="132" t="s">
        <v>24</v>
      </c>
      <c r="FPD56" s="132" t="s">
        <v>24</v>
      </c>
      <c r="FPE56" s="132" t="s">
        <v>24</v>
      </c>
      <c r="FPF56" s="132" t="s">
        <v>24</v>
      </c>
      <c r="FPG56" s="132" t="s">
        <v>24</v>
      </c>
      <c r="FPH56" s="132" t="s">
        <v>24</v>
      </c>
      <c r="FPI56" s="132" t="s">
        <v>24</v>
      </c>
      <c r="FPJ56" s="132" t="s">
        <v>24</v>
      </c>
      <c r="FPK56" s="132" t="s">
        <v>24</v>
      </c>
      <c r="FPL56" s="132" t="s">
        <v>24</v>
      </c>
      <c r="FPM56" s="132" t="s">
        <v>24</v>
      </c>
      <c r="FPN56" s="132" t="s">
        <v>24</v>
      </c>
      <c r="FPO56" s="132" t="s">
        <v>24</v>
      </c>
      <c r="FPP56" s="132" t="s">
        <v>24</v>
      </c>
      <c r="FPQ56" s="132" t="s">
        <v>24</v>
      </c>
      <c r="FPR56" s="132" t="s">
        <v>24</v>
      </c>
      <c r="FPS56" s="132" t="s">
        <v>24</v>
      </c>
      <c r="FPT56" s="132" t="s">
        <v>24</v>
      </c>
      <c r="FPU56" s="132" t="s">
        <v>24</v>
      </c>
      <c r="FPV56" s="132" t="s">
        <v>24</v>
      </c>
      <c r="FPW56" s="132" t="s">
        <v>24</v>
      </c>
      <c r="FPX56" s="132" t="s">
        <v>24</v>
      </c>
      <c r="FPY56" s="132" t="s">
        <v>24</v>
      </c>
      <c r="FPZ56" s="132" t="s">
        <v>24</v>
      </c>
      <c r="FQA56" s="132" t="s">
        <v>24</v>
      </c>
      <c r="FQB56" s="132" t="s">
        <v>24</v>
      </c>
      <c r="FQC56" s="132" t="s">
        <v>24</v>
      </c>
      <c r="FQD56" s="132" t="s">
        <v>24</v>
      </c>
      <c r="FQE56" s="132" t="s">
        <v>24</v>
      </c>
      <c r="FQF56" s="132" t="s">
        <v>24</v>
      </c>
      <c r="FQG56" s="132" t="s">
        <v>24</v>
      </c>
      <c r="FQH56" s="132" t="s">
        <v>24</v>
      </c>
      <c r="FQI56" s="132" t="s">
        <v>24</v>
      </c>
      <c r="FQJ56" s="132" t="s">
        <v>24</v>
      </c>
      <c r="FQK56" s="132" t="s">
        <v>24</v>
      </c>
      <c r="FQL56" s="132" t="s">
        <v>24</v>
      </c>
      <c r="FQM56" s="132" t="s">
        <v>24</v>
      </c>
      <c r="FQN56" s="132" t="s">
        <v>24</v>
      </c>
      <c r="FQO56" s="132" t="s">
        <v>24</v>
      </c>
      <c r="FQP56" s="132" t="s">
        <v>24</v>
      </c>
      <c r="FQQ56" s="132" t="s">
        <v>24</v>
      </c>
      <c r="FQR56" s="132" t="s">
        <v>24</v>
      </c>
      <c r="FQS56" s="132" t="s">
        <v>24</v>
      </c>
      <c r="FQT56" s="132" t="s">
        <v>24</v>
      </c>
      <c r="FQU56" s="132" t="s">
        <v>24</v>
      </c>
      <c r="FQV56" s="132" t="s">
        <v>24</v>
      </c>
      <c r="FQW56" s="132" t="s">
        <v>24</v>
      </c>
      <c r="FQX56" s="132" t="s">
        <v>24</v>
      </c>
      <c r="FQY56" s="132" t="s">
        <v>24</v>
      </c>
      <c r="FQZ56" s="132" t="s">
        <v>24</v>
      </c>
      <c r="FRA56" s="132" t="s">
        <v>24</v>
      </c>
      <c r="FRB56" s="132" t="s">
        <v>24</v>
      </c>
      <c r="FRC56" s="132" t="s">
        <v>24</v>
      </c>
      <c r="FRD56" s="132" t="s">
        <v>24</v>
      </c>
      <c r="FRE56" s="132" t="s">
        <v>24</v>
      </c>
      <c r="FRF56" s="132" t="s">
        <v>24</v>
      </c>
      <c r="FRG56" s="132" t="s">
        <v>24</v>
      </c>
      <c r="FRH56" s="132" t="s">
        <v>24</v>
      </c>
      <c r="FRI56" s="132" t="s">
        <v>24</v>
      </c>
      <c r="FRJ56" s="132" t="s">
        <v>24</v>
      </c>
      <c r="FRK56" s="132" t="s">
        <v>24</v>
      </c>
      <c r="FRL56" s="132" t="s">
        <v>24</v>
      </c>
      <c r="FRM56" s="132" t="s">
        <v>24</v>
      </c>
      <c r="FRN56" s="132" t="s">
        <v>24</v>
      </c>
      <c r="FRO56" s="132" t="s">
        <v>24</v>
      </c>
      <c r="FRP56" s="132" t="s">
        <v>24</v>
      </c>
      <c r="FRQ56" s="132" t="s">
        <v>24</v>
      </c>
      <c r="FRR56" s="132" t="s">
        <v>24</v>
      </c>
      <c r="FRS56" s="132" t="s">
        <v>24</v>
      </c>
      <c r="FRT56" s="132" t="s">
        <v>24</v>
      </c>
      <c r="FRU56" s="132" t="s">
        <v>24</v>
      </c>
      <c r="FRV56" s="132" t="s">
        <v>24</v>
      </c>
      <c r="FRW56" s="132" t="s">
        <v>24</v>
      </c>
      <c r="FRX56" s="132" t="s">
        <v>24</v>
      </c>
      <c r="FRY56" s="132" t="s">
        <v>24</v>
      </c>
      <c r="FRZ56" s="132" t="s">
        <v>24</v>
      </c>
      <c r="FSA56" s="132" t="s">
        <v>24</v>
      </c>
      <c r="FSB56" s="132" t="s">
        <v>24</v>
      </c>
      <c r="FSC56" s="132" t="s">
        <v>24</v>
      </c>
      <c r="FSD56" s="132" t="s">
        <v>24</v>
      </c>
      <c r="FSE56" s="132" t="s">
        <v>24</v>
      </c>
      <c r="FSF56" s="132" t="s">
        <v>24</v>
      </c>
      <c r="FSG56" s="132" t="s">
        <v>24</v>
      </c>
      <c r="FSH56" s="132" t="s">
        <v>24</v>
      </c>
      <c r="FSI56" s="132" t="s">
        <v>24</v>
      </c>
      <c r="FSJ56" s="132" t="s">
        <v>24</v>
      </c>
      <c r="FSK56" s="132" t="s">
        <v>24</v>
      </c>
      <c r="FSL56" s="132" t="s">
        <v>24</v>
      </c>
      <c r="FSM56" s="132" t="s">
        <v>24</v>
      </c>
      <c r="FSN56" s="132" t="s">
        <v>24</v>
      </c>
      <c r="FSO56" s="132" t="s">
        <v>24</v>
      </c>
      <c r="FSP56" s="132" t="s">
        <v>24</v>
      </c>
      <c r="FSQ56" s="132" t="s">
        <v>24</v>
      </c>
      <c r="FSR56" s="132" t="s">
        <v>24</v>
      </c>
      <c r="FSS56" s="132" t="s">
        <v>24</v>
      </c>
      <c r="FST56" s="132" t="s">
        <v>24</v>
      </c>
      <c r="FSU56" s="132" t="s">
        <v>24</v>
      </c>
      <c r="FSV56" s="132" t="s">
        <v>24</v>
      </c>
      <c r="FSW56" s="132" t="s">
        <v>24</v>
      </c>
      <c r="FSX56" s="132" t="s">
        <v>24</v>
      </c>
      <c r="FSY56" s="132" t="s">
        <v>24</v>
      </c>
      <c r="FSZ56" s="132" t="s">
        <v>24</v>
      </c>
      <c r="FTA56" s="132" t="s">
        <v>24</v>
      </c>
      <c r="FTB56" s="132" t="s">
        <v>24</v>
      </c>
      <c r="FTC56" s="132" t="s">
        <v>24</v>
      </c>
      <c r="FTD56" s="132" t="s">
        <v>24</v>
      </c>
      <c r="FTE56" s="132" t="s">
        <v>24</v>
      </c>
      <c r="FTF56" s="132" t="s">
        <v>24</v>
      </c>
      <c r="FTG56" s="132" t="s">
        <v>24</v>
      </c>
      <c r="FTH56" s="132" t="s">
        <v>24</v>
      </c>
      <c r="FTI56" s="132" t="s">
        <v>24</v>
      </c>
      <c r="FTJ56" s="132" t="s">
        <v>24</v>
      </c>
      <c r="FTK56" s="132" t="s">
        <v>24</v>
      </c>
      <c r="FTL56" s="132" t="s">
        <v>24</v>
      </c>
      <c r="FTM56" s="132" t="s">
        <v>24</v>
      </c>
      <c r="FTN56" s="132" t="s">
        <v>24</v>
      </c>
      <c r="FTO56" s="132" t="s">
        <v>24</v>
      </c>
      <c r="FTP56" s="132" t="s">
        <v>24</v>
      </c>
      <c r="FTQ56" s="132" t="s">
        <v>24</v>
      </c>
      <c r="FTR56" s="132" t="s">
        <v>24</v>
      </c>
      <c r="FTS56" s="132" t="s">
        <v>24</v>
      </c>
      <c r="FTT56" s="132" t="s">
        <v>24</v>
      </c>
      <c r="FTU56" s="132" t="s">
        <v>24</v>
      </c>
      <c r="FTV56" s="132" t="s">
        <v>24</v>
      </c>
      <c r="FTW56" s="132" t="s">
        <v>24</v>
      </c>
      <c r="FTX56" s="132" t="s">
        <v>24</v>
      </c>
      <c r="FTY56" s="132" t="s">
        <v>24</v>
      </c>
      <c r="FTZ56" s="132" t="s">
        <v>24</v>
      </c>
      <c r="FUA56" s="132" t="s">
        <v>24</v>
      </c>
      <c r="FUB56" s="132" t="s">
        <v>24</v>
      </c>
      <c r="FUC56" s="132" t="s">
        <v>24</v>
      </c>
      <c r="FUD56" s="132" t="s">
        <v>24</v>
      </c>
      <c r="FUE56" s="132" t="s">
        <v>24</v>
      </c>
      <c r="FUF56" s="132" t="s">
        <v>24</v>
      </c>
      <c r="FUG56" s="132" t="s">
        <v>24</v>
      </c>
      <c r="FUH56" s="132" t="s">
        <v>24</v>
      </c>
      <c r="FUI56" s="132" t="s">
        <v>24</v>
      </c>
      <c r="FUJ56" s="132" t="s">
        <v>24</v>
      </c>
      <c r="FUK56" s="132" t="s">
        <v>24</v>
      </c>
      <c r="FUL56" s="132" t="s">
        <v>24</v>
      </c>
      <c r="FUM56" s="132" t="s">
        <v>24</v>
      </c>
      <c r="FUN56" s="132" t="s">
        <v>24</v>
      </c>
      <c r="FUO56" s="132" t="s">
        <v>24</v>
      </c>
      <c r="FUP56" s="132" t="s">
        <v>24</v>
      </c>
      <c r="FUQ56" s="132" t="s">
        <v>24</v>
      </c>
      <c r="FUR56" s="132" t="s">
        <v>24</v>
      </c>
      <c r="FUS56" s="132" t="s">
        <v>24</v>
      </c>
      <c r="FUT56" s="132" t="s">
        <v>24</v>
      </c>
      <c r="FUU56" s="132" t="s">
        <v>24</v>
      </c>
      <c r="FUV56" s="132" t="s">
        <v>24</v>
      </c>
      <c r="FUW56" s="132" t="s">
        <v>24</v>
      </c>
      <c r="FUX56" s="132" t="s">
        <v>24</v>
      </c>
      <c r="FUY56" s="132" t="s">
        <v>24</v>
      </c>
      <c r="FUZ56" s="132" t="s">
        <v>24</v>
      </c>
      <c r="FVA56" s="132" t="s">
        <v>24</v>
      </c>
      <c r="FVB56" s="132" t="s">
        <v>24</v>
      </c>
      <c r="FVC56" s="132" t="s">
        <v>24</v>
      </c>
      <c r="FVD56" s="132" t="s">
        <v>24</v>
      </c>
      <c r="FVE56" s="132" t="s">
        <v>24</v>
      </c>
      <c r="FVF56" s="132" t="s">
        <v>24</v>
      </c>
      <c r="FVG56" s="132" t="s">
        <v>24</v>
      </c>
      <c r="FVH56" s="132" t="s">
        <v>24</v>
      </c>
      <c r="FVI56" s="132" t="s">
        <v>24</v>
      </c>
      <c r="FVJ56" s="132" t="s">
        <v>24</v>
      </c>
      <c r="FVK56" s="132" t="s">
        <v>24</v>
      </c>
      <c r="FVL56" s="132" t="s">
        <v>24</v>
      </c>
      <c r="FVM56" s="132" t="s">
        <v>24</v>
      </c>
      <c r="FVN56" s="132" t="s">
        <v>24</v>
      </c>
      <c r="FVO56" s="132" t="s">
        <v>24</v>
      </c>
      <c r="FVP56" s="132" t="s">
        <v>24</v>
      </c>
      <c r="FVQ56" s="132" t="s">
        <v>24</v>
      </c>
      <c r="FVR56" s="132" t="s">
        <v>24</v>
      </c>
      <c r="FVS56" s="132" t="s">
        <v>24</v>
      </c>
      <c r="FVT56" s="132" t="s">
        <v>24</v>
      </c>
      <c r="FVU56" s="132" t="s">
        <v>24</v>
      </c>
      <c r="FVV56" s="132" t="s">
        <v>24</v>
      </c>
      <c r="FVW56" s="132" t="s">
        <v>24</v>
      </c>
      <c r="FVX56" s="132" t="s">
        <v>24</v>
      </c>
      <c r="FVY56" s="132" t="s">
        <v>24</v>
      </c>
      <c r="FVZ56" s="132" t="s">
        <v>24</v>
      </c>
      <c r="FWA56" s="132" t="s">
        <v>24</v>
      </c>
      <c r="FWB56" s="132" t="s">
        <v>24</v>
      </c>
      <c r="FWC56" s="132" t="s">
        <v>24</v>
      </c>
      <c r="FWD56" s="132" t="s">
        <v>24</v>
      </c>
      <c r="FWE56" s="132" t="s">
        <v>24</v>
      </c>
      <c r="FWF56" s="132" t="s">
        <v>24</v>
      </c>
      <c r="FWG56" s="132" t="s">
        <v>24</v>
      </c>
      <c r="FWH56" s="132" t="s">
        <v>24</v>
      </c>
      <c r="FWI56" s="132" t="s">
        <v>24</v>
      </c>
      <c r="FWJ56" s="132" t="s">
        <v>24</v>
      </c>
      <c r="FWK56" s="132" t="s">
        <v>24</v>
      </c>
      <c r="FWL56" s="132" t="s">
        <v>24</v>
      </c>
      <c r="FWM56" s="132" t="s">
        <v>24</v>
      </c>
      <c r="FWN56" s="132" t="s">
        <v>24</v>
      </c>
      <c r="FWO56" s="132" t="s">
        <v>24</v>
      </c>
      <c r="FWP56" s="132" t="s">
        <v>24</v>
      </c>
      <c r="FWQ56" s="132" t="s">
        <v>24</v>
      </c>
      <c r="FWR56" s="132" t="s">
        <v>24</v>
      </c>
      <c r="FWS56" s="132" t="s">
        <v>24</v>
      </c>
      <c r="FWT56" s="132" t="s">
        <v>24</v>
      </c>
      <c r="FWU56" s="132" t="s">
        <v>24</v>
      </c>
      <c r="FWV56" s="132" t="s">
        <v>24</v>
      </c>
      <c r="FWW56" s="132" t="s">
        <v>24</v>
      </c>
      <c r="FWX56" s="132" t="s">
        <v>24</v>
      </c>
      <c r="FWY56" s="132" t="s">
        <v>24</v>
      </c>
      <c r="FWZ56" s="132" t="s">
        <v>24</v>
      </c>
      <c r="FXA56" s="132" t="s">
        <v>24</v>
      </c>
      <c r="FXB56" s="132" t="s">
        <v>24</v>
      </c>
      <c r="FXC56" s="132" t="s">
        <v>24</v>
      </c>
      <c r="FXD56" s="132" t="s">
        <v>24</v>
      </c>
      <c r="FXE56" s="132" t="s">
        <v>24</v>
      </c>
      <c r="FXF56" s="132" t="s">
        <v>24</v>
      </c>
      <c r="FXG56" s="132" t="s">
        <v>24</v>
      </c>
      <c r="FXH56" s="132" t="s">
        <v>24</v>
      </c>
      <c r="FXI56" s="132" t="s">
        <v>24</v>
      </c>
      <c r="FXJ56" s="132" t="s">
        <v>24</v>
      </c>
      <c r="FXK56" s="132" t="s">
        <v>24</v>
      </c>
      <c r="FXL56" s="132" t="s">
        <v>24</v>
      </c>
      <c r="FXM56" s="132" t="s">
        <v>24</v>
      </c>
      <c r="FXN56" s="132" t="s">
        <v>24</v>
      </c>
      <c r="FXO56" s="132" t="s">
        <v>24</v>
      </c>
      <c r="FXP56" s="132" t="s">
        <v>24</v>
      </c>
      <c r="FXQ56" s="132" t="s">
        <v>24</v>
      </c>
      <c r="FXR56" s="132" t="s">
        <v>24</v>
      </c>
      <c r="FXS56" s="132" t="s">
        <v>24</v>
      </c>
      <c r="FXT56" s="132" t="s">
        <v>24</v>
      </c>
      <c r="FXU56" s="132" t="s">
        <v>24</v>
      </c>
      <c r="FXV56" s="132" t="s">
        <v>24</v>
      </c>
      <c r="FXW56" s="132" t="s">
        <v>24</v>
      </c>
      <c r="FXX56" s="132" t="s">
        <v>24</v>
      </c>
      <c r="FXY56" s="132" t="s">
        <v>24</v>
      </c>
      <c r="FXZ56" s="132" t="s">
        <v>24</v>
      </c>
      <c r="FYA56" s="132" t="s">
        <v>24</v>
      </c>
      <c r="FYB56" s="132" t="s">
        <v>24</v>
      </c>
      <c r="FYC56" s="132" t="s">
        <v>24</v>
      </c>
      <c r="FYD56" s="132" t="s">
        <v>24</v>
      </c>
      <c r="FYE56" s="132" t="s">
        <v>24</v>
      </c>
      <c r="FYF56" s="132" t="s">
        <v>24</v>
      </c>
      <c r="FYG56" s="132" t="s">
        <v>24</v>
      </c>
      <c r="FYH56" s="132" t="s">
        <v>24</v>
      </c>
      <c r="FYI56" s="132" t="s">
        <v>24</v>
      </c>
      <c r="FYJ56" s="132" t="s">
        <v>24</v>
      </c>
      <c r="FYK56" s="132" t="s">
        <v>24</v>
      </c>
      <c r="FYL56" s="132" t="s">
        <v>24</v>
      </c>
      <c r="FYM56" s="132" t="s">
        <v>24</v>
      </c>
      <c r="FYN56" s="132" t="s">
        <v>24</v>
      </c>
      <c r="FYO56" s="132" t="s">
        <v>24</v>
      </c>
      <c r="FYP56" s="132" t="s">
        <v>24</v>
      </c>
      <c r="FYQ56" s="132" t="s">
        <v>24</v>
      </c>
      <c r="FYR56" s="132" t="s">
        <v>24</v>
      </c>
      <c r="FYS56" s="132" t="s">
        <v>24</v>
      </c>
      <c r="FYT56" s="132" t="s">
        <v>24</v>
      </c>
      <c r="FYU56" s="132" t="s">
        <v>24</v>
      </c>
      <c r="FYV56" s="132" t="s">
        <v>24</v>
      </c>
      <c r="FYW56" s="132" t="s">
        <v>24</v>
      </c>
      <c r="FYX56" s="132" t="s">
        <v>24</v>
      </c>
      <c r="FYY56" s="132" t="s">
        <v>24</v>
      </c>
      <c r="FYZ56" s="132" t="s">
        <v>24</v>
      </c>
      <c r="FZA56" s="132" t="s">
        <v>24</v>
      </c>
      <c r="FZB56" s="132" t="s">
        <v>24</v>
      </c>
      <c r="FZC56" s="132" t="s">
        <v>24</v>
      </c>
      <c r="FZD56" s="132" t="s">
        <v>24</v>
      </c>
      <c r="FZE56" s="132" t="s">
        <v>24</v>
      </c>
      <c r="FZF56" s="132" t="s">
        <v>24</v>
      </c>
      <c r="FZG56" s="132" t="s">
        <v>24</v>
      </c>
      <c r="FZH56" s="132" t="s">
        <v>24</v>
      </c>
      <c r="FZI56" s="132" t="s">
        <v>24</v>
      </c>
      <c r="FZJ56" s="132" t="s">
        <v>24</v>
      </c>
      <c r="FZK56" s="132" t="s">
        <v>24</v>
      </c>
      <c r="FZL56" s="132" t="s">
        <v>24</v>
      </c>
      <c r="FZM56" s="132" t="s">
        <v>24</v>
      </c>
      <c r="FZN56" s="132" t="s">
        <v>24</v>
      </c>
      <c r="FZO56" s="132" t="s">
        <v>24</v>
      </c>
      <c r="FZP56" s="132" t="s">
        <v>24</v>
      </c>
      <c r="FZQ56" s="132" t="s">
        <v>24</v>
      </c>
      <c r="FZR56" s="132" t="s">
        <v>24</v>
      </c>
      <c r="FZS56" s="132" t="s">
        <v>24</v>
      </c>
      <c r="FZT56" s="132" t="s">
        <v>24</v>
      </c>
      <c r="FZU56" s="132" t="s">
        <v>24</v>
      </c>
      <c r="FZV56" s="132" t="s">
        <v>24</v>
      </c>
      <c r="FZW56" s="132" t="s">
        <v>24</v>
      </c>
      <c r="FZX56" s="132" t="s">
        <v>24</v>
      </c>
      <c r="FZY56" s="132" t="s">
        <v>24</v>
      </c>
      <c r="FZZ56" s="132" t="s">
        <v>24</v>
      </c>
      <c r="GAA56" s="132" t="s">
        <v>24</v>
      </c>
      <c r="GAB56" s="132" t="s">
        <v>24</v>
      </c>
      <c r="GAC56" s="132" t="s">
        <v>24</v>
      </c>
      <c r="GAD56" s="132" t="s">
        <v>24</v>
      </c>
      <c r="GAE56" s="132" t="s">
        <v>24</v>
      </c>
      <c r="GAF56" s="132" t="s">
        <v>24</v>
      </c>
      <c r="GAG56" s="132" t="s">
        <v>24</v>
      </c>
      <c r="GAH56" s="132" t="s">
        <v>24</v>
      </c>
      <c r="GAI56" s="132" t="s">
        <v>24</v>
      </c>
      <c r="GAJ56" s="132" t="s">
        <v>24</v>
      </c>
      <c r="GAK56" s="132" t="s">
        <v>24</v>
      </c>
      <c r="GAL56" s="132" t="s">
        <v>24</v>
      </c>
      <c r="GAM56" s="132" t="s">
        <v>24</v>
      </c>
      <c r="GAN56" s="132" t="s">
        <v>24</v>
      </c>
      <c r="GAO56" s="132" t="s">
        <v>24</v>
      </c>
      <c r="GAP56" s="132" t="s">
        <v>24</v>
      </c>
      <c r="GAQ56" s="132" t="s">
        <v>24</v>
      </c>
      <c r="GAR56" s="132" t="s">
        <v>24</v>
      </c>
      <c r="GAS56" s="132" t="s">
        <v>24</v>
      </c>
      <c r="GAT56" s="132" t="s">
        <v>24</v>
      </c>
      <c r="GAU56" s="132" t="s">
        <v>24</v>
      </c>
      <c r="GAV56" s="132" t="s">
        <v>24</v>
      </c>
      <c r="GAW56" s="132" t="s">
        <v>24</v>
      </c>
      <c r="GAX56" s="132" t="s">
        <v>24</v>
      </c>
      <c r="GAY56" s="132" t="s">
        <v>24</v>
      </c>
      <c r="GAZ56" s="132" t="s">
        <v>24</v>
      </c>
      <c r="GBA56" s="132" t="s">
        <v>24</v>
      </c>
      <c r="GBB56" s="132" t="s">
        <v>24</v>
      </c>
      <c r="GBC56" s="132" t="s">
        <v>24</v>
      </c>
      <c r="GBD56" s="132" t="s">
        <v>24</v>
      </c>
      <c r="GBE56" s="132" t="s">
        <v>24</v>
      </c>
      <c r="GBF56" s="132" t="s">
        <v>24</v>
      </c>
      <c r="GBG56" s="132" t="s">
        <v>24</v>
      </c>
      <c r="GBH56" s="132" t="s">
        <v>24</v>
      </c>
      <c r="GBI56" s="132" t="s">
        <v>24</v>
      </c>
      <c r="GBJ56" s="132" t="s">
        <v>24</v>
      </c>
      <c r="GBK56" s="132" t="s">
        <v>24</v>
      </c>
      <c r="GBL56" s="132" t="s">
        <v>24</v>
      </c>
      <c r="GBM56" s="132" t="s">
        <v>24</v>
      </c>
      <c r="GBN56" s="132" t="s">
        <v>24</v>
      </c>
      <c r="GBO56" s="132" t="s">
        <v>24</v>
      </c>
      <c r="GBP56" s="132" t="s">
        <v>24</v>
      </c>
      <c r="GBQ56" s="132" t="s">
        <v>24</v>
      </c>
      <c r="GBR56" s="132" t="s">
        <v>24</v>
      </c>
      <c r="GBS56" s="132" t="s">
        <v>24</v>
      </c>
      <c r="GBT56" s="132" t="s">
        <v>24</v>
      </c>
      <c r="GBU56" s="132" t="s">
        <v>24</v>
      </c>
      <c r="GBV56" s="132" t="s">
        <v>24</v>
      </c>
      <c r="GBW56" s="132" t="s">
        <v>24</v>
      </c>
      <c r="GBX56" s="132" t="s">
        <v>24</v>
      </c>
      <c r="GBY56" s="132" t="s">
        <v>24</v>
      </c>
      <c r="GBZ56" s="132" t="s">
        <v>24</v>
      </c>
      <c r="GCA56" s="132" t="s">
        <v>24</v>
      </c>
      <c r="GCB56" s="132" t="s">
        <v>24</v>
      </c>
      <c r="GCC56" s="132" t="s">
        <v>24</v>
      </c>
      <c r="GCD56" s="132" t="s">
        <v>24</v>
      </c>
      <c r="GCE56" s="132" t="s">
        <v>24</v>
      </c>
      <c r="GCF56" s="132" t="s">
        <v>24</v>
      </c>
      <c r="GCG56" s="132" t="s">
        <v>24</v>
      </c>
      <c r="GCH56" s="132" t="s">
        <v>24</v>
      </c>
      <c r="GCI56" s="132" t="s">
        <v>24</v>
      </c>
      <c r="GCJ56" s="132" t="s">
        <v>24</v>
      </c>
      <c r="GCK56" s="132" t="s">
        <v>24</v>
      </c>
      <c r="GCL56" s="132" t="s">
        <v>24</v>
      </c>
      <c r="GCM56" s="132" t="s">
        <v>24</v>
      </c>
      <c r="GCN56" s="132" t="s">
        <v>24</v>
      </c>
      <c r="GCO56" s="132" t="s">
        <v>24</v>
      </c>
      <c r="GCP56" s="132" t="s">
        <v>24</v>
      </c>
      <c r="GCQ56" s="132" t="s">
        <v>24</v>
      </c>
      <c r="GCR56" s="132" t="s">
        <v>24</v>
      </c>
      <c r="GCS56" s="132" t="s">
        <v>24</v>
      </c>
      <c r="GCT56" s="132" t="s">
        <v>24</v>
      </c>
      <c r="GCU56" s="132" t="s">
        <v>24</v>
      </c>
      <c r="GCV56" s="132" t="s">
        <v>24</v>
      </c>
      <c r="GCW56" s="132" t="s">
        <v>24</v>
      </c>
      <c r="GCX56" s="132" t="s">
        <v>24</v>
      </c>
      <c r="GCY56" s="132" t="s">
        <v>24</v>
      </c>
      <c r="GCZ56" s="132" t="s">
        <v>24</v>
      </c>
      <c r="GDA56" s="132" t="s">
        <v>24</v>
      </c>
      <c r="GDB56" s="132" t="s">
        <v>24</v>
      </c>
      <c r="GDC56" s="132" t="s">
        <v>24</v>
      </c>
      <c r="GDD56" s="132" t="s">
        <v>24</v>
      </c>
      <c r="GDE56" s="132" t="s">
        <v>24</v>
      </c>
      <c r="GDF56" s="132" t="s">
        <v>24</v>
      </c>
      <c r="GDG56" s="132" t="s">
        <v>24</v>
      </c>
      <c r="GDH56" s="132" t="s">
        <v>24</v>
      </c>
      <c r="GDI56" s="132" t="s">
        <v>24</v>
      </c>
      <c r="GDJ56" s="132" t="s">
        <v>24</v>
      </c>
      <c r="GDK56" s="132" t="s">
        <v>24</v>
      </c>
      <c r="GDL56" s="132" t="s">
        <v>24</v>
      </c>
      <c r="GDM56" s="132" t="s">
        <v>24</v>
      </c>
      <c r="GDN56" s="132" t="s">
        <v>24</v>
      </c>
      <c r="GDO56" s="132" t="s">
        <v>24</v>
      </c>
      <c r="GDP56" s="132" t="s">
        <v>24</v>
      </c>
      <c r="GDQ56" s="132" t="s">
        <v>24</v>
      </c>
      <c r="GDR56" s="132" t="s">
        <v>24</v>
      </c>
      <c r="GDS56" s="132" t="s">
        <v>24</v>
      </c>
      <c r="GDT56" s="132" t="s">
        <v>24</v>
      </c>
      <c r="GDU56" s="132" t="s">
        <v>24</v>
      </c>
      <c r="GDV56" s="132" t="s">
        <v>24</v>
      </c>
      <c r="GDW56" s="132" t="s">
        <v>24</v>
      </c>
      <c r="GDX56" s="132" t="s">
        <v>24</v>
      </c>
      <c r="GDY56" s="132" t="s">
        <v>24</v>
      </c>
      <c r="GDZ56" s="132" t="s">
        <v>24</v>
      </c>
      <c r="GEA56" s="132" t="s">
        <v>24</v>
      </c>
      <c r="GEB56" s="132" t="s">
        <v>24</v>
      </c>
      <c r="GEC56" s="132" t="s">
        <v>24</v>
      </c>
      <c r="GED56" s="132" t="s">
        <v>24</v>
      </c>
      <c r="GEE56" s="132" t="s">
        <v>24</v>
      </c>
      <c r="GEF56" s="132" t="s">
        <v>24</v>
      </c>
      <c r="GEG56" s="132" t="s">
        <v>24</v>
      </c>
      <c r="GEH56" s="132" t="s">
        <v>24</v>
      </c>
      <c r="GEI56" s="132" t="s">
        <v>24</v>
      </c>
      <c r="GEJ56" s="132" t="s">
        <v>24</v>
      </c>
      <c r="GEK56" s="132" t="s">
        <v>24</v>
      </c>
      <c r="GEL56" s="132" t="s">
        <v>24</v>
      </c>
      <c r="GEM56" s="132" t="s">
        <v>24</v>
      </c>
      <c r="GEN56" s="132" t="s">
        <v>24</v>
      </c>
      <c r="GEO56" s="132" t="s">
        <v>24</v>
      </c>
      <c r="GEP56" s="132" t="s">
        <v>24</v>
      </c>
      <c r="GEQ56" s="132" t="s">
        <v>24</v>
      </c>
      <c r="GER56" s="132" t="s">
        <v>24</v>
      </c>
      <c r="GES56" s="132" t="s">
        <v>24</v>
      </c>
      <c r="GET56" s="132" t="s">
        <v>24</v>
      </c>
      <c r="GEU56" s="132" t="s">
        <v>24</v>
      </c>
      <c r="GEV56" s="132" t="s">
        <v>24</v>
      </c>
      <c r="GEW56" s="132" t="s">
        <v>24</v>
      </c>
      <c r="GEX56" s="132" t="s">
        <v>24</v>
      </c>
      <c r="GEY56" s="132" t="s">
        <v>24</v>
      </c>
      <c r="GEZ56" s="132" t="s">
        <v>24</v>
      </c>
      <c r="GFA56" s="132" t="s">
        <v>24</v>
      </c>
      <c r="GFB56" s="132" t="s">
        <v>24</v>
      </c>
      <c r="GFC56" s="132" t="s">
        <v>24</v>
      </c>
      <c r="GFD56" s="132" t="s">
        <v>24</v>
      </c>
      <c r="GFE56" s="132" t="s">
        <v>24</v>
      </c>
      <c r="GFF56" s="132" t="s">
        <v>24</v>
      </c>
      <c r="GFG56" s="132" t="s">
        <v>24</v>
      </c>
      <c r="GFH56" s="132" t="s">
        <v>24</v>
      </c>
      <c r="GFI56" s="132" t="s">
        <v>24</v>
      </c>
      <c r="GFJ56" s="132" t="s">
        <v>24</v>
      </c>
      <c r="GFK56" s="132" t="s">
        <v>24</v>
      </c>
      <c r="GFL56" s="132" t="s">
        <v>24</v>
      </c>
      <c r="GFM56" s="132" t="s">
        <v>24</v>
      </c>
      <c r="GFN56" s="132" t="s">
        <v>24</v>
      </c>
      <c r="GFO56" s="132" t="s">
        <v>24</v>
      </c>
      <c r="GFP56" s="132" t="s">
        <v>24</v>
      </c>
      <c r="GFQ56" s="132" t="s">
        <v>24</v>
      </c>
      <c r="GFR56" s="132" t="s">
        <v>24</v>
      </c>
      <c r="GFS56" s="132" t="s">
        <v>24</v>
      </c>
      <c r="GFT56" s="132" t="s">
        <v>24</v>
      </c>
      <c r="GFU56" s="132" t="s">
        <v>24</v>
      </c>
      <c r="GFV56" s="132" t="s">
        <v>24</v>
      </c>
      <c r="GFW56" s="132" t="s">
        <v>24</v>
      </c>
      <c r="GFX56" s="132" t="s">
        <v>24</v>
      </c>
      <c r="GFY56" s="132" t="s">
        <v>24</v>
      </c>
      <c r="GFZ56" s="132" t="s">
        <v>24</v>
      </c>
      <c r="GGA56" s="132" t="s">
        <v>24</v>
      </c>
      <c r="GGB56" s="132" t="s">
        <v>24</v>
      </c>
      <c r="GGC56" s="132" t="s">
        <v>24</v>
      </c>
      <c r="GGD56" s="132" t="s">
        <v>24</v>
      </c>
      <c r="GGE56" s="132" t="s">
        <v>24</v>
      </c>
      <c r="GGF56" s="132" t="s">
        <v>24</v>
      </c>
      <c r="GGG56" s="132" t="s">
        <v>24</v>
      </c>
      <c r="GGH56" s="132" t="s">
        <v>24</v>
      </c>
      <c r="GGI56" s="132" t="s">
        <v>24</v>
      </c>
      <c r="GGJ56" s="132" t="s">
        <v>24</v>
      </c>
      <c r="GGK56" s="132" t="s">
        <v>24</v>
      </c>
      <c r="GGL56" s="132" t="s">
        <v>24</v>
      </c>
      <c r="GGM56" s="132" t="s">
        <v>24</v>
      </c>
      <c r="GGN56" s="132" t="s">
        <v>24</v>
      </c>
      <c r="GGO56" s="132" t="s">
        <v>24</v>
      </c>
      <c r="GGP56" s="132" t="s">
        <v>24</v>
      </c>
      <c r="GGQ56" s="132" t="s">
        <v>24</v>
      </c>
      <c r="GGR56" s="132" t="s">
        <v>24</v>
      </c>
      <c r="GGS56" s="132" t="s">
        <v>24</v>
      </c>
      <c r="GGT56" s="132" t="s">
        <v>24</v>
      </c>
      <c r="GGU56" s="132" t="s">
        <v>24</v>
      </c>
      <c r="GGV56" s="132" t="s">
        <v>24</v>
      </c>
      <c r="GGW56" s="132" t="s">
        <v>24</v>
      </c>
      <c r="GGX56" s="132" t="s">
        <v>24</v>
      </c>
      <c r="GGY56" s="132" t="s">
        <v>24</v>
      </c>
      <c r="GGZ56" s="132" t="s">
        <v>24</v>
      </c>
      <c r="GHA56" s="132" t="s">
        <v>24</v>
      </c>
      <c r="GHB56" s="132" t="s">
        <v>24</v>
      </c>
      <c r="GHC56" s="132" t="s">
        <v>24</v>
      </c>
      <c r="GHD56" s="132" t="s">
        <v>24</v>
      </c>
      <c r="GHE56" s="132" t="s">
        <v>24</v>
      </c>
      <c r="GHF56" s="132" t="s">
        <v>24</v>
      </c>
      <c r="GHG56" s="132" t="s">
        <v>24</v>
      </c>
      <c r="GHH56" s="132" t="s">
        <v>24</v>
      </c>
      <c r="GHI56" s="132" t="s">
        <v>24</v>
      </c>
      <c r="GHJ56" s="132" t="s">
        <v>24</v>
      </c>
      <c r="GHK56" s="132" t="s">
        <v>24</v>
      </c>
      <c r="GHL56" s="132" t="s">
        <v>24</v>
      </c>
      <c r="GHM56" s="132" t="s">
        <v>24</v>
      </c>
      <c r="GHN56" s="132" t="s">
        <v>24</v>
      </c>
      <c r="GHO56" s="132" t="s">
        <v>24</v>
      </c>
      <c r="GHP56" s="132" t="s">
        <v>24</v>
      </c>
      <c r="GHQ56" s="132" t="s">
        <v>24</v>
      </c>
      <c r="GHR56" s="132" t="s">
        <v>24</v>
      </c>
      <c r="GHS56" s="132" t="s">
        <v>24</v>
      </c>
      <c r="GHT56" s="132" t="s">
        <v>24</v>
      </c>
      <c r="GHU56" s="132" t="s">
        <v>24</v>
      </c>
      <c r="GHV56" s="132" t="s">
        <v>24</v>
      </c>
      <c r="GHW56" s="132" t="s">
        <v>24</v>
      </c>
      <c r="GHX56" s="132" t="s">
        <v>24</v>
      </c>
      <c r="GHY56" s="132" t="s">
        <v>24</v>
      </c>
      <c r="GHZ56" s="132" t="s">
        <v>24</v>
      </c>
      <c r="GIA56" s="132" t="s">
        <v>24</v>
      </c>
      <c r="GIB56" s="132" t="s">
        <v>24</v>
      </c>
      <c r="GIC56" s="132" t="s">
        <v>24</v>
      </c>
      <c r="GID56" s="132" t="s">
        <v>24</v>
      </c>
      <c r="GIE56" s="132" t="s">
        <v>24</v>
      </c>
      <c r="GIF56" s="132" t="s">
        <v>24</v>
      </c>
      <c r="GIG56" s="132" t="s">
        <v>24</v>
      </c>
      <c r="GIH56" s="132" t="s">
        <v>24</v>
      </c>
      <c r="GII56" s="132" t="s">
        <v>24</v>
      </c>
      <c r="GIJ56" s="132" t="s">
        <v>24</v>
      </c>
      <c r="GIK56" s="132" t="s">
        <v>24</v>
      </c>
      <c r="GIL56" s="132" t="s">
        <v>24</v>
      </c>
      <c r="GIM56" s="132" t="s">
        <v>24</v>
      </c>
      <c r="GIN56" s="132" t="s">
        <v>24</v>
      </c>
      <c r="GIO56" s="132" t="s">
        <v>24</v>
      </c>
      <c r="GIP56" s="132" t="s">
        <v>24</v>
      </c>
      <c r="GIQ56" s="132" t="s">
        <v>24</v>
      </c>
      <c r="GIR56" s="132" t="s">
        <v>24</v>
      </c>
      <c r="GIS56" s="132" t="s">
        <v>24</v>
      </c>
      <c r="GIT56" s="132" t="s">
        <v>24</v>
      </c>
      <c r="GIU56" s="132" t="s">
        <v>24</v>
      </c>
      <c r="GIV56" s="132" t="s">
        <v>24</v>
      </c>
      <c r="GIW56" s="132" t="s">
        <v>24</v>
      </c>
      <c r="GIX56" s="132" t="s">
        <v>24</v>
      </c>
      <c r="GIY56" s="132" t="s">
        <v>24</v>
      </c>
      <c r="GIZ56" s="132" t="s">
        <v>24</v>
      </c>
      <c r="GJA56" s="132" t="s">
        <v>24</v>
      </c>
      <c r="GJB56" s="132" t="s">
        <v>24</v>
      </c>
      <c r="GJC56" s="132" t="s">
        <v>24</v>
      </c>
      <c r="GJD56" s="132" t="s">
        <v>24</v>
      </c>
      <c r="GJE56" s="132" t="s">
        <v>24</v>
      </c>
      <c r="GJF56" s="132" t="s">
        <v>24</v>
      </c>
      <c r="GJG56" s="132" t="s">
        <v>24</v>
      </c>
      <c r="GJH56" s="132" t="s">
        <v>24</v>
      </c>
      <c r="GJI56" s="132" t="s">
        <v>24</v>
      </c>
      <c r="GJJ56" s="132" t="s">
        <v>24</v>
      </c>
      <c r="GJK56" s="132" t="s">
        <v>24</v>
      </c>
      <c r="GJL56" s="132" t="s">
        <v>24</v>
      </c>
      <c r="GJM56" s="132" t="s">
        <v>24</v>
      </c>
      <c r="GJN56" s="132" t="s">
        <v>24</v>
      </c>
      <c r="GJO56" s="132" t="s">
        <v>24</v>
      </c>
      <c r="GJP56" s="132" t="s">
        <v>24</v>
      </c>
      <c r="GJQ56" s="132" t="s">
        <v>24</v>
      </c>
      <c r="GJR56" s="132" t="s">
        <v>24</v>
      </c>
      <c r="GJS56" s="132" t="s">
        <v>24</v>
      </c>
      <c r="GJT56" s="132" t="s">
        <v>24</v>
      </c>
      <c r="GJU56" s="132" t="s">
        <v>24</v>
      </c>
      <c r="GJV56" s="132" t="s">
        <v>24</v>
      </c>
      <c r="GJW56" s="132" t="s">
        <v>24</v>
      </c>
      <c r="GJX56" s="132" t="s">
        <v>24</v>
      </c>
      <c r="GJY56" s="132" t="s">
        <v>24</v>
      </c>
      <c r="GJZ56" s="132" t="s">
        <v>24</v>
      </c>
      <c r="GKA56" s="132" t="s">
        <v>24</v>
      </c>
      <c r="GKB56" s="132" t="s">
        <v>24</v>
      </c>
      <c r="GKC56" s="132" t="s">
        <v>24</v>
      </c>
      <c r="GKD56" s="132" t="s">
        <v>24</v>
      </c>
      <c r="GKE56" s="132" t="s">
        <v>24</v>
      </c>
      <c r="GKF56" s="132" t="s">
        <v>24</v>
      </c>
      <c r="GKG56" s="132" t="s">
        <v>24</v>
      </c>
      <c r="GKH56" s="132" t="s">
        <v>24</v>
      </c>
      <c r="GKI56" s="132" t="s">
        <v>24</v>
      </c>
      <c r="GKJ56" s="132" t="s">
        <v>24</v>
      </c>
      <c r="GKK56" s="132" t="s">
        <v>24</v>
      </c>
      <c r="GKL56" s="132" t="s">
        <v>24</v>
      </c>
      <c r="GKM56" s="132" t="s">
        <v>24</v>
      </c>
      <c r="GKN56" s="132" t="s">
        <v>24</v>
      </c>
      <c r="GKO56" s="132" t="s">
        <v>24</v>
      </c>
      <c r="GKP56" s="132" t="s">
        <v>24</v>
      </c>
      <c r="GKQ56" s="132" t="s">
        <v>24</v>
      </c>
      <c r="GKR56" s="132" t="s">
        <v>24</v>
      </c>
      <c r="GKS56" s="132" t="s">
        <v>24</v>
      </c>
      <c r="GKT56" s="132" t="s">
        <v>24</v>
      </c>
      <c r="GKU56" s="132" t="s">
        <v>24</v>
      </c>
      <c r="GKV56" s="132" t="s">
        <v>24</v>
      </c>
      <c r="GKW56" s="132" t="s">
        <v>24</v>
      </c>
      <c r="GKX56" s="132" t="s">
        <v>24</v>
      </c>
      <c r="GKY56" s="132" t="s">
        <v>24</v>
      </c>
      <c r="GKZ56" s="132" t="s">
        <v>24</v>
      </c>
      <c r="GLA56" s="132" t="s">
        <v>24</v>
      </c>
      <c r="GLB56" s="132" t="s">
        <v>24</v>
      </c>
      <c r="GLC56" s="132" t="s">
        <v>24</v>
      </c>
      <c r="GLD56" s="132" t="s">
        <v>24</v>
      </c>
      <c r="GLE56" s="132" t="s">
        <v>24</v>
      </c>
      <c r="GLF56" s="132" t="s">
        <v>24</v>
      </c>
      <c r="GLG56" s="132" t="s">
        <v>24</v>
      </c>
      <c r="GLH56" s="132" t="s">
        <v>24</v>
      </c>
      <c r="GLI56" s="132" t="s">
        <v>24</v>
      </c>
      <c r="GLJ56" s="132" t="s">
        <v>24</v>
      </c>
      <c r="GLK56" s="132" t="s">
        <v>24</v>
      </c>
      <c r="GLL56" s="132" t="s">
        <v>24</v>
      </c>
      <c r="GLM56" s="132" t="s">
        <v>24</v>
      </c>
      <c r="GLN56" s="132" t="s">
        <v>24</v>
      </c>
      <c r="GLO56" s="132" t="s">
        <v>24</v>
      </c>
      <c r="GLP56" s="132" t="s">
        <v>24</v>
      </c>
      <c r="GLQ56" s="132" t="s">
        <v>24</v>
      </c>
      <c r="GLR56" s="132" t="s">
        <v>24</v>
      </c>
      <c r="GLS56" s="132" t="s">
        <v>24</v>
      </c>
      <c r="GLT56" s="132" t="s">
        <v>24</v>
      </c>
      <c r="GLU56" s="132" t="s">
        <v>24</v>
      </c>
      <c r="GLV56" s="132" t="s">
        <v>24</v>
      </c>
      <c r="GLW56" s="132" t="s">
        <v>24</v>
      </c>
      <c r="GLX56" s="132" t="s">
        <v>24</v>
      </c>
      <c r="GLY56" s="132" t="s">
        <v>24</v>
      </c>
      <c r="GLZ56" s="132" t="s">
        <v>24</v>
      </c>
      <c r="GMA56" s="132" t="s">
        <v>24</v>
      </c>
      <c r="GMB56" s="132" t="s">
        <v>24</v>
      </c>
      <c r="GMC56" s="132" t="s">
        <v>24</v>
      </c>
      <c r="GMD56" s="132" t="s">
        <v>24</v>
      </c>
      <c r="GME56" s="132" t="s">
        <v>24</v>
      </c>
      <c r="GMF56" s="132" t="s">
        <v>24</v>
      </c>
      <c r="GMG56" s="132" t="s">
        <v>24</v>
      </c>
      <c r="GMH56" s="132" t="s">
        <v>24</v>
      </c>
      <c r="GMI56" s="132" t="s">
        <v>24</v>
      </c>
      <c r="GMJ56" s="132" t="s">
        <v>24</v>
      </c>
      <c r="GMK56" s="132" t="s">
        <v>24</v>
      </c>
      <c r="GML56" s="132" t="s">
        <v>24</v>
      </c>
      <c r="GMM56" s="132" t="s">
        <v>24</v>
      </c>
      <c r="GMN56" s="132" t="s">
        <v>24</v>
      </c>
      <c r="GMO56" s="132" t="s">
        <v>24</v>
      </c>
      <c r="GMP56" s="132" t="s">
        <v>24</v>
      </c>
      <c r="GMQ56" s="132" t="s">
        <v>24</v>
      </c>
      <c r="GMR56" s="132" t="s">
        <v>24</v>
      </c>
      <c r="GMS56" s="132" t="s">
        <v>24</v>
      </c>
      <c r="GMT56" s="132" t="s">
        <v>24</v>
      </c>
      <c r="GMU56" s="132" t="s">
        <v>24</v>
      </c>
      <c r="GMV56" s="132" t="s">
        <v>24</v>
      </c>
      <c r="GMW56" s="132" t="s">
        <v>24</v>
      </c>
      <c r="GMX56" s="132" t="s">
        <v>24</v>
      </c>
      <c r="GMY56" s="132" t="s">
        <v>24</v>
      </c>
      <c r="GMZ56" s="132" t="s">
        <v>24</v>
      </c>
      <c r="GNA56" s="132" t="s">
        <v>24</v>
      </c>
      <c r="GNB56" s="132" t="s">
        <v>24</v>
      </c>
      <c r="GNC56" s="132" t="s">
        <v>24</v>
      </c>
      <c r="GND56" s="132" t="s">
        <v>24</v>
      </c>
      <c r="GNE56" s="132" t="s">
        <v>24</v>
      </c>
      <c r="GNF56" s="132" t="s">
        <v>24</v>
      </c>
      <c r="GNG56" s="132" t="s">
        <v>24</v>
      </c>
      <c r="GNH56" s="132" t="s">
        <v>24</v>
      </c>
      <c r="GNI56" s="132" t="s">
        <v>24</v>
      </c>
      <c r="GNJ56" s="132" t="s">
        <v>24</v>
      </c>
      <c r="GNK56" s="132" t="s">
        <v>24</v>
      </c>
      <c r="GNL56" s="132" t="s">
        <v>24</v>
      </c>
      <c r="GNM56" s="132" t="s">
        <v>24</v>
      </c>
      <c r="GNN56" s="132" t="s">
        <v>24</v>
      </c>
      <c r="GNO56" s="132" t="s">
        <v>24</v>
      </c>
      <c r="GNP56" s="132" t="s">
        <v>24</v>
      </c>
      <c r="GNQ56" s="132" t="s">
        <v>24</v>
      </c>
      <c r="GNR56" s="132" t="s">
        <v>24</v>
      </c>
      <c r="GNS56" s="132" t="s">
        <v>24</v>
      </c>
      <c r="GNT56" s="132" t="s">
        <v>24</v>
      </c>
      <c r="GNU56" s="132" t="s">
        <v>24</v>
      </c>
      <c r="GNV56" s="132" t="s">
        <v>24</v>
      </c>
      <c r="GNW56" s="132" t="s">
        <v>24</v>
      </c>
      <c r="GNX56" s="132" t="s">
        <v>24</v>
      </c>
      <c r="GNY56" s="132" t="s">
        <v>24</v>
      </c>
      <c r="GNZ56" s="132" t="s">
        <v>24</v>
      </c>
      <c r="GOA56" s="132" t="s">
        <v>24</v>
      </c>
      <c r="GOB56" s="132" t="s">
        <v>24</v>
      </c>
      <c r="GOC56" s="132" t="s">
        <v>24</v>
      </c>
      <c r="GOD56" s="132" t="s">
        <v>24</v>
      </c>
      <c r="GOE56" s="132" t="s">
        <v>24</v>
      </c>
      <c r="GOF56" s="132" t="s">
        <v>24</v>
      </c>
      <c r="GOG56" s="132" t="s">
        <v>24</v>
      </c>
      <c r="GOH56" s="132" t="s">
        <v>24</v>
      </c>
      <c r="GOI56" s="132" t="s">
        <v>24</v>
      </c>
      <c r="GOJ56" s="132" t="s">
        <v>24</v>
      </c>
      <c r="GOK56" s="132" t="s">
        <v>24</v>
      </c>
      <c r="GOL56" s="132" t="s">
        <v>24</v>
      </c>
      <c r="GOM56" s="132" t="s">
        <v>24</v>
      </c>
      <c r="GON56" s="132" t="s">
        <v>24</v>
      </c>
      <c r="GOO56" s="132" t="s">
        <v>24</v>
      </c>
      <c r="GOP56" s="132" t="s">
        <v>24</v>
      </c>
      <c r="GOQ56" s="132" t="s">
        <v>24</v>
      </c>
      <c r="GOR56" s="132" t="s">
        <v>24</v>
      </c>
      <c r="GOS56" s="132" t="s">
        <v>24</v>
      </c>
      <c r="GOT56" s="132" t="s">
        <v>24</v>
      </c>
      <c r="GOU56" s="132" t="s">
        <v>24</v>
      </c>
      <c r="GOV56" s="132" t="s">
        <v>24</v>
      </c>
      <c r="GOW56" s="132" t="s">
        <v>24</v>
      </c>
      <c r="GOX56" s="132" t="s">
        <v>24</v>
      </c>
      <c r="GOY56" s="132" t="s">
        <v>24</v>
      </c>
      <c r="GOZ56" s="132" t="s">
        <v>24</v>
      </c>
      <c r="GPA56" s="132" t="s">
        <v>24</v>
      </c>
      <c r="GPB56" s="132" t="s">
        <v>24</v>
      </c>
      <c r="GPC56" s="132" t="s">
        <v>24</v>
      </c>
      <c r="GPD56" s="132" t="s">
        <v>24</v>
      </c>
      <c r="GPE56" s="132" t="s">
        <v>24</v>
      </c>
      <c r="GPF56" s="132" t="s">
        <v>24</v>
      </c>
      <c r="GPG56" s="132" t="s">
        <v>24</v>
      </c>
      <c r="GPH56" s="132" t="s">
        <v>24</v>
      </c>
      <c r="GPI56" s="132" t="s">
        <v>24</v>
      </c>
      <c r="GPJ56" s="132" t="s">
        <v>24</v>
      </c>
      <c r="GPK56" s="132" t="s">
        <v>24</v>
      </c>
      <c r="GPL56" s="132" t="s">
        <v>24</v>
      </c>
      <c r="GPM56" s="132" t="s">
        <v>24</v>
      </c>
      <c r="GPN56" s="132" t="s">
        <v>24</v>
      </c>
      <c r="GPO56" s="132" t="s">
        <v>24</v>
      </c>
      <c r="GPP56" s="132" t="s">
        <v>24</v>
      </c>
      <c r="GPQ56" s="132" t="s">
        <v>24</v>
      </c>
      <c r="GPR56" s="132" t="s">
        <v>24</v>
      </c>
      <c r="GPS56" s="132" t="s">
        <v>24</v>
      </c>
      <c r="GPT56" s="132" t="s">
        <v>24</v>
      </c>
      <c r="GPU56" s="132" t="s">
        <v>24</v>
      </c>
      <c r="GPV56" s="132" t="s">
        <v>24</v>
      </c>
      <c r="GPW56" s="132" t="s">
        <v>24</v>
      </c>
      <c r="GPX56" s="132" t="s">
        <v>24</v>
      </c>
      <c r="GPY56" s="132" t="s">
        <v>24</v>
      </c>
      <c r="GPZ56" s="132" t="s">
        <v>24</v>
      </c>
      <c r="GQA56" s="132" t="s">
        <v>24</v>
      </c>
      <c r="GQB56" s="132" t="s">
        <v>24</v>
      </c>
      <c r="GQC56" s="132" t="s">
        <v>24</v>
      </c>
      <c r="GQD56" s="132" t="s">
        <v>24</v>
      </c>
      <c r="GQE56" s="132" t="s">
        <v>24</v>
      </c>
      <c r="GQF56" s="132" t="s">
        <v>24</v>
      </c>
      <c r="GQG56" s="132" t="s">
        <v>24</v>
      </c>
      <c r="GQH56" s="132" t="s">
        <v>24</v>
      </c>
      <c r="GQI56" s="132" t="s">
        <v>24</v>
      </c>
      <c r="GQJ56" s="132" t="s">
        <v>24</v>
      </c>
      <c r="GQK56" s="132" t="s">
        <v>24</v>
      </c>
      <c r="GQL56" s="132" t="s">
        <v>24</v>
      </c>
      <c r="GQM56" s="132" t="s">
        <v>24</v>
      </c>
      <c r="GQN56" s="132" t="s">
        <v>24</v>
      </c>
      <c r="GQO56" s="132" t="s">
        <v>24</v>
      </c>
      <c r="GQP56" s="132" t="s">
        <v>24</v>
      </c>
      <c r="GQQ56" s="132" t="s">
        <v>24</v>
      </c>
      <c r="GQR56" s="132" t="s">
        <v>24</v>
      </c>
      <c r="GQS56" s="132" t="s">
        <v>24</v>
      </c>
      <c r="GQT56" s="132" t="s">
        <v>24</v>
      </c>
      <c r="GQU56" s="132" t="s">
        <v>24</v>
      </c>
      <c r="GQV56" s="132" t="s">
        <v>24</v>
      </c>
      <c r="GQW56" s="132" t="s">
        <v>24</v>
      </c>
      <c r="GQX56" s="132" t="s">
        <v>24</v>
      </c>
      <c r="GQY56" s="132" t="s">
        <v>24</v>
      </c>
      <c r="GQZ56" s="132" t="s">
        <v>24</v>
      </c>
      <c r="GRA56" s="132" t="s">
        <v>24</v>
      </c>
      <c r="GRB56" s="132" t="s">
        <v>24</v>
      </c>
      <c r="GRC56" s="132" t="s">
        <v>24</v>
      </c>
      <c r="GRD56" s="132" t="s">
        <v>24</v>
      </c>
      <c r="GRE56" s="132" t="s">
        <v>24</v>
      </c>
      <c r="GRF56" s="132" t="s">
        <v>24</v>
      </c>
      <c r="GRG56" s="132" t="s">
        <v>24</v>
      </c>
      <c r="GRH56" s="132" t="s">
        <v>24</v>
      </c>
      <c r="GRI56" s="132" t="s">
        <v>24</v>
      </c>
      <c r="GRJ56" s="132" t="s">
        <v>24</v>
      </c>
      <c r="GRK56" s="132" t="s">
        <v>24</v>
      </c>
      <c r="GRL56" s="132" t="s">
        <v>24</v>
      </c>
      <c r="GRM56" s="132" t="s">
        <v>24</v>
      </c>
      <c r="GRN56" s="132" t="s">
        <v>24</v>
      </c>
      <c r="GRO56" s="132" t="s">
        <v>24</v>
      </c>
      <c r="GRP56" s="132" t="s">
        <v>24</v>
      </c>
      <c r="GRQ56" s="132" t="s">
        <v>24</v>
      </c>
      <c r="GRR56" s="132" t="s">
        <v>24</v>
      </c>
      <c r="GRS56" s="132" t="s">
        <v>24</v>
      </c>
      <c r="GRT56" s="132" t="s">
        <v>24</v>
      </c>
      <c r="GRU56" s="132" t="s">
        <v>24</v>
      </c>
      <c r="GRV56" s="132" t="s">
        <v>24</v>
      </c>
      <c r="GRW56" s="132" t="s">
        <v>24</v>
      </c>
      <c r="GRX56" s="132" t="s">
        <v>24</v>
      </c>
      <c r="GRY56" s="132" t="s">
        <v>24</v>
      </c>
      <c r="GRZ56" s="132" t="s">
        <v>24</v>
      </c>
      <c r="GSA56" s="132" t="s">
        <v>24</v>
      </c>
      <c r="GSB56" s="132" t="s">
        <v>24</v>
      </c>
      <c r="GSC56" s="132" t="s">
        <v>24</v>
      </c>
      <c r="GSD56" s="132" t="s">
        <v>24</v>
      </c>
      <c r="GSE56" s="132" t="s">
        <v>24</v>
      </c>
      <c r="GSF56" s="132" t="s">
        <v>24</v>
      </c>
      <c r="GSG56" s="132" t="s">
        <v>24</v>
      </c>
      <c r="GSH56" s="132" t="s">
        <v>24</v>
      </c>
      <c r="GSI56" s="132" t="s">
        <v>24</v>
      </c>
      <c r="GSJ56" s="132" t="s">
        <v>24</v>
      </c>
      <c r="GSK56" s="132" t="s">
        <v>24</v>
      </c>
      <c r="GSL56" s="132" t="s">
        <v>24</v>
      </c>
      <c r="GSM56" s="132" t="s">
        <v>24</v>
      </c>
      <c r="GSN56" s="132" t="s">
        <v>24</v>
      </c>
      <c r="GSO56" s="132" t="s">
        <v>24</v>
      </c>
      <c r="GSP56" s="132" t="s">
        <v>24</v>
      </c>
      <c r="GSQ56" s="132" t="s">
        <v>24</v>
      </c>
      <c r="GSR56" s="132" t="s">
        <v>24</v>
      </c>
      <c r="GSS56" s="132" t="s">
        <v>24</v>
      </c>
      <c r="GST56" s="132" t="s">
        <v>24</v>
      </c>
      <c r="GSU56" s="132" t="s">
        <v>24</v>
      </c>
      <c r="GSV56" s="132" t="s">
        <v>24</v>
      </c>
      <c r="GSW56" s="132" t="s">
        <v>24</v>
      </c>
      <c r="GSX56" s="132" t="s">
        <v>24</v>
      </c>
      <c r="GSY56" s="132" t="s">
        <v>24</v>
      </c>
      <c r="GSZ56" s="132" t="s">
        <v>24</v>
      </c>
      <c r="GTA56" s="132" t="s">
        <v>24</v>
      </c>
      <c r="GTB56" s="132" t="s">
        <v>24</v>
      </c>
      <c r="GTC56" s="132" t="s">
        <v>24</v>
      </c>
      <c r="GTD56" s="132" t="s">
        <v>24</v>
      </c>
      <c r="GTE56" s="132" t="s">
        <v>24</v>
      </c>
      <c r="GTF56" s="132" t="s">
        <v>24</v>
      </c>
      <c r="GTG56" s="132" t="s">
        <v>24</v>
      </c>
      <c r="GTH56" s="132" t="s">
        <v>24</v>
      </c>
      <c r="GTI56" s="132" t="s">
        <v>24</v>
      </c>
      <c r="GTJ56" s="132" t="s">
        <v>24</v>
      </c>
      <c r="GTK56" s="132" t="s">
        <v>24</v>
      </c>
      <c r="GTL56" s="132" t="s">
        <v>24</v>
      </c>
      <c r="GTM56" s="132" t="s">
        <v>24</v>
      </c>
      <c r="GTN56" s="132" t="s">
        <v>24</v>
      </c>
      <c r="GTO56" s="132" t="s">
        <v>24</v>
      </c>
      <c r="GTP56" s="132" t="s">
        <v>24</v>
      </c>
      <c r="GTQ56" s="132" t="s">
        <v>24</v>
      </c>
      <c r="GTR56" s="132" t="s">
        <v>24</v>
      </c>
      <c r="GTS56" s="132" t="s">
        <v>24</v>
      </c>
      <c r="GTT56" s="132" t="s">
        <v>24</v>
      </c>
      <c r="GTU56" s="132" t="s">
        <v>24</v>
      </c>
      <c r="GTV56" s="132" t="s">
        <v>24</v>
      </c>
      <c r="GTW56" s="132" t="s">
        <v>24</v>
      </c>
      <c r="GTX56" s="132" t="s">
        <v>24</v>
      </c>
      <c r="GTY56" s="132" t="s">
        <v>24</v>
      </c>
      <c r="GTZ56" s="132" t="s">
        <v>24</v>
      </c>
      <c r="GUA56" s="132" t="s">
        <v>24</v>
      </c>
      <c r="GUB56" s="132" t="s">
        <v>24</v>
      </c>
      <c r="GUC56" s="132" t="s">
        <v>24</v>
      </c>
      <c r="GUD56" s="132" t="s">
        <v>24</v>
      </c>
      <c r="GUE56" s="132" t="s">
        <v>24</v>
      </c>
      <c r="GUF56" s="132" t="s">
        <v>24</v>
      </c>
      <c r="GUG56" s="132" t="s">
        <v>24</v>
      </c>
      <c r="GUH56" s="132" t="s">
        <v>24</v>
      </c>
      <c r="GUI56" s="132" t="s">
        <v>24</v>
      </c>
      <c r="GUJ56" s="132" t="s">
        <v>24</v>
      </c>
      <c r="GUK56" s="132" t="s">
        <v>24</v>
      </c>
      <c r="GUL56" s="132" t="s">
        <v>24</v>
      </c>
      <c r="GUM56" s="132" t="s">
        <v>24</v>
      </c>
      <c r="GUN56" s="132" t="s">
        <v>24</v>
      </c>
      <c r="GUO56" s="132" t="s">
        <v>24</v>
      </c>
      <c r="GUP56" s="132" t="s">
        <v>24</v>
      </c>
      <c r="GUQ56" s="132" t="s">
        <v>24</v>
      </c>
      <c r="GUR56" s="132" t="s">
        <v>24</v>
      </c>
      <c r="GUS56" s="132" t="s">
        <v>24</v>
      </c>
      <c r="GUT56" s="132" t="s">
        <v>24</v>
      </c>
      <c r="GUU56" s="132" t="s">
        <v>24</v>
      </c>
      <c r="GUV56" s="132" t="s">
        <v>24</v>
      </c>
      <c r="GUW56" s="132" t="s">
        <v>24</v>
      </c>
      <c r="GUX56" s="132" t="s">
        <v>24</v>
      </c>
      <c r="GUY56" s="132" t="s">
        <v>24</v>
      </c>
      <c r="GUZ56" s="132" t="s">
        <v>24</v>
      </c>
      <c r="GVA56" s="132" t="s">
        <v>24</v>
      </c>
      <c r="GVB56" s="132" t="s">
        <v>24</v>
      </c>
      <c r="GVC56" s="132" t="s">
        <v>24</v>
      </c>
      <c r="GVD56" s="132" t="s">
        <v>24</v>
      </c>
      <c r="GVE56" s="132" t="s">
        <v>24</v>
      </c>
      <c r="GVF56" s="132" t="s">
        <v>24</v>
      </c>
      <c r="GVG56" s="132" t="s">
        <v>24</v>
      </c>
      <c r="GVH56" s="132" t="s">
        <v>24</v>
      </c>
      <c r="GVI56" s="132" t="s">
        <v>24</v>
      </c>
      <c r="GVJ56" s="132" t="s">
        <v>24</v>
      </c>
      <c r="GVK56" s="132" t="s">
        <v>24</v>
      </c>
      <c r="GVL56" s="132" t="s">
        <v>24</v>
      </c>
      <c r="GVM56" s="132" t="s">
        <v>24</v>
      </c>
      <c r="GVN56" s="132" t="s">
        <v>24</v>
      </c>
      <c r="GVO56" s="132" t="s">
        <v>24</v>
      </c>
      <c r="GVP56" s="132" t="s">
        <v>24</v>
      </c>
      <c r="GVQ56" s="132" t="s">
        <v>24</v>
      </c>
      <c r="GVR56" s="132" t="s">
        <v>24</v>
      </c>
      <c r="GVS56" s="132" t="s">
        <v>24</v>
      </c>
      <c r="GVT56" s="132" t="s">
        <v>24</v>
      </c>
      <c r="GVU56" s="132" t="s">
        <v>24</v>
      </c>
      <c r="GVV56" s="132" t="s">
        <v>24</v>
      </c>
      <c r="GVW56" s="132" t="s">
        <v>24</v>
      </c>
      <c r="GVX56" s="132" t="s">
        <v>24</v>
      </c>
      <c r="GVY56" s="132" t="s">
        <v>24</v>
      </c>
      <c r="GVZ56" s="132" t="s">
        <v>24</v>
      </c>
      <c r="GWA56" s="132" t="s">
        <v>24</v>
      </c>
      <c r="GWB56" s="132" t="s">
        <v>24</v>
      </c>
      <c r="GWC56" s="132" t="s">
        <v>24</v>
      </c>
      <c r="GWD56" s="132" t="s">
        <v>24</v>
      </c>
      <c r="GWE56" s="132" t="s">
        <v>24</v>
      </c>
      <c r="GWF56" s="132" t="s">
        <v>24</v>
      </c>
      <c r="GWG56" s="132" t="s">
        <v>24</v>
      </c>
      <c r="GWH56" s="132" t="s">
        <v>24</v>
      </c>
      <c r="GWI56" s="132" t="s">
        <v>24</v>
      </c>
      <c r="GWJ56" s="132" t="s">
        <v>24</v>
      </c>
      <c r="GWK56" s="132" t="s">
        <v>24</v>
      </c>
      <c r="GWL56" s="132" t="s">
        <v>24</v>
      </c>
      <c r="GWM56" s="132" t="s">
        <v>24</v>
      </c>
      <c r="GWN56" s="132" t="s">
        <v>24</v>
      </c>
      <c r="GWO56" s="132" t="s">
        <v>24</v>
      </c>
      <c r="GWP56" s="132" t="s">
        <v>24</v>
      </c>
      <c r="GWQ56" s="132" t="s">
        <v>24</v>
      </c>
      <c r="GWR56" s="132" t="s">
        <v>24</v>
      </c>
      <c r="GWS56" s="132" t="s">
        <v>24</v>
      </c>
      <c r="GWT56" s="132" t="s">
        <v>24</v>
      </c>
      <c r="GWU56" s="132" t="s">
        <v>24</v>
      </c>
      <c r="GWV56" s="132" t="s">
        <v>24</v>
      </c>
      <c r="GWW56" s="132" t="s">
        <v>24</v>
      </c>
      <c r="GWX56" s="132" t="s">
        <v>24</v>
      </c>
      <c r="GWY56" s="132" t="s">
        <v>24</v>
      </c>
      <c r="GWZ56" s="132" t="s">
        <v>24</v>
      </c>
      <c r="GXA56" s="132" t="s">
        <v>24</v>
      </c>
      <c r="GXB56" s="132" t="s">
        <v>24</v>
      </c>
      <c r="GXC56" s="132" t="s">
        <v>24</v>
      </c>
      <c r="GXD56" s="132" t="s">
        <v>24</v>
      </c>
      <c r="GXE56" s="132" t="s">
        <v>24</v>
      </c>
      <c r="GXF56" s="132" t="s">
        <v>24</v>
      </c>
      <c r="GXG56" s="132" t="s">
        <v>24</v>
      </c>
      <c r="GXH56" s="132" t="s">
        <v>24</v>
      </c>
      <c r="GXI56" s="132" t="s">
        <v>24</v>
      </c>
      <c r="GXJ56" s="132" t="s">
        <v>24</v>
      </c>
      <c r="GXK56" s="132" t="s">
        <v>24</v>
      </c>
      <c r="GXL56" s="132" t="s">
        <v>24</v>
      </c>
      <c r="GXM56" s="132" t="s">
        <v>24</v>
      </c>
      <c r="GXN56" s="132" t="s">
        <v>24</v>
      </c>
      <c r="GXO56" s="132" t="s">
        <v>24</v>
      </c>
      <c r="GXP56" s="132" t="s">
        <v>24</v>
      </c>
      <c r="GXQ56" s="132" t="s">
        <v>24</v>
      </c>
      <c r="GXR56" s="132" t="s">
        <v>24</v>
      </c>
      <c r="GXS56" s="132" t="s">
        <v>24</v>
      </c>
      <c r="GXT56" s="132" t="s">
        <v>24</v>
      </c>
      <c r="GXU56" s="132" t="s">
        <v>24</v>
      </c>
      <c r="GXV56" s="132" t="s">
        <v>24</v>
      </c>
      <c r="GXW56" s="132" t="s">
        <v>24</v>
      </c>
      <c r="GXX56" s="132" t="s">
        <v>24</v>
      </c>
      <c r="GXY56" s="132" t="s">
        <v>24</v>
      </c>
      <c r="GXZ56" s="132" t="s">
        <v>24</v>
      </c>
      <c r="GYA56" s="132" t="s">
        <v>24</v>
      </c>
      <c r="GYB56" s="132" t="s">
        <v>24</v>
      </c>
      <c r="GYC56" s="132" t="s">
        <v>24</v>
      </c>
      <c r="GYD56" s="132" t="s">
        <v>24</v>
      </c>
      <c r="GYE56" s="132" t="s">
        <v>24</v>
      </c>
      <c r="GYF56" s="132" t="s">
        <v>24</v>
      </c>
      <c r="GYG56" s="132" t="s">
        <v>24</v>
      </c>
      <c r="GYH56" s="132" t="s">
        <v>24</v>
      </c>
      <c r="GYI56" s="132" t="s">
        <v>24</v>
      </c>
      <c r="GYJ56" s="132" t="s">
        <v>24</v>
      </c>
      <c r="GYK56" s="132" t="s">
        <v>24</v>
      </c>
      <c r="GYL56" s="132" t="s">
        <v>24</v>
      </c>
      <c r="GYM56" s="132" t="s">
        <v>24</v>
      </c>
      <c r="GYN56" s="132" t="s">
        <v>24</v>
      </c>
      <c r="GYO56" s="132" t="s">
        <v>24</v>
      </c>
      <c r="GYP56" s="132" t="s">
        <v>24</v>
      </c>
      <c r="GYQ56" s="132" t="s">
        <v>24</v>
      </c>
      <c r="GYR56" s="132" t="s">
        <v>24</v>
      </c>
      <c r="GYS56" s="132" t="s">
        <v>24</v>
      </c>
      <c r="GYT56" s="132" t="s">
        <v>24</v>
      </c>
      <c r="GYU56" s="132" t="s">
        <v>24</v>
      </c>
      <c r="GYV56" s="132" t="s">
        <v>24</v>
      </c>
      <c r="GYW56" s="132" t="s">
        <v>24</v>
      </c>
      <c r="GYX56" s="132" t="s">
        <v>24</v>
      </c>
      <c r="GYY56" s="132" t="s">
        <v>24</v>
      </c>
      <c r="GYZ56" s="132" t="s">
        <v>24</v>
      </c>
      <c r="GZA56" s="132" t="s">
        <v>24</v>
      </c>
      <c r="GZB56" s="132" t="s">
        <v>24</v>
      </c>
      <c r="GZC56" s="132" t="s">
        <v>24</v>
      </c>
      <c r="GZD56" s="132" t="s">
        <v>24</v>
      </c>
      <c r="GZE56" s="132" t="s">
        <v>24</v>
      </c>
      <c r="GZF56" s="132" t="s">
        <v>24</v>
      </c>
      <c r="GZG56" s="132" t="s">
        <v>24</v>
      </c>
      <c r="GZH56" s="132" t="s">
        <v>24</v>
      </c>
      <c r="GZI56" s="132" t="s">
        <v>24</v>
      </c>
      <c r="GZJ56" s="132" t="s">
        <v>24</v>
      </c>
      <c r="GZK56" s="132" t="s">
        <v>24</v>
      </c>
      <c r="GZL56" s="132" t="s">
        <v>24</v>
      </c>
      <c r="GZM56" s="132" t="s">
        <v>24</v>
      </c>
      <c r="GZN56" s="132" t="s">
        <v>24</v>
      </c>
      <c r="GZO56" s="132" t="s">
        <v>24</v>
      </c>
      <c r="GZP56" s="132" t="s">
        <v>24</v>
      </c>
      <c r="GZQ56" s="132" t="s">
        <v>24</v>
      </c>
      <c r="GZR56" s="132" t="s">
        <v>24</v>
      </c>
      <c r="GZS56" s="132" t="s">
        <v>24</v>
      </c>
      <c r="GZT56" s="132" t="s">
        <v>24</v>
      </c>
      <c r="GZU56" s="132" t="s">
        <v>24</v>
      </c>
      <c r="GZV56" s="132" t="s">
        <v>24</v>
      </c>
      <c r="GZW56" s="132" t="s">
        <v>24</v>
      </c>
      <c r="GZX56" s="132" t="s">
        <v>24</v>
      </c>
      <c r="GZY56" s="132" t="s">
        <v>24</v>
      </c>
      <c r="GZZ56" s="132" t="s">
        <v>24</v>
      </c>
      <c r="HAA56" s="132" t="s">
        <v>24</v>
      </c>
      <c r="HAB56" s="132" t="s">
        <v>24</v>
      </c>
      <c r="HAC56" s="132" t="s">
        <v>24</v>
      </c>
      <c r="HAD56" s="132" t="s">
        <v>24</v>
      </c>
      <c r="HAE56" s="132" t="s">
        <v>24</v>
      </c>
      <c r="HAF56" s="132" t="s">
        <v>24</v>
      </c>
      <c r="HAG56" s="132" t="s">
        <v>24</v>
      </c>
      <c r="HAH56" s="132" t="s">
        <v>24</v>
      </c>
      <c r="HAI56" s="132" t="s">
        <v>24</v>
      </c>
      <c r="HAJ56" s="132" t="s">
        <v>24</v>
      </c>
      <c r="HAK56" s="132" t="s">
        <v>24</v>
      </c>
      <c r="HAL56" s="132" t="s">
        <v>24</v>
      </c>
      <c r="HAM56" s="132" t="s">
        <v>24</v>
      </c>
      <c r="HAN56" s="132" t="s">
        <v>24</v>
      </c>
      <c r="HAO56" s="132" t="s">
        <v>24</v>
      </c>
      <c r="HAP56" s="132" t="s">
        <v>24</v>
      </c>
      <c r="HAQ56" s="132" t="s">
        <v>24</v>
      </c>
      <c r="HAR56" s="132" t="s">
        <v>24</v>
      </c>
      <c r="HAS56" s="132" t="s">
        <v>24</v>
      </c>
      <c r="HAT56" s="132" t="s">
        <v>24</v>
      </c>
      <c r="HAU56" s="132" t="s">
        <v>24</v>
      </c>
      <c r="HAV56" s="132" t="s">
        <v>24</v>
      </c>
      <c r="HAW56" s="132" t="s">
        <v>24</v>
      </c>
      <c r="HAX56" s="132" t="s">
        <v>24</v>
      </c>
      <c r="HAY56" s="132" t="s">
        <v>24</v>
      </c>
      <c r="HAZ56" s="132" t="s">
        <v>24</v>
      </c>
      <c r="HBA56" s="132" t="s">
        <v>24</v>
      </c>
      <c r="HBB56" s="132" t="s">
        <v>24</v>
      </c>
      <c r="HBC56" s="132" t="s">
        <v>24</v>
      </c>
      <c r="HBD56" s="132" t="s">
        <v>24</v>
      </c>
      <c r="HBE56" s="132" t="s">
        <v>24</v>
      </c>
      <c r="HBF56" s="132" t="s">
        <v>24</v>
      </c>
      <c r="HBG56" s="132" t="s">
        <v>24</v>
      </c>
      <c r="HBH56" s="132" t="s">
        <v>24</v>
      </c>
      <c r="HBI56" s="132" t="s">
        <v>24</v>
      </c>
      <c r="HBJ56" s="132" t="s">
        <v>24</v>
      </c>
      <c r="HBK56" s="132" t="s">
        <v>24</v>
      </c>
      <c r="HBL56" s="132" t="s">
        <v>24</v>
      </c>
      <c r="HBM56" s="132" t="s">
        <v>24</v>
      </c>
      <c r="HBN56" s="132" t="s">
        <v>24</v>
      </c>
      <c r="HBO56" s="132" t="s">
        <v>24</v>
      </c>
      <c r="HBP56" s="132" t="s">
        <v>24</v>
      </c>
      <c r="HBQ56" s="132" t="s">
        <v>24</v>
      </c>
      <c r="HBR56" s="132" t="s">
        <v>24</v>
      </c>
      <c r="HBS56" s="132" t="s">
        <v>24</v>
      </c>
      <c r="HBT56" s="132" t="s">
        <v>24</v>
      </c>
      <c r="HBU56" s="132" t="s">
        <v>24</v>
      </c>
      <c r="HBV56" s="132" t="s">
        <v>24</v>
      </c>
      <c r="HBW56" s="132" t="s">
        <v>24</v>
      </c>
      <c r="HBX56" s="132" t="s">
        <v>24</v>
      </c>
      <c r="HBY56" s="132" t="s">
        <v>24</v>
      </c>
      <c r="HBZ56" s="132" t="s">
        <v>24</v>
      </c>
      <c r="HCA56" s="132" t="s">
        <v>24</v>
      </c>
      <c r="HCB56" s="132" t="s">
        <v>24</v>
      </c>
      <c r="HCC56" s="132" t="s">
        <v>24</v>
      </c>
      <c r="HCD56" s="132" t="s">
        <v>24</v>
      </c>
      <c r="HCE56" s="132" t="s">
        <v>24</v>
      </c>
      <c r="HCF56" s="132" t="s">
        <v>24</v>
      </c>
      <c r="HCG56" s="132" t="s">
        <v>24</v>
      </c>
      <c r="HCH56" s="132" t="s">
        <v>24</v>
      </c>
      <c r="HCI56" s="132" t="s">
        <v>24</v>
      </c>
      <c r="HCJ56" s="132" t="s">
        <v>24</v>
      </c>
      <c r="HCK56" s="132" t="s">
        <v>24</v>
      </c>
      <c r="HCL56" s="132" t="s">
        <v>24</v>
      </c>
      <c r="HCM56" s="132" t="s">
        <v>24</v>
      </c>
      <c r="HCN56" s="132" t="s">
        <v>24</v>
      </c>
      <c r="HCO56" s="132" t="s">
        <v>24</v>
      </c>
      <c r="HCP56" s="132" t="s">
        <v>24</v>
      </c>
      <c r="HCQ56" s="132" t="s">
        <v>24</v>
      </c>
      <c r="HCR56" s="132" t="s">
        <v>24</v>
      </c>
      <c r="HCS56" s="132" t="s">
        <v>24</v>
      </c>
      <c r="HCT56" s="132" t="s">
        <v>24</v>
      </c>
      <c r="HCU56" s="132" t="s">
        <v>24</v>
      </c>
      <c r="HCV56" s="132" t="s">
        <v>24</v>
      </c>
      <c r="HCW56" s="132" t="s">
        <v>24</v>
      </c>
      <c r="HCX56" s="132" t="s">
        <v>24</v>
      </c>
      <c r="HCY56" s="132" t="s">
        <v>24</v>
      </c>
      <c r="HCZ56" s="132" t="s">
        <v>24</v>
      </c>
      <c r="HDA56" s="132" t="s">
        <v>24</v>
      </c>
      <c r="HDB56" s="132" t="s">
        <v>24</v>
      </c>
      <c r="HDC56" s="132" t="s">
        <v>24</v>
      </c>
      <c r="HDD56" s="132" t="s">
        <v>24</v>
      </c>
      <c r="HDE56" s="132" t="s">
        <v>24</v>
      </c>
      <c r="HDF56" s="132" t="s">
        <v>24</v>
      </c>
      <c r="HDG56" s="132" t="s">
        <v>24</v>
      </c>
      <c r="HDH56" s="132" t="s">
        <v>24</v>
      </c>
      <c r="HDI56" s="132" t="s">
        <v>24</v>
      </c>
      <c r="HDJ56" s="132" t="s">
        <v>24</v>
      </c>
      <c r="HDK56" s="132" t="s">
        <v>24</v>
      </c>
      <c r="HDL56" s="132" t="s">
        <v>24</v>
      </c>
      <c r="HDM56" s="132" t="s">
        <v>24</v>
      </c>
      <c r="HDN56" s="132" t="s">
        <v>24</v>
      </c>
      <c r="HDO56" s="132" t="s">
        <v>24</v>
      </c>
      <c r="HDP56" s="132" t="s">
        <v>24</v>
      </c>
      <c r="HDQ56" s="132" t="s">
        <v>24</v>
      </c>
      <c r="HDR56" s="132" t="s">
        <v>24</v>
      </c>
      <c r="HDS56" s="132" t="s">
        <v>24</v>
      </c>
      <c r="HDT56" s="132" t="s">
        <v>24</v>
      </c>
      <c r="HDU56" s="132" t="s">
        <v>24</v>
      </c>
      <c r="HDV56" s="132" t="s">
        <v>24</v>
      </c>
      <c r="HDW56" s="132" t="s">
        <v>24</v>
      </c>
      <c r="HDX56" s="132" t="s">
        <v>24</v>
      </c>
      <c r="HDY56" s="132" t="s">
        <v>24</v>
      </c>
      <c r="HDZ56" s="132" t="s">
        <v>24</v>
      </c>
      <c r="HEA56" s="132" t="s">
        <v>24</v>
      </c>
      <c r="HEB56" s="132" t="s">
        <v>24</v>
      </c>
      <c r="HEC56" s="132" t="s">
        <v>24</v>
      </c>
      <c r="HED56" s="132" t="s">
        <v>24</v>
      </c>
      <c r="HEE56" s="132" t="s">
        <v>24</v>
      </c>
      <c r="HEF56" s="132" t="s">
        <v>24</v>
      </c>
      <c r="HEG56" s="132" t="s">
        <v>24</v>
      </c>
      <c r="HEH56" s="132" t="s">
        <v>24</v>
      </c>
      <c r="HEI56" s="132" t="s">
        <v>24</v>
      </c>
      <c r="HEJ56" s="132" t="s">
        <v>24</v>
      </c>
      <c r="HEK56" s="132" t="s">
        <v>24</v>
      </c>
      <c r="HEL56" s="132" t="s">
        <v>24</v>
      </c>
      <c r="HEM56" s="132" t="s">
        <v>24</v>
      </c>
      <c r="HEN56" s="132" t="s">
        <v>24</v>
      </c>
      <c r="HEO56" s="132" t="s">
        <v>24</v>
      </c>
      <c r="HEP56" s="132" t="s">
        <v>24</v>
      </c>
      <c r="HEQ56" s="132" t="s">
        <v>24</v>
      </c>
      <c r="HER56" s="132" t="s">
        <v>24</v>
      </c>
      <c r="HES56" s="132" t="s">
        <v>24</v>
      </c>
      <c r="HET56" s="132" t="s">
        <v>24</v>
      </c>
      <c r="HEU56" s="132" t="s">
        <v>24</v>
      </c>
      <c r="HEV56" s="132" t="s">
        <v>24</v>
      </c>
      <c r="HEW56" s="132" t="s">
        <v>24</v>
      </c>
      <c r="HEX56" s="132" t="s">
        <v>24</v>
      </c>
      <c r="HEY56" s="132" t="s">
        <v>24</v>
      </c>
      <c r="HEZ56" s="132" t="s">
        <v>24</v>
      </c>
      <c r="HFA56" s="132" t="s">
        <v>24</v>
      </c>
      <c r="HFB56" s="132" t="s">
        <v>24</v>
      </c>
      <c r="HFC56" s="132" t="s">
        <v>24</v>
      </c>
      <c r="HFD56" s="132" t="s">
        <v>24</v>
      </c>
      <c r="HFE56" s="132" t="s">
        <v>24</v>
      </c>
      <c r="HFF56" s="132" t="s">
        <v>24</v>
      </c>
      <c r="HFG56" s="132" t="s">
        <v>24</v>
      </c>
      <c r="HFH56" s="132" t="s">
        <v>24</v>
      </c>
      <c r="HFI56" s="132" t="s">
        <v>24</v>
      </c>
      <c r="HFJ56" s="132" t="s">
        <v>24</v>
      </c>
      <c r="HFK56" s="132" t="s">
        <v>24</v>
      </c>
      <c r="HFL56" s="132" t="s">
        <v>24</v>
      </c>
      <c r="HFM56" s="132" t="s">
        <v>24</v>
      </c>
      <c r="HFN56" s="132" t="s">
        <v>24</v>
      </c>
      <c r="HFO56" s="132" t="s">
        <v>24</v>
      </c>
      <c r="HFP56" s="132" t="s">
        <v>24</v>
      </c>
      <c r="HFQ56" s="132" t="s">
        <v>24</v>
      </c>
      <c r="HFR56" s="132" t="s">
        <v>24</v>
      </c>
      <c r="HFS56" s="132" t="s">
        <v>24</v>
      </c>
      <c r="HFT56" s="132" t="s">
        <v>24</v>
      </c>
      <c r="HFU56" s="132" t="s">
        <v>24</v>
      </c>
      <c r="HFV56" s="132" t="s">
        <v>24</v>
      </c>
      <c r="HFW56" s="132" t="s">
        <v>24</v>
      </c>
      <c r="HFX56" s="132" t="s">
        <v>24</v>
      </c>
      <c r="HFY56" s="132" t="s">
        <v>24</v>
      </c>
      <c r="HFZ56" s="132" t="s">
        <v>24</v>
      </c>
      <c r="HGA56" s="132" t="s">
        <v>24</v>
      </c>
      <c r="HGB56" s="132" t="s">
        <v>24</v>
      </c>
      <c r="HGC56" s="132" t="s">
        <v>24</v>
      </c>
      <c r="HGD56" s="132" t="s">
        <v>24</v>
      </c>
      <c r="HGE56" s="132" t="s">
        <v>24</v>
      </c>
      <c r="HGF56" s="132" t="s">
        <v>24</v>
      </c>
      <c r="HGG56" s="132" t="s">
        <v>24</v>
      </c>
      <c r="HGH56" s="132" t="s">
        <v>24</v>
      </c>
      <c r="HGI56" s="132" t="s">
        <v>24</v>
      </c>
      <c r="HGJ56" s="132" t="s">
        <v>24</v>
      </c>
      <c r="HGK56" s="132" t="s">
        <v>24</v>
      </c>
      <c r="HGL56" s="132" t="s">
        <v>24</v>
      </c>
      <c r="HGM56" s="132" t="s">
        <v>24</v>
      </c>
      <c r="HGN56" s="132" t="s">
        <v>24</v>
      </c>
      <c r="HGO56" s="132" t="s">
        <v>24</v>
      </c>
      <c r="HGP56" s="132" t="s">
        <v>24</v>
      </c>
      <c r="HGQ56" s="132" t="s">
        <v>24</v>
      </c>
      <c r="HGR56" s="132" t="s">
        <v>24</v>
      </c>
      <c r="HGS56" s="132" t="s">
        <v>24</v>
      </c>
      <c r="HGT56" s="132" t="s">
        <v>24</v>
      </c>
      <c r="HGU56" s="132" t="s">
        <v>24</v>
      </c>
      <c r="HGV56" s="132" t="s">
        <v>24</v>
      </c>
      <c r="HGW56" s="132" t="s">
        <v>24</v>
      </c>
      <c r="HGX56" s="132" t="s">
        <v>24</v>
      </c>
      <c r="HGY56" s="132" t="s">
        <v>24</v>
      </c>
      <c r="HGZ56" s="132" t="s">
        <v>24</v>
      </c>
      <c r="HHA56" s="132" t="s">
        <v>24</v>
      </c>
      <c r="HHB56" s="132" t="s">
        <v>24</v>
      </c>
      <c r="HHC56" s="132" t="s">
        <v>24</v>
      </c>
      <c r="HHD56" s="132" t="s">
        <v>24</v>
      </c>
      <c r="HHE56" s="132" t="s">
        <v>24</v>
      </c>
      <c r="HHF56" s="132" t="s">
        <v>24</v>
      </c>
      <c r="HHG56" s="132" t="s">
        <v>24</v>
      </c>
      <c r="HHH56" s="132" t="s">
        <v>24</v>
      </c>
      <c r="HHI56" s="132" t="s">
        <v>24</v>
      </c>
      <c r="HHJ56" s="132" t="s">
        <v>24</v>
      </c>
      <c r="HHK56" s="132" t="s">
        <v>24</v>
      </c>
      <c r="HHL56" s="132" t="s">
        <v>24</v>
      </c>
      <c r="HHM56" s="132" t="s">
        <v>24</v>
      </c>
      <c r="HHN56" s="132" t="s">
        <v>24</v>
      </c>
      <c r="HHO56" s="132" t="s">
        <v>24</v>
      </c>
      <c r="HHP56" s="132" t="s">
        <v>24</v>
      </c>
      <c r="HHQ56" s="132" t="s">
        <v>24</v>
      </c>
      <c r="HHR56" s="132" t="s">
        <v>24</v>
      </c>
      <c r="HHS56" s="132" t="s">
        <v>24</v>
      </c>
      <c r="HHT56" s="132" t="s">
        <v>24</v>
      </c>
      <c r="HHU56" s="132" t="s">
        <v>24</v>
      </c>
      <c r="HHV56" s="132" t="s">
        <v>24</v>
      </c>
      <c r="HHW56" s="132" t="s">
        <v>24</v>
      </c>
      <c r="HHX56" s="132" t="s">
        <v>24</v>
      </c>
      <c r="HHY56" s="132" t="s">
        <v>24</v>
      </c>
      <c r="HHZ56" s="132" t="s">
        <v>24</v>
      </c>
      <c r="HIA56" s="132" t="s">
        <v>24</v>
      </c>
      <c r="HIB56" s="132" t="s">
        <v>24</v>
      </c>
      <c r="HIC56" s="132" t="s">
        <v>24</v>
      </c>
      <c r="HID56" s="132" t="s">
        <v>24</v>
      </c>
      <c r="HIE56" s="132" t="s">
        <v>24</v>
      </c>
      <c r="HIF56" s="132" t="s">
        <v>24</v>
      </c>
      <c r="HIG56" s="132" t="s">
        <v>24</v>
      </c>
      <c r="HIH56" s="132" t="s">
        <v>24</v>
      </c>
      <c r="HII56" s="132" t="s">
        <v>24</v>
      </c>
      <c r="HIJ56" s="132" t="s">
        <v>24</v>
      </c>
      <c r="HIK56" s="132" t="s">
        <v>24</v>
      </c>
      <c r="HIL56" s="132" t="s">
        <v>24</v>
      </c>
      <c r="HIM56" s="132" t="s">
        <v>24</v>
      </c>
      <c r="HIN56" s="132" t="s">
        <v>24</v>
      </c>
      <c r="HIO56" s="132" t="s">
        <v>24</v>
      </c>
      <c r="HIP56" s="132" t="s">
        <v>24</v>
      </c>
      <c r="HIQ56" s="132" t="s">
        <v>24</v>
      </c>
      <c r="HIR56" s="132" t="s">
        <v>24</v>
      </c>
      <c r="HIS56" s="132" t="s">
        <v>24</v>
      </c>
      <c r="HIT56" s="132" t="s">
        <v>24</v>
      </c>
      <c r="HIU56" s="132" t="s">
        <v>24</v>
      </c>
      <c r="HIV56" s="132" t="s">
        <v>24</v>
      </c>
      <c r="HIW56" s="132" t="s">
        <v>24</v>
      </c>
      <c r="HIX56" s="132" t="s">
        <v>24</v>
      </c>
      <c r="HIY56" s="132" t="s">
        <v>24</v>
      </c>
      <c r="HIZ56" s="132" t="s">
        <v>24</v>
      </c>
      <c r="HJA56" s="132" t="s">
        <v>24</v>
      </c>
      <c r="HJB56" s="132" t="s">
        <v>24</v>
      </c>
      <c r="HJC56" s="132" t="s">
        <v>24</v>
      </c>
      <c r="HJD56" s="132" t="s">
        <v>24</v>
      </c>
      <c r="HJE56" s="132" t="s">
        <v>24</v>
      </c>
      <c r="HJF56" s="132" t="s">
        <v>24</v>
      </c>
      <c r="HJG56" s="132" t="s">
        <v>24</v>
      </c>
      <c r="HJH56" s="132" t="s">
        <v>24</v>
      </c>
      <c r="HJI56" s="132" t="s">
        <v>24</v>
      </c>
      <c r="HJJ56" s="132" t="s">
        <v>24</v>
      </c>
      <c r="HJK56" s="132" t="s">
        <v>24</v>
      </c>
      <c r="HJL56" s="132" t="s">
        <v>24</v>
      </c>
      <c r="HJM56" s="132" t="s">
        <v>24</v>
      </c>
      <c r="HJN56" s="132" t="s">
        <v>24</v>
      </c>
      <c r="HJO56" s="132" t="s">
        <v>24</v>
      </c>
      <c r="HJP56" s="132" t="s">
        <v>24</v>
      </c>
      <c r="HJQ56" s="132" t="s">
        <v>24</v>
      </c>
      <c r="HJR56" s="132" t="s">
        <v>24</v>
      </c>
      <c r="HJS56" s="132" t="s">
        <v>24</v>
      </c>
      <c r="HJT56" s="132" t="s">
        <v>24</v>
      </c>
      <c r="HJU56" s="132" t="s">
        <v>24</v>
      </c>
      <c r="HJV56" s="132" t="s">
        <v>24</v>
      </c>
      <c r="HJW56" s="132" t="s">
        <v>24</v>
      </c>
      <c r="HJX56" s="132" t="s">
        <v>24</v>
      </c>
      <c r="HJY56" s="132" t="s">
        <v>24</v>
      </c>
      <c r="HJZ56" s="132" t="s">
        <v>24</v>
      </c>
      <c r="HKA56" s="132" t="s">
        <v>24</v>
      </c>
      <c r="HKB56" s="132" t="s">
        <v>24</v>
      </c>
      <c r="HKC56" s="132" t="s">
        <v>24</v>
      </c>
      <c r="HKD56" s="132" t="s">
        <v>24</v>
      </c>
      <c r="HKE56" s="132" t="s">
        <v>24</v>
      </c>
      <c r="HKF56" s="132" t="s">
        <v>24</v>
      </c>
      <c r="HKG56" s="132" t="s">
        <v>24</v>
      </c>
      <c r="HKH56" s="132" t="s">
        <v>24</v>
      </c>
      <c r="HKI56" s="132" t="s">
        <v>24</v>
      </c>
      <c r="HKJ56" s="132" t="s">
        <v>24</v>
      </c>
      <c r="HKK56" s="132" t="s">
        <v>24</v>
      </c>
      <c r="HKL56" s="132" t="s">
        <v>24</v>
      </c>
      <c r="HKM56" s="132" t="s">
        <v>24</v>
      </c>
      <c r="HKN56" s="132" t="s">
        <v>24</v>
      </c>
      <c r="HKO56" s="132" t="s">
        <v>24</v>
      </c>
      <c r="HKP56" s="132" t="s">
        <v>24</v>
      </c>
      <c r="HKQ56" s="132" t="s">
        <v>24</v>
      </c>
      <c r="HKR56" s="132" t="s">
        <v>24</v>
      </c>
      <c r="HKS56" s="132" t="s">
        <v>24</v>
      </c>
      <c r="HKT56" s="132" t="s">
        <v>24</v>
      </c>
      <c r="HKU56" s="132" t="s">
        <v>24</v>
      </c>
      <c r="HKV56" s="132" t="s">
        <v>24</v>
      </c>
      <c r="HKW56" s="132" t="s">
        <v>24</v>
      </c>
      <c r="HKX56" s="132" t="s">
        <v>24</v>
      </c>
      <c r="HKY56" s="132" t="s">
        <v>24</v>
      </c>
      <c r="HKZ56" s="132" t="s">
        <v>24</v>
      </c>
      <c r="HLA56" s="132" t="s">
        <v>24</v>
      </c>
      <c r="HLB56" s="132" t="s">
        <v>24</v>
      </c>
      <c r="HLC56" s="132" t="s">
        <v>24</v>
      </c>
      <c r="HLD56" s="132" t="s">
        <v>24</v>
      </c>
      <c r="HLE56" s="132" t="s">
        <v>24</v>
      </c>
      <c r="HLF56" s="132" t="s">
        <v>24</v>
      </c>
      <c r="HLG56" s="132" t="s">
        <v>24</v>
      </c>
      <c r="HLH56" s="132" t="s">
        <v>24</v>
      </c>
      <c r="HLI56" s="132" t="s">
        <v>24</v>
      </c>
      <c r="HLJ56" s="132" t="s">
        <v>24</v>
      </c>
      <c r="HLK56" s="132" t="s">
        <v>24</v>
      </c>
      <c r="HLL56" s="132" t="s">
        <v>24</v>
      </c>
      <c r="HLM56" s="132" t="s">
        <v>24</v>
      </c>
      <c r="HLN56" s="132" t="s">
        <v>24</v>
      </c>
      <c r="HLO56" s="132" t="s">
        <v>24</v>
      </c>
      <c r="HLP56" s="132" t="s">
        <v>24</v>
      </c>
      <c r="HLQ56" s="132" t="s">
        <v>24</v>
      </c>
      <c r="HLR56" s="132" t="s">
        <v>24</v>
      </c>
      <c r="HLS56" s="132" t="s">
        <v>24</v>
      </c>
      <c r="HLT56" s="132" t="s">
        <v>24</v>
      </c>
      <c r="HLU56" s="132" t="s">
        <v>24</v>
      </c>
      <c r="HLV56" s="132" t="s">
        <v>24</v>
      </c>
      <c r="HLW56" s="132" t="s">
        <v>24</v>
      </c>
      <c r="HLX56" s="132" t="s">
        <v>24</v>
      </c>
      <c r="HLY56" s="132" t="s">
        <v>24</v>
      </c>
      <c r="HLZ56" s="132" t="s">
        <v>24</v>
      </c>
      <c r="HMA56" s="132" t="s">
        <v>24</v>
      </c>
      <c r="HMB56" s="132" t="s">
        <v>24</v>
      </c>
      <c r="HMC56" s="132" t="s">
        <v>24</v>
      </c>
      <c r="HMD56" s="132" t="s">
        <v>24</v>
      </c>
      <c r="HME56" s="132" t="s">
        <v>24</v>
      </c>
      <c r="HMF56" s="132" t="s">
        <v>24</v>
      </c>
      <c r="HMG56" s="132" t="s">
        <v>24</v>
      </c>
      <c r="HMH56" s="132" t="s">
        <v>24</v>
      </c>
      <c r="HMI56" s="132" t="s">
        <v>24</v>
      </c>
      <c r="HMJ56" s="132" t="s">
        <v>24</v>
      </c>
      <c r="HMK56" s="132" t="s">
        <v>24</v>
      </c>
      <c r="HML56" s="132" t="s">
        <v>24</v>
      </c>
      <c r="HMM56" s="132" t="s">
        <v>24</v>
      </c>
      <c r="HMN56" s="132" t="s">
        <v>24</v>
      </c>
      <c r="HMO56" s="132" t="s">
        <v>24</v>
      </c>
      <c r="HMP56" s="132" t="s">
        <v>24</v>
      </c>
      <c r="HMQ56" s="132" t="s">
        <v>24</v>
      </c>
      <c r="HMR56" s="132" t="s">
        <v>24</v>
      </c>
      <c r="HMS56" s="132" t="s">
        <v>24</v>
      </c>
      <c r="HMT56" s="132" t="s">
        <v>24</v>
      </c>
      <c r="HMU56" s="132" t="s">
        <v>24</v>
      </c>
      <c r="HMV56" s="132" t="s">
        <v>24</v>
      </c>
      <c r="HMW56" s="132" t="s">
        <v>24</v>
      </c>
      <c r="HMX56" s="132" t="s">
        <v>24</v>
      </c>
      <c r="HMY56" s="132" t="s">
        <v>24</v>
      </c>
      <c r="HMZ56" s="132" t="s">
        <v>24</v>
      </c>
      <c r="HNA56" s="132" t="s">
        <v>24</v>
      </c>
      <c r="HNB56" s="132" t="s">
        <v>24</v>
      </c>
      <c r="HNC56" s="132" t="s">
        <v>24</v>
      </c>
      <c r="HND56" s="132" t="s">
        <v>24</v>
      </c>
      <c r="HNE56" s="132" t="s">
        <v>24</v>
      </c>
      <c r="HNF56" s="132" t="s">
        <v>24</v>
      </c>
      <c r="HNG56" s="132" t="s">
        <v>24</v>
      </c>
      <c r="HNH56" s="132" t="s">
        <v>24</v>
      </c>
      <c r="HNI56" s="132" t="s">
        <v>24</v>
      </c>
      <c r="HNJ56" s="132" t="s">
        <v>24</v>
      </c>
      <c r="HNK56" s="132" t="s">
        <v>24</v>
      </c>
      <c r="HNL56" s="132" t="s">
        <v>24</v>
      </c>
      <c r="HNM56" s="132" t="s">
        <v>24</v>
      </c>
      <c r="HNN56" s="132" t="s">
        <v>24</v>
      </c>
      <c r="HNO56" s="132" t="s">
        <v>24</v>
      </c>
      <c r="HNP56" s="132" t="s">
        <v>24</v>
      </c>
      <c r="HNQ56" s="132" t="s">
        <v>24</v>
      </c>
      <c r="HNR56" s="132" t="s">
        <v>24</v>
      </c>
      <c r="HNS56" s="132" t="s">
        <v>24</v>
      </c>
      <c r="HNT56" s="132" t="s">
        <v>24</v>
      </c>
      <c r="HNU56" s="132" t="s">
        <v>24</v>
      </c>
      <c r="HNV56" s="132" t="s">
        <v>24</v>
      </c>
      <c r="HNW56" s="132" t="s">
        <v>24</v>
      </c>
      <c r="HNX56" s="132" t="s">
        <v>24</v>
      </c>
      <c r="HNY56" s="132" t="s">
        <v>24</v>
      </c>
      <c r="HNZ56" s="132" t="s">
        <v>24</v>
      </c>
      <c r="HOA56" s="132" t="s">
        <v>24</v>
      </c>
      <c r="HOB56" s="132" t="s">
        <v>24</v>
      </c>
      <c r="HOC56" s="132" t="s">
        <v>24</v>
      </c>
      <c r="HOD56" s="132" t="s">
        <v>24</v>
      </c>
      <c r="HOE56" s="132" t="s">
        <v>24</v>
      </c>
      <c r="HOF56" s="132" t="s">
        <v>24</v>
      </c>
      <c r="HOG56" s="132" t="s">
        <v>24</v>
      </c>
      <c r="HOH56" s="132" t="s">
        <v>24</v>
      </c>
      <c r="HOI56" s="132" t="s">
        <v>24</v>
      </c>
      <c r="HOJ56" s="132" t="s">
        <v>24</v>
      </c>
      <c r="HOK56" s="132" t="s">
        <v>24</v>
      </c>
      <c r="HOL56" s="132" t="s">
        <v>24</v>
      </c>
      <c r="HOM56" s="132" t="s">
        <v>24</v>
      </c>
      <c r="HON56" s="132" t="s">
        <v>24</v>
      </c>
      <c r="HOO56" s="132" t="s">
        <v>24</v>
      </c>
      <c r="HOP56" s="132" t="s">
        <v>24</v>
      </c>
      <c r="HOQ56" s="132" t="s">
        <v>24</v>
      </c>
      <c r="HOR56" s="132" t="s">
        <v>24</v>
      </c>
      <c r="HOS56" s="132" t="s">
        <v>24</v>
      </c>
      <c r="HOT56" s="132" t="s">
        <v>24</v>
      </c>
      <c r="HOU56" s="132" t="s">
        <v>24</v>
      </c>
      <c r="HOV56" s="132" t="s">
        <v>24</v>
      </c>
      <c r="HOW56" s="132" t="s">
        <v>24</v>
      </c>
      <c r="HOX56" s="132" t="s">
        <v>24</v>
      </c>
      <c r="HOY56" s="132" t="s">
        <v>24</v>
      </c>
      <c r="HOZ56" s="132" t="s">
        <v>24</v>
      </c>
      <c r="HPA56" s="132" t="s">
        <v>24</v>
      </c>
      <c r="HPB56" s="132" t="s">
        <v>24</v>
      </c>
      <c r="HPC56" s="132" t="s">
        <v>24</v>
      </c>
      <c r="HPD56" s="132" t="s">
        <v>24</v>
      </c>
      <c r="HPE56" s="132" t="s">
        <v>24</v>
      </c>
      <c r="HPF56" s="132" t="s">
        <v>24</v>
      </c>
      <c r="HPG56" s="132" t="s">
        <v>24</v>
      </c>
      <c r="HPH56" s="132" t="s">
        <v>24</v>
      </c>
      <c r="HPI56" s="132" t="s">
        <v>24</v>
      </c>
      <c r="HPJ56" s="132" t="s">
        <v>24</v>
      </c>
      <c r="HPK56" s="132" t="s">
        <v>24</v>
      </c>
      <c r="HPL56" s="132" t="s">
        <v>24</v>
      </c>
      <c r="HPM56" s="132" t="s">
        <v>24</v>
      </c>
      <c r="HPN56" s="132" t="s">
        <v>24</v>
      </c>
      <c r="HPO56" s="132" t="s">
        <v>24</v>
      </c>
      <c r="HPP56" s="132" t="s">
        <v>24</v>
      </c>
      <c r="HPQ56" s="132" t="s">
        <v>24</v>
      </c>
      <c r="HPR56" s="132" t="s">
        <v>24</v>
      </c>
      <c r="HPS56" s="132" t="s">
        <v>24</v>
      </c>
      <c r="HPT56" s="132" t="s">
        <v>24</v>
      </c>
      <c r="HPU56" s="132" t="s">
        <v>24</v>
      </c>
      <c r="HPV56" s="132" t="s">
        <v>24</v>
      </c>
      <c r="HPW56" s="132" t="s">
        <v>24</v>
      </c>
      <c r="HPX56" s="132" t="s">
        <v>24</v>
      </c>
      <c r="HPY56" s="132" t="s">
        <v>24</v>
      </c>
      <c r="HPZ56" s="132" t="s">
        <v>24</v>
      </c>
      <c r="HQA56" s="132" t="s">
        <v>24</v>
      </c>
      <c r="HQB56" s="132" t="s">
        <v>24</v>
      </c>
      <c r="HQC56" s="132" t="s">
        <v>24</v>
      </c>
      <c r="HQD56" s="132" t="s">
        <v>24</v>
      </c>
      <c r="HQE56" s="132" t="s">
        <v>24</v>
      </c>
      <c r="HQF56" s="132" t="s">
        <v>24</v>
      </c>
      <c r="HQG56" s="132" t="s">
        <v>24</v>
      </c>
      <c r="HQH56" s="132" t="s">
        <v>24</v>
      </c>
      <c r="HQI56" s="132" t="s">
        <v>24</v>
      </c>
      <c r="HQJ56" s="132" t="s">
        <v>24</v>
      </c>
      <c r="HQK56" s="132" t="s">
        <v>24</v>
      </c>
      <c r="HQL56" s="132" t="s">
        <v>24</v>
      </c>
      <c r="HQM56" s="132" t="s">
        <v>24</v>
      </c>
      <c r="HQN56" s="132" t="s">
        <v>24</v>
      </c>
      <c r="HQO56" s="132" t="s">
        <v>24</v>
      </c>
      <c r="HQP56" s="132" t="s">
        <v>24</v>
      </c>
      <c r="HQQ56" s="132" t="s">
        <v>24</v>
      </c>
      <c r="HQR56" s="132" t="s">
        <v>24</v>
      </c>
      <c r="HQS56" s="132" t="s">
        <v>24</v>
      </c>
      <c r="HQT56" s="132" t="s">
        <v>24</v>
      </c>
      <c r="HQU56" s="132" t="s">
        <v>24</v>
      </c>
      <c r="HQV56" s="132" t="s">
        <v>24</v>
      </c>
      <c r="HQW56" s="132" t="s">
        <v>24</v>
      </c>
      <c r="HQX56" s="132" t="s">
        <v>24</v>
      </c>
      <c r="HQY56" s="132" t="s">
        <v>24</v>
      </c>
      <c r="HQZ56" s="132" t="s">
        <v>24</v>
      </c>
      <c r="HRA56" s="132" t="s">
        <v>24</v>
      </c>
      <c r="HRB56" s="132" t="s">
        <v>24</v>
      </c>
      <c r="HRC56" s="132" t="s">
        <v>24</v>
      </c>
      <c r="HRD56" s="132" t="s">
        <v>24</v>
      </c>
      <c r="HRE56" s="132" t="s">
        <v>24</v>
      </c>
      <c r="HRF56" s="132" t="s">
        <v>24</v>
      </c>
      <c r="HRG56" s="132" t="s">
        <v>24</v>
      </c>
      <c r="HRH56" s="132" t="s">
        <v>24</v>
      </c>
      <c r="HRI56" s="132" t="s">
        <v>24</v>
      </c>
      <c r="HRJ56" s="132" t="s">
        <v>24</v>
      </c>
      <c r="HRK56" s="132" t="s">
        <v>24</v>
      </c>
      <c r="HRL56" s="132" t="s">
        <v>24</v>
      </c>
      <c r="HRM56" s="132" t="s">
        <v>24</v>
      </c>
      <c r="HRN56" s="132" t="s">
        <v>24</v>
      </c>
      <c r="HRO56" s="132" t="s">
        <v>24</v>
      </c>
      <c r="HRP56" s="132" t="s">
        <v>24</v>
      </c>
      <c r="HRQ56" s="132" t="s">
        <v>24</v>
      </c>
      <c r="HRR56" s="132" t="s">
        <v>24</v>
      </c>
      <c r="HRS56" s="132" t="s">
        <v>24</v>
      </c>
      <c r="HRT56" s="132" t="s">
        <v>24</v>
      </c>
      <c r="HRU56" s="132" t="s">
        <v>24</v>
      </c>
      <c r="HRV56" s="132" t="s">
        <v>24</v>
      </c>
      <c r="HRW56" s="132" t="s">
        <v>24</v>
      </c>
      <c r="HRX56" s="132" t="s">
        <v>24</v>
      </c>
      <c r="HRY56" s="132" t="s">
        <v>24</v>
      </c>
      <c r="HRZ56" s="132" t="s">
        <v>24</v>
      </c>
      <c r="HSA56" s="132" t="s">
        <v>24</v>
      </c>
      <c r="HSB56" s="132" t="s">
        <v>24</v>
      </c>
      <c r="HSC56" s="132" t="s">
        <v>24</v>
      </c>
      <c r="HSD56" s="132" t="s">
        <v>24</v>
      </c>
      <c r="HSE56" s="132" t="s">
        <v>24</v>
      </c>
      <c r="HSF56" s="132" t="s">
        <v>24</v>
      </c>
      <c r="HSG56" s="132" t="s">
        <v>24</v>
      </c>
      <c r="HSH56" s="132" t="s">
        <v>24</v>
      </c>
      <c r="HSI56" s="132" t="s">
        <v>24</v>
      </c>
      <c r="HSJ56" s="132" t="s">
        <v>24</v>
      </c>
      <c r="HSK56" s="132" t="s">
        <v>24</v>
      </c>
      <c r="HSL56" s="132" t="s">
        <v>24</v>
      </c>
      <c r="HSM56" s="132" t="s">
        <v>24</v>
      </c>
      <c r="HSN56" s="132" t="s">
        <v>24</v>
      </c>
      <c r="HSO56" s="132" t="s">
        <v>24</v>
      </c>
      <c r="HSP56" s="132" t="s">
        <v>24</v>
      </c>
      <c r="HSQ56" s="132" t="s">
        <v>24</v>
      </c>
      <c r="HSR56" s="132" t="s">
        <v>24</v>
      </c>
      <c r="HSS56" s="132" t="s">
        <v>24</v>
      </c>
      <c r="HST56" s="132" t="s">
        <v>24</v>
      </c>
      <c r="HSU56" s="132" t="s">
        <v>24</v>
      </c>
      <c r="HSV56" s="132" t="s">
        <v>24</v>
      </c>
      <c r="HSW56" s="132" t="s">
        <v>24</v>
      </c>
      <c r="HSX56" s="132" t="s">
        <v>24</v>
      </c>
      <c r="HSY56" s="132" t="s">
        <v>24</v>
      </c>
      <c r="HSZ56" s="132" t="s">
        <v>24</v>
      </c>
      <c r="HTA56" s="132" t="s">
        <v>24</v>
      </c>
      <c r="HTB56" s="132" t="s">
        <v>24</v>
      </c>
      <c r="HTC56" s="132" t="s">
        <v>24</v>
      </c>
      <c r="HTD56" s="132" t="s">
        <v>24</v>
      </c>
      <c r="HTE56" s="132" t="s">
        <v>24</v>
      </c>
      <c r="HTF56" s="132" t="s">
        <v>24</v>
      </c>
      <c r="HTG56" s="132" t="s">
        <v>24</v>
      </c>
      <c r="HTH56" s="132" t="s">
        <v>24</v>
      </c>
      <c r="HTI56" s="132" t="s">
        <v>24</v>
      </c>
      <c r="HTJ56" s="132" t="s">
        <v>24</v>
      </c>
      <c r="HTK56" s="132" t="s">
        <v>24</v>
      </c>
      <c r="HTL56" s="132" t="s">
        <v>24</v>
      </c>
      <c r="HTM56" s="132" t="s">
        <v>24</v>
      </c>
      <c r="HTN56" s="132" t="s">
        <v>24</v>
      </c>
      <c r="HTO56" s="132" t="s">
        <v>24</v>
      </c>
      <c r="HTP56" s="132" t="s">
        <v>24</v>
      </c>
      <c r="HTQ56" s="132" t="s">
        <v>24</v>
      </c>
      <c r="HTR56" s="132" t="s">
        <v>24</v>
      </c>
      <c r="HTS56" s="132" t="s">
        <v>24</v>
      </c>
      <c r="HTT56" s="132" t="s">
        <v>24</v>
      </c>
      <c r="HTU56" s="132" t="s">
        <v>24</v>
      </c>
      <c r="HTV56" s="132" t="s">
        <v>24</v>
      </c>
      <c r="HTW56" s="132" t="s">
        <v>24</v>
      </c>
      <c r="HTX56" s="132" t="s">
        <v>24</v>
      </c>
      <c r="HTY56" s="132" t="s">
        <v>24</v>
      </c>
      <c r="HTZ56" s="132" t="s">
        <v>24</v>
      </c>
      <c r="HUA56" s="132" t="s">
        <v>24</v>
      </c>
      <c r="HUB56" s="132" t="s">
        <v>24</v>
      </c>
      <c r="HUC56" s="132" t="s">
        <v>24</v>
      </c>
      <c r="HUD56" s="132" t="s">
        <v>24</v>
      </c>
      <c r="HUE56" s="132" t="s">
        <v>24</v>
      </c>
      <c r="HUF56" s="132" t="s">
        <v>24</v>
      </c>
      <c r="HUG56" s="132" t="s">
        <v>24</v>
      </c>
      <c r="HUH56" s="132" t="s">
        <v>24</v>
      </c>
      <c r="HUI56" s="132" t="s">
        <v>24</v>
      </c>
      <c r="HUJ56" s="132" t="s">
        <v>24</v>
      </c>
      <c r="HUK56" s="132" t="s">
        <v>24</v>
      </c>
      <c r="HUL56" s="132" t="s">
        <v>24</v>
      </c>
      <c r="HUM56" s="132" t="s">
        <v>24</v>
      </c>
      <c r="HUN56" s="132" t="s">
        <v>24</v>
      </c>
      <c r="HUO56" s="132" t="s">
        <v>24</v>
      </c>
      <c r="HUP56" s="132" t="s">
        <v>24</v>
      </c>
      <c r="HUQ56" s="132" t="s">
        <v>24</v>
      </c>
      <c r="HUR56" s="132" t="s">
        <v>24</v>
      </c>
      <c r="HUS56" s="132" t="s">
        <v>24</v>
      </c>
      <c r="HUT56" s="132" t="s">
        <v>24</v>
      </c>
      <c r="HUU56" s="132" t="s">
        <v>24</v>
      </c>
      <c r="HUV56" s="132" t="s">
        <v>24</v>
      </c>
      <c r="HUW56" s="132" t="s">
        <v>24</v>
      </c>
      <c r="HUX56" s="132" t="s">
        <v>24</v>
      </c>
      <c r="HUY56" s="132" t="s">
        <v>24</v>
      </c>
      <c r="HUZ56" s="132" t="s">
        <v>24</v>
      </c>
      <c r="HVA56" s="132" t="s">
        <v>24</v>
      </c>
      <c r="HVB56" s="132" t="s">
        <v>24</v>
      </c>
      <c r="HVC56" s="132" t="s">
        <v>24</v>
      </c>
      <c r="HVD56" s="132" t="s">
        <v>24</v>
      </c>
      <c r="HVE56" s="132" t="s">
        <v>24</v>
      </c>
      <c r="HVF56" s="132" t="s">
        <v>24</v>
      </c>
      <c r="HVG56" s="132" t="s">
        <v>24</v>
      </c>
      <c r="HVH56" s="132" t="s">
        <v>24</v>
      </c>
      <c r="HVI56" s="132" t="s">
        <v>24</v>
      </c>
      <c r="HVJ56" s="132" t="s">
        <v>24</v>
      </c>
      <c r="HVK56" s="132" t="s">
        <v>24</v>
      </c>
      <c r="HVL56" s="132" t="s">
        <v>24</v>
      </c>
      <c r="HVM56" s="132" t="s">
        <v>24</v>
      </c>
      <c r="HVN56" s="132" t="s">
        <v>24</v>
      </c>
      <c r="HVO56" s="132" t="s">
        <v>24</v>
      </c>
      <c r="HVP56" s="132" t="s">
        <v>24</v>
      </c>
      <c r="HVQ56" s="132" t="s">
        <v>24</v>
      </c>
      <c r="HVR56" s="132" t="s">
        <v>24</v>
      </c>
      <c r="HVS56" s="132" t="s">
        <v>24</v>
      </c>
      <c r="HVT56" s="132" t="s">
        <v>24</v>
      </c>
      <c r="HVU56" s="132" t="s">
        <v>24</v>
      </c>
      <c r="HVV56" s="132" t="s">
        <v>24</v>
      </c>
      <c r="HVW56" s="132" t="s">
        <v>24</v>
      </c>
      <c r="HVX56" s="132" t="s">
        <v>24</v>
      </c>
      <c r="HVY56" s="132" t="s">
        <v>24</v>
      </c>
      <c r="HVZ56" s="132" t="s">
        <v>24</v>
      </c>
      <c r="HWA56" s="132" t="s">
        <v>24</v>
      </c>
      <c r="HWB56" s="132" t="s">
        <v>24</v>
      </c>
      <c r="HWC56" s="132" t="s">
        <v>24</v>
      </c>
      <c r="HWD56" s="132" t="s">
        <v>24</v>
      </c>
      <c r="HWE56" s="132" t="s">
        <v>24</v>
      </c>
      <c r="HWF56" s="132" t="s">
        <v>24</v>
      </c>
      <c r="HWG56" s="132" t="s">
        <v>24</v>
      </c>
      <c r="HWH56" s="132" t="s">
        <v>24</v>
      </c>
      <c r="HWI56" s="132" t="s">
        <v>24</v>
      </c>
      <c r="HWJ56" s="132" t="s">
        <v>24</v>
      </c>
      <c r="HWK56" s="132" t="s">
        <v>24</v>
      </c>
      <c r="HWL56" s="132" t="s">
        <v>24</v>
      </c>
      <c r="HWM56" s="132" t="s">
        <v>24</v>
      </c>
      <c r="HWN56" s="132" t="s">
        <v>24</v>
      </c>
      <c r="HWO56" s="132" t="s">
        <v>24</v>
      </c>
      <c r="HWP56" s="132" t="s">
        <v>24</v>
      </c>
      <c r="HWQ56" s="132" t="s">
        <v>24</v>
      </c>
      <c r="HWR56" s="132" t="s">
        <v>24</v>
      </c>
      <c r="HWS56" s="132" t="s">
        <v>24</v>
      </c>
      <c r="HWT56" s="132" t="s">
        <v>24</v>
      </c>
      <c r="HWU56" s="132" t="s">
        <v>24</v>
      </c>
      <c r="HWV56" s="132" t="s">
        <v>24</v>
      </c>
      <c r="HWW56" s="132" t="s">
        <v>24</v>
      </c>
      <c r="HWX56" s="132" t="s">
        <v>24</v>
      </c>
      <c r="HWY56" s="132" t="s">
        <v>24</v>
      </c>
      <c r="HWZ56" s="132" t="s">
        <v>24</v>
      </c>
      <c r="HXA56" s="132" t="s">
        <v>24</v>
      </c>
      <c r="HXB56" s="132" t="s">
        <v>24</v>
      </c>
      <c r="HXC56" s="132" t="s">
        <v>24</v>
      </c>
      <c r="HXD56" s="132" t="s">
        <v>24</v>
      </c>
      <c r="HXE56" s="132" t="s">
        <v>24</v>
      </c>
      <c r="HXF56" s="132" t="s">
        <v>24</v>
      </c>
      <c r="HXG56" s="132" t="s">
        <v>24</v>
      </c>
      <c r="HXH56" s="132" t="s">
        <v>24</v>
      </c>
      <c r="HXI56" s="132" t="s">
        <v>24</v>
      </c>
      <c r="HXJ56" s="132" t="s">
        <v>24</v>
      </c>
      <c r="HXK56" s="132" t="s">
        <v>24</v>
      </c>
      <c r="HXL56" s="132" t="s">
        <v>24</v>
      </c>
      <c r="HXM56" s="132" t="s">
        <v>24</v>
      </c>
      <c r="HXN56" s="132" t="s">
        <v>24</v>
      </c>
      <c r="HXO56" s="132" t="s">
        <v>24</v>
      </c>
      <c r="HXP56" s="132" t="s">
        <v>24</v>
      </c>
      <c r="HXQ56" s="132" t="s">
        <v>24</v>
      </c>
      <c r="HXR56" s="132" t="s">
        <v>24</v>
      </c>
      <c r="HXS56" s="132" t="s">
        <v>24</v>
      </c>
      <c r="HXT56" s="132" t="s">
        <v>24</v>
      </c>
      <c r="HXU56" s="132" t="s">
        <v>24</v>
      </c>
      <c r="HXV56" s="132" t="s">
        <v>24</v>
      </c>
      <c r="HXW56" s="132" t="s">
        <v>24</v>
      </c>
      <c r="HXX56" s="132" t="s">
        <v>24</v>
      </c>
      <c r="HXY56" s="132" t="s">
        <v>24</v>
      </c>
      <c r="HXZ56" s="132" t="s">
        <v>24</v>
      </c>
      <c r="HYA56" s="132" t="s">
        <v>24</v>
      </c>
      <c r="HYB56" s="132" t="s">
        <v>24</v>
      </c>
      <c r="HYC56" s="132" t="s">
        <v>24</v>
      </c>
      <c r="HYD56" s="132" t="s">
        <v>24</v>
      </c>
      <c r="HYE56" s="132" t="s">
        <v>24</v>
      </c>
      <c r="HYF56" s="132" t="s">
        <v>24</v>
      </c>
      <c r="HYG56" s="132" t="s">
        <v>24</v>
      </c>
      <c r="HYH56" s="132" t="s">
        <v>24</v>
      </c>
      <c r="HYI56" s="132" t="s">
        <v>24</v>
      </c>
      <c r="HYJ56" s="132" t="s">
        <v>24</v>
      </c>
      <c r="HYK56" s="132" t="s">
        <v>24</v>
      </c>
      <c r="HYL56" s="132" t="s">
        <v>24</v>
      </c>
      <c r="HYM56" s="132" t="s">
        <v>24</v>
      </c>
      <c r="HYN56" s="132" t="s">
        <v>24</v>
      </c>
      <c r="HYO56" s="132" t="s">
        <v>24</v>
      </c>
      <c r="HYP56" s="132" t="s">
        <v>24</v>
      </c>
      <c r="HYQ56" s="132" t="s">
        <v>24</v>
      </c>
      <c r="HYR56" s="132" t="s">
        <v>24</v>
      </c>
      <c r="HYS56" s="132" t="s">
        <v>24</v>
      </c>
      <c r="HYT56" s="132" t="s">
        <v>24</v>
      </c>
      <c r="HYU56" s="132" t="s">
        <v>24</v>
      </c>
      <c r="HYV56" s="132" t="s">
        <v>24</v>
      </c>
      <c r="HYW56" s="132" t="s">
        <v>24</v>
      </c>
      <c r="HYX56" s="132" t="s">
        <v>24</v>
      </c>
      <c r="HYY56" s="132" t="s">
        <v>24</v>
      </c>
      <c r="HYZ56" s="132" t="s">
        <v>24</v>
      </c>
      <c r="HZA56" s="132" t="s">
        <v>24</v>
      </c>
      <c r="HZB56" s="132" t="s">
        <v>24</v>
      </c>
      <c r="HZC56" s="132" t="s">
        <v>24</v>
      </c>
      <c r="HZD56" s="132" t="s">
        <v>24</v>
      </c>
      <c r="HZE56" s="132" t="s">
        <v>24</v>
      </c>
      <c r="HZF56" s="132" t="s">
        <v>24</v>
      </c>
      <c r="HZG56" s="132" t="s">
        <v>24</v>
      </c>
      <c r="HZH56" s="132" t="s">
        <v>24</v>
      </c>
      <c r="HZI56" s="132" t="s">
        <v>24</v>
      </c>
      <c r="HZJ56" s="132" t="s">
        <v>24</v>
      </c>
      <c r="HZK56" s="132" t="s">
        <v>24</v>
      </c>
      <c r="HZL56" s="132" t="s">
        <v>24</v>
      </c>
      <c r="HZM56" s="132" t="s">
        <v>24</v>
      </c>
      <c r="HZN56" s="132" t="s">
        <v>24</v>
      </c>
      <c r="HZO56" s="132" t="s">
        <v>24</v>
      </c>
      <c r="HZP56" s="132" t="s">
        <v>24</v>
      </c>
      <c r="HZQ56" s="132" t="s">
        <v>24</v>
      </c>
      <c r="HZR56" s="132" t="s">
        <v>24</v>
      </c>
      <c r="HZS56" s="132" t="s">
        <v>24</v>
      </c>
      <c r="HZT56" s="132" t="s">
        <v>24</v>
      </c>
      <c r="HZU56" s="132" t="s">
        <v>24</v>
      </c>
      <c r="HZV56" s="132" t="s">
        <v>24</v>
      </c>
      <c r="HZW56" s="132" t="s">
        <v>24</v>
      </c>
      <c r="HZX56" s="132" t="s">
        <v>24</v>
      </c>
      <c r="HZY56" s="132" t="s">
        <v>24</v>
      </c>
      <c r="HZZ56" s="132" t="s">
        <v>24</v>
      </c>
      <c r="IAA56" s="132" t="s">
        <v>24</v>
      </c>
      <c r="IAB56" s="132" t="s">
        <v>24</v>
      </c>
      <c r="IAC56" s="132" t="s">
        <v>24</v>
      </c>
      <c r="IAD56" s="132" t="s">
        <v>24</v>
      </c>
      <c r="IAE56" s="132" t="s">
        <v>24</v>
      </c>
      <c r="IAF56" s="132" t="s">
        <v>24</v>
      </c>
      <c r="IAG56" s="132" t="s">
        <v>24</v>
      </c>
      <c r="IAH56" s="132" t="s">
        <v>24</v>
      </c>
      <c r="IAI56" s="132" t="s">
        <v>24</v>
      </c>
      <c r="IAJ56" s="132" t="s">
        <v>24</v>
      </c>
      <c r="IAK56" s="132" t="s">
        <v>24</v>
      </c>
      <c r="IAL56" s="132" t="s">
        <v>24</v>
      </c>
      <c r="IAM56" s="132" t="s">
        <v>24</v>
      </c>
      <c r="IAN56" s="132" t="s">
        <v>24</v>
      </c>
      <c r="IAO56" s="132" t="s">
        <v>24</v>
      </c>
      <c r="IAP56" s="132" t="s">
        <v>24</v>
      </c>
      <c r="IAQ56" s="132" t="s">
        <v>24</v>
      </c>
      <c r="IAR56" s="132" t="s">
        <v>24</v>
      </c>
      <c r="IAS56" s="132" t="s">
        <v>24</v>
      </c>
      <c r="IAT56" s="132" t="s">
        <v>24</v>
      </c>
      <c r="IAU56" s="132" t="s">
        <v>24</v>
      </c>
      <c r="IAV56" s="132" t="s">
        <v>24</v>
      </c>
      <c r="IAW56" s="132" t="s">
        <v>24</v>
      </c>
      <c r="IAX56" s="132" t="s">
        <v>24</v>
      </c>
      <c r="IAY56" s="132" t="s">
        <v>24</v>
      </c>
      <c r="IAZ56" s="132" t="s">
        <v>24</v>
      </c>
      <c r="IBA56" s="132" t="s">
        <v>24</v>
      </c>
      <c r="IBB56" s="132" t="s">
        <v>24</v>
      </c>
      <c r="IBC56" s="132" t="s">
        <v>24</v>
      </c>
      <c r="IBD56" s="132" t="s">
        <v>24</v>
      </c>
      <c r="IBE56" s="132" t="s">
        <v>24</v>
      </c>
      <c r="IBF56" s="132" t="s">
        <v>24</v>
      </c>
      <c r="IBG56" s="132" t="s">
        <v>24</v>
      </c>
      <c r="IBH56" s="132" t="s">
        <v>24</v>
      </c>
      <c r="IBI56" s="132" t="s">
        <v>24</v>
      </c>
      <c r="IBJ56" s="132" t="s">
        <v>24</v>
      </c>
      <c r="IBK56" s="132" t="s">
        <v>24</v>
      </c>
      <c r="IBL56" s="132" t="s">
        <v>24</v>
      </c>
      <c r="IBM56" s="132" t="s">
        <v>24</v>
      </c>
      <c r="IBN56" s="132" t="s">
        <v>24</v>
      </c>
      <c r="IBO56" s="132" t="s">
        <v>24</v>
      </c>
      <c r="IBP56" s="132" t="s">
        <v>24</v>
      </c>
      <c r="IBQ56" s="132" t="s">
        <v>24</v>
      </c>
      <c r="IBR56" s="132" t="s">
        <v>24</v>
      </c>
      <c r="IBS56" s="132" t="s">
        <v>24</v>
      </c>
      <c r="IBT56" s="132" t="s">
        <v>24</v>
      </c>
      <c r="IBU56" s="132" t="s">
        <v>24</v>
      </c>
      <c r="IBV56" s="132" t="s">
        <v>24</v>
      </c>
      <c r="IBW56" s="132" t="s">
        <v>24</v>
      </c>
      <c r="IBX56" s="132" t="s">
        <v>24</v>
      </c>
      <c r="IBY56" s="132" t="s">
        <v>24</v>
      </c>
      <c r="IBZ56" s="132" t="s">
        <v>24</v>
      </c>
      <c r="ICA56" s="132" t="s">
        <v>24</v>
      </c>
      <c r="ICB56" s="132" t="s">
        <v>24</v>
      </c>
      <c r="ICC56" s="132" t="s">
        <v>24</v>
      </c>
      <c r="ICD56" s="132" t="s">
        <v>24</v>
      </c>
      <c r="ICE56" s="132" t="s">
        <v>24</v>
      </c>
      <c r="ICF56" s="132" t="s">
        <v>24</v>
      </c>
      <c r="ICG56" s="132" t="s">
        <v>24</v>
      </c>
      <c r="ICH56" s="132" t="s">
        <v>24</v>
      </c>
      <c r="ICI56" s="132" t="s">
        <v>24</v>
      </c>
      <c r="ICJ56" s="132" t="s">
        <v>24</v>
      </c>
      <c r="ICK56" s="132" t="s">
        <v>24</v>
      </c>
      <c r="ICL56" s="132" t="s">
        <v>24</v>
      </c>
      <c r="ICM56" s="132" t="s">
        <v>24</v>
      </c>
      <c r="ICN56" s="132" t="s">
        <v>24</v>
      </c>
      <c r="ICO56" s="132" t="s">
        <v>24</v>
      </c>
      <c r="ICP56" s="132" t="s">
        <v>24</v>
      </c>
      <c r="ICQ56" s="132" t="s">
        <v>24</v>
      </c>
      <c r="ICR56" s="132" t="s">
        <v>24</v>
      </c>
      <c r="ICS56" s="132" t="s">
        <v>24</v>
      </c>
      <c r="ICT56" s="132" t="s">
        <v>24</v>
      </c>
      <c r="ICU56" s="132" t="s">
        <v>24</v>
      </c>
      <c r="ICV56" s="132" t="s">
        <v>24</v>
      </c>
      <c r="ICW56" s="132" t="s">
        <v>24</v>
      </c>
      <c r="ICX56" s="132" t="s">
        <v>24</v>
      </c>
      <c r="ICY56" s="132" t="s">
        <v>24</v>
      </c>
      <c r="ICZ56" s="132" t="s">
        <v>24</v>
      </c>
      <c r="IDA56" s="132" t="s">
        <v>24</v>
      </c>
      <c r="IDB56" s="132" t="s">
        <v>24</v>
      </c>
      <c r="IDC56" s="132" t="s">
        <v>24</v>
      </c>
      <c r="IDD56" s="132" t="s">
        <v>24</v>
      </c>
      <c r="IDE56" s="132" t="s">
        <v>24</v>
      </c>
      <c r="IDF56" s="132" t="s">
        <v>24</v>
      </c>
      <c r="IDG56" s="132" t="s">
        <v>24</v>
      </c>
      <c r="IDH56" s="132" t="s">
        <v>24</v>
      </c>
      <c r="IDI56" s="132" t="s">
        <v>24</v>
      </c>
      <c r="IDJ56" s="132" t="s">
        <v>24</v>
      </c>
      <c r="IDK56" s="132" t="s">
        <v>24</v>
      </c>
      <c r="IDL56" s="132" t="s">
        <v>24</v>
      </c>
      <c r="IDM56" s="132" t="s">
        <v>24</v>
      </c>
      <c r="IDN56" s="132" t="s">
        <v>24</v>
      </c>
      <c r="IDO56" s="132" t="s">
        <v>24</v>
      </c>
      <c r="IDP56" s="132" t="s">
        <v>24</v>
      </c>
      <c r="IDQ56" s="132" t="s">
        <v>24</v>
      </c>
      <c r="IDR56" s="132" t="s">
        <v>24</v>
      </c>
      <c r="IDS56" s="132" t="s">
        <v>24</v>
      </c>
      <c r="IDT56" s="132" t="s">
        <v>24</v>
      </c>
      <c r="IDU56" s="132" t="s">
        <v>24</v>
      </c>
      <c r="IDV56" s="132" t="s">
        <v>24</v>
      </c>
      <c r="IDW56" s="132" t="s">
        <v>24</v>
      </c>
      <c r="IDX56" s="132" t="s">
        <v>24</v>
      </c>
      <c r="IDY56" s="132" t="s">
        <v>24</v>
      </c>
      <c r="IDZ56" s="132" t="s">
        <v>24</v>
      </c>
      <c r="IEA56" s="132" t="s">
        <v>24</v>
      </c>
      <c r="IEB56" s="132" t="s">
        <v>24</v>
      </c>
      <c r="IEC56" s="132" t="s">
        <v>24</v>
      </c>
      <c r="IED56" s="132" t="s">
        <v>24</v>
      </c>
      <c r="IEE56" s="132" t="s">
        <v>24</v>
      </c>
      <c r="IEF56" s="132" t="s">
        <v>24</v>
      </c>
      <c r="IEG56" s="132" t="s">
        <v>24</v>
      </c>
      <c r="IEH56" s="132" t="s">
        <v>24</v>
      </c>
      <c r="IEI56" s="132" t="s">
        <v>24</v>
      </c>
      <c r="IEJ56" s="132" t="s">
        <v>24</v>
      </c>
      <c r="IEK56" s="132" t="s">
        <v>24</v>
      </c>
      <c r="IEL56" s="132" t="s">
        <v>24</v>
      </c>
      <c r="IEM56" s="132" t="s">
        <v>24</v>
      </c>
      <c r="IEN56" s="132" t="s">
        <v>24</v>
      </c>
      <c r="IEO56" s="132" t="s">
        <v>24</v>
      </c>
      <c r="IEP56" s="132" t="s">
        <v>24</v>
      </c>
      <c r="IEQ56" s="132" t="s">
        <v>24</v>
      </c>
      <c r="IER56" s="132" t="s">
        <v>24</v>
      </c>
      <c r="IES56" s="132" t="s">
        <v>24</v>
      </c>
      <c r="IET56" s="132" t="s">
        <v>24</v>
      </c>
      <c r="IEU56" s="132" t="s">
        <v>24</v>
      </c>
      <c r="IEV56" s="132" t="s">
        <v>24</v>
      </c>
      <c r="IEW56" s="132" t="s">
        <v>24</v>
      </c>
      <c r="IEX56" s="132" t="s">
        <v>24</v>
      </c>
      <c r="IEY56" s="132" t="s">
        <v>24</v>
      </c>
      <c r="IEZ56" s="132" t="s">
        <v>24</v>
      </c>
      <c r="IFA56" s="132" t="s">
        <v>24</v>
      </c>
      <c r="IFB56" s="132" t="s">
        <v>24</v>
      </c>
      <c r="IFC56" s="132" t="s">
        <v>24</v>
      </c>
      <c r="IFD56" s="132" t="s">
        <v>24</v>
      </c>
      <c r="IFE56" s="132" t="s">
        <v>24</v>
      </c>
      <c r="IFF56" s="132" t="s">
        <v>24</v>
      </c>
      <c r="IFG56" s="132" t="s">
        <v>24</v>
      </c>
      <c r="IFH56" s="132" t="s">
        <v>24</v>
      </c>
      <c r="IFI56" s="132" t="s">
        <v>24</v>
      </c>
      <c r="IFJ56" s="132" t="s">
        <v>24</v>
      </c>
      <c r="IFK56" s="132" t="s">
        <v>24</v>
      </c>
      <c r="IFL56" s="132" t="s">
        <v>24</v>
      </c>
      <c r="IFM56" s="132" t="s">
        <v>24</v>
      </c>
      <c r="IFN56" s="132" t="s">
        <v>24</v>
      </c>
      <c r="IFO56" s="132" t="s">
        <v>24</v>
      </c>
      <c r="IFP56" s="132" t="s">
        <v>24</v>
      </c>
      <c r="IFQ56" s="132" t="s">
        <v>24</v>
      </c>
      <c r="IFR56" s="132" t="s">
        <v>24</v>
      </c>
      <c r="IFS56" s="132" t="s">
        <v>24</v>
      </c>
      <c r="IFT56" s="132" t="s">
        <v>24</v>
      </c>
      <c r="IFU56" s="132" t="s">
        <v>24</v>
      </c>
      <c r="IFV56" s="132" t="s">
        <v>24</v>
      </c>
      <c r="IFW56" s="132" t="s">
        <v>24</v>
      </c>
      <c r="IFX56" s="132" t="s">
        <v>24</v>
      </c>
      <c r="IFY56" s="132" t="s">
        <v>24</v>
      </c>
      <c r="IFZ56" s="132" t="s">
        <v>24</v>
      </c>
      <c r="IGA56" s="132" t="s">
        <v>24</v>
      </c>
      <c r="IGB56" s="132" t="s">
        <v>24</v>
      </c>
      <c r="IGC56" s="132" t="s">
        <v>24</v>
      </c>
      <c r="IGD56" s="132" t="s">
        <v>24</v>
      </c>
      <c r="IGE56" s="132" t="s">
        <v>24</v>
      </c>
      <c r="IGF56" s="132" t="s">
        <v>24</v>
      </c>
      <c r="IGG56" s="132" t="s">
        <v>24</v>
      </c>
      <c r="IGH56" s="132" t="s">
        <v>24</v>
      </c>
      <c r="IGI56" s="132" t="s">
        <v>24</v>
      </c>
      <c r="IGJ56" s="132" t="s">
        <v>24</v>
      </c>
      <c r="IGK56" s="132" t="s">
        <v>24</v>
      </c>
      <c r="IGL56" s="132" t="s">
        <v>24</v>
      </c>
      <c r="IGM56" s="132" t="s">
        <v>24</v>
      </c>
      <c r="IGN56" s="132" t="s">
        <v>24</v>
      </c>
      <c r="IGO56" s="132" t="s">
        <v>24</v>
      </c>
      <c r="IGP56" s="132" t="s">
        <v>24</v>
      </c>
      <c r="IGQ56" s="132" t="s">
        <v>24</v>
      </c>
      <c r="IGR56" s="132" t="s">
        <v>24</v>
      </c>
      <c r="IGS56" s="132" t="s">
        <v>24</v>
      </c>
      <c r="IGT56" s="132" t="s">
        <v>24</v>
      </c>
      <c r="IGU56" s="132" t="s">
        <v>24</v>
      </c>
      <c r="IGV56" s="132" t="s">
        <v>24</v>
      </c>
      <c r="IGW56" s="132" t="s">
        <v>24</v>
      </c>
      <c r="IGX56" s="132" t="s">
        <v>24</v>
      </c>
      <c r="IGY56" s="132" t="s">
        <v>24</v>
      </c>
      <c r="IGZ56" s="132" t="s">
        <v>24</v>
      </c>
      <c r="IHA56" s="132" t="s">
        <v>24</v>
      </c>
      <c r="IHB56" s="132" t="s">
        <v>24</v>
      </c>
      <c r="IHC56" s="132" t="s">
        <v>24</v>
      </c>
      <c r="IHD56" s="132" t="s">
        <v>24</v>
      </c>
      <c r="IHE56" s="132" t="s">
        <v>24</v>
      </c>
      <c r="IHF56" s="132" t="s">
        <v>24</v>
      </c>
      <c r="IHG56" s="132" t="s">
        <v>24</v>
      </c>
      <c r="IHH56" s="132" t="s">
        <v>24</v>
      </c>
      <c r="IHI56" s="132" t="s">
        <v>24</v>
      </c>
      <c r="IHJ56" s="132" t="s">
        <v>24</v>
      </c>
      <c r="IHK56" s="132" t="s">
        <v>24</v>
      </c>
      <c r="IHL56" s="132" t="s">
        <v>24</v>
      </c>
      <c r="IHM56" s="132" t="s">
        <v>24</v>
      </c>
      <c r="IHN56" s="132" t="s">
        <v>24</v>
      </c>
      <c r="IHO56" s="132" t="s">
        <v>24</v>
      </c>
      <c r="IHP56" s="132" t="s">
        <v>24</v>
      </c>
      <c r="IHQ56" s="132" t="s">
        <v>24</v>
      </c>
      <c r="IHR56" s="132" t="s">
        <v>24</v>
      </c>
      <c r="IHS56" s="132" t="s">
        <v>24</v>
      </c>
      <c r="IHT56" s="132" t="s">
        <v>24</v>
      </c>
      <c r="IHU56" s="132" t="s">
        <v>24</v>
      </c>
      <c r="IHV56" s="132" t="s">
        <v>24</v>
      </c>
      <c r="IHW56" s="132" t="s">
        <v>24</v>
      </c>
      <c r="IHX56" s="132" t="s">
        <v>24</v>
      </c>
      <c r="IHY56" s="132" t="s">
        <v>24</v>
      </c>
      <c r="IHZ56" s="132" t="s">
        <v>24</v>
      </c>
      <c r="IIA56" s="132" t="s">
        <v>24</v>
      </c>
      <c r="IIB56" s="132" t="s">
        <v>24</v>
      </c>
      <c r="IIC56" s="132" t="s">
        <v>24</v>
      </c>
      <c r="IID56" s="132" t="s">
        <v>24</v>
      </c>
      <c r="IIE56" s="132" t="s">
        <v>24</v>
      </c>
      <c r="IIF56" s="132" t="s">
        <v>24</v>
      </c>
      <c r="IIG56" s="132" t="s">
        <v>24</v>
      </c>
      <c r="IIH56" s="132" t="s">
        <v>24</v>
      </c>
      <c r="III56" s="132" t="s">
        <v>24</v>
      </c>
      <c r="IIJ56" s="132" t="s">
        <v>24</v>
      </c>
      <c r="IIK56" s="132" t="s">
        <v>24</v>
      </c>
      <c r="IIL56" s="132" t="s">
        <v>24</v>
      </c>
      <c r="IIM56" s="132" t="s">
        <v>24</v>
      </c>
      <c r="IIN56" s="132" t="s">
        <v>24</v>
      </c>
      <c r="IIO56" s="132" t="s">
        <v>24</v>
      </c>
      <c r="IIP56" s="132" t="s">
        <v>24</v>
      </c>
      <c r="IIQ56" s="132" t="s">
        <v>24</v>
      </c>
      <c r="IIR56" s="132" t="s">
        <v>24</v>
      </c>
      <c r="IIS56" s="132" t="s">
        <v>24</v>
      </c>
      <c r="IIT56" s="132" t="s">
        <v>24</v>
      </c>
      <c r="IIU56" s="132" t="s">
        <v>24</v>
      </c>
      <c r="IIV56" s="132" t="s">
        <v>24</v>
      </c>
      <c r="IIW56" s="132" t="s">
        <v>24</v>
      </c>
      <c r="IIX56" s="132" t="s">
        <v>24</v>
      </c>
      <c r="IIY56" s="132" t="s">
        <v>24</v>
      </c>
      <c r="IIZ56" s="132" t="s">
        <v>24</v>
      </c>
      <c r="IJA56" s="132" t="s">
        <v>24</v>
      </c>
      <c r="IJB56" s="132" t="s">
        <v>24</v>
      </c>
      <c r="IJC56" s="132" t="s">
        <v>24</v>
      </c>
      <c r="IJD56" s="132" t="s">
        <v>24</v>
      </c>
      <c r="IJE56" s="132" t="s">
        <v>24</v>
      </c>
      <c r="IJF56" s="132" t="s">
        <v>24</v>
      </c>
      <c r="IJG56" s="132" t="s">
        <v>24</v>
      </c>
      <c r="IJH56" s="132" t="s">
        <v>24</v>
      </c>
      <c r="IJI56" s="132" t="s">
        <v>24</v>
      </c>
      <c r="IJJ56" s="132" t="s">
        <v>24</v>
      </c>
      <c r="IJK56" s="132" t="s">
        <v>24</v>
      </c>
      <c r="IJL56" s="132" t="s">
        <v>24</v>
      </c>
      <c r="IJM56" s="132" t="s">
        <v>24</v>
      </c>
      <c r="IJN56" s="132" t="s">
        <v>24</v>
      </c>
      <c r="IJO56" s="132" t="s">
        <v>24</v>
      </c>
      <c r="IJP56" s="132" t="s">
        <v>24</v>
      </c>
      <c r="IJQ56" s="132" t="s">
        <v>24</v>
      </c>
      <c r="IJR56" s="132" t="s">
        <v>24</v>
      </c>
      <c r="IJS56" s="132" t="s">
        <v>24</v>
      </c>
      <c r="IJT56" s="132" t="s">
        <v>24</v>
      </c>
      <c r="IJU56" s="132" t="s">
        <v>24</v>
      </c>
      <c r="IJV56" s="132" t="s">
        <v>24</v>
      </c>
      <c r="IJW56" s="132" t="s">
        <v>24</v>
      </c>
      <c r="IJX56" s="132" t="s">
        <v>24</v>
      </c>
      <c r="IJY56" s="132" t="s">
        <v>24</v>
      </c>
      <c r="IJZ56" s="132" t="s">
        <v>24</v>
      </c>
      <c r="IKA56" s="132" t="s">
        <v>24</v>
      </c>
      <c r="IKB56" s="132" t="s">
        <v>24</v>
      </c>
      <c r="IKC56" s="132" t="s">
        <v>24</v>
      </c>
      <c r="IKD56" s="132" t="s">
        <v>24</v>
      </c>
      <c r="IKE56" s="132" t="s">
        <v>24</v>
      </c>
      <c r="IKF56" s="132" t="s">
        <v>24</v>
      </c>
      <c r="IKG56" s="132" t="s">
        <v>24</v>
      </c>
      <c r="IKH56" s="132" t="s">
        <v>24</v>
      </c>
      <c r="IKI56" s="132" t="s">
        <v>24</v>
      </c>
      <c r="IKJ56" s="132" t="s">
        <v>24</v>
      </c>
      <c r="IKK56" s="132" t="s">
        <v>24</v>
      </c>
      <c r="IKL56" s="132" t="s">
        <v>24</v>
      </c>
      <c r="IKM56" s="132" t="s">
        <v>24</v>
      </c>
      <c r="IKN56" s="132" t="s">
        <v>24</v>
      </c>
      <c r="IKO56" s="132" t="s">
        <v>24</v>
      </c>
      <c r="IKP56" s="132" t="s">
        <v>24</v>
      </c>
      <c r="IKQ56" s="132" t="s">
        <v>24</v>
      </c>
      <c r="IKR56" s="132" t="s">
        <v>24</v>
      </c>
      <c r="IKS56" s="132" t="s">
        <v>24</v>
      </c>
      <c r="IKT56" s="132" t="s">
        <v>24</v>
      </c>
      <c r="IKU56" s="132" t="s">
        <v>24</v>
      </c>
      <c r="IKV56" s="132" t="s">
        <v>24</v>
      </c>
      <c r="IKW56" s="132" t="s">
        <v>24</v>
      </c>
      <c r="IKX56" s="132" t="s">
        <v>24</v>
      </c>
      <c r="IKY56" s="132" t="s">
        <v>24</v>
      </c>
      <c r="IKZ56" s="132" t="s">
        <v>24</v>
      </c>
      <c r="ILA56" s="132" t="s">
        <v>24</v>
      </c>
      <c r="ILB56" s="132" t="s">
        <v>24</v>
      </c>
      <c r="ILC56" s="132" t="s">
        <v>24</v>
      </c>
      <c r="ILD56" s="132" t="s">
        <v>24</v>
      </c>
      <c r="ILE56" s="132" t="s">
        <v>24</v>
      </c>
      <c r="ILF56" s="132" t="s">
        <v>24</v>
      </c>
      <c r="ILG56" s="132" t="s">
        <v>24</v>
      </c>
      <c r="ILH56" s="132" t="s">
        <v>24</v>
      </c>
      <c r="ILI56" s="132" t="s">
        <v>24</v>
      </c>
      <c r="ILJ56" s="132" t="s">
        <v>24</v>
      </c>
      <c r="ILK56" s="132" t="s">
        <v>24</v>
      </c>
      <c r="ILL56" s="132" t="s">
        <v>24</v>
      </c>
      <c r="ILM56" s="132" t="s">
        <v>24</v>
      </c>
      <c r="ILN56" s="132" t="s">
        <v>24</v>
      </c>
      <c r="ILO56" s="132" t="s">
        <v>24</v>
      </c>
      <c r="ILP56" s="132" t="s">
        <v>24</v>
      </c>
      <c r="ILQ56" s="132" t="s">
        <v>24</v>
      </c>
      <c r="ILR56" s="132" t="s">
        <v>24</v>
      </c>
      <c r="ILS56" s="132" t="s">
        <v>24</v>
      </c>
      <c r="ILT56" s="132" t="s">
        <v>24</v>
      </c>
      <c r="ILU56" s="132" t="s">
        <v>24</v>
      </c>
      <c r="ILV56" s="132" t="s">
        <v>24</v>
      </c>
      <c r="ILW56" s="132" t="s">
        <v>24</v>
      </c>
      <c r="ILX56" s="132" t="s">
        <v>24</v>
      </c>
      <c r="ILY56" s="132" t="s">
        <v>24</v>
      </c>
      <c r="ILZ56" s="132" t="s">
        <v>24</v>
      </c>
      <c r="IMA56" s="132" t="s">
        <v>24</v>
      </c>
      <c r="IMB56" s="132" t="s">
        <v>24</v>
      </c>
      <c r="IMC56" s="132" t="s">
        <v>24</v>
      </c>
      <c r="IMD56" s="132" t="s">
        <v>24</v>
      </c>
      <c r="IME56" s="132" t="s">
        <v>24</v>
      </c>
      <c r="IMF56" s="132" t="s">
        <v>24</v>
      </c>
      <c r="IMG56" s="132" t="s">
        <v>24</v>
      </c>
      <c r="IMH56" s="132" t="s">
        <v>24</v>
      </c>
      <c r="IMI56" s="132" t="s">
        <v>24</v>
      </c>
      <c r="IMJ56" s="132" t="s">
        <v>24</v>
      </c>
      <c r="IMK56" s="132" t="s">
        <v>24</v>
      </c>
      <c r="IML56" s="132" t="s">
        <v>24</v>
      </c>
      <c r="IMM56" s="132" t="s">
        <v>24</v>
      </c>
      <c r="IMN56" s="132" t="s">
        <v>24</v>
      </c>
      <c r="IMO56" s="132" t="s">
        <v>24</v>
      </c>
      <c r="IMP56" s="132" t="s">
        <v>24</v>
      </c>
      <c r="IMQ56" s="132" t="s">
        <v>24</v>
      </c>
      <c r="IMR56" s="132" t="s">
        <v>24</v>
      </c>
      <c r="IMS56" s="132" t="s">
        <v>24</v>
      </c>
      <c r="IMT56" s="132" t="s">
        <v>24</v>
      </c>
      <c r="IMU56" s="132" t="s">
        <v>24</v>
      </c>
      <c r="IMV56" s="132" t="s">
        <v>24</v>
      </c>
      <c r="IMW56" s="132" t="s">
        <v>24</v>
      </c>
      <c r="IMX56" s="132" t="s">
        <v>24</v>
      </c>
      <c r="IMY56" s="132" t="s">
        <v>24</v>
      </c>
      <c r="IMZ56" s="132" t="s">
        <v>24</v>
      </c>
      <c r="INA56" s="132" t="s">
        <v>24</v>
      </c>
      <c r="INB56" s="132" t="s">
        <v>24</v>
      </c>
      <c r="INC56" s="132" t="s">
        <v>24</v>
      </c>
      <c r="IND56" s="132" t="s">
        <v>24</v>
      </c>
      <c r="INE56" s="132" t="s">
        <v>24</v>
      </c>
      <c r="INF56" s="132" t="s">
        <v>24</v>
      </c>
      <c r="ING56" s="132" t="s">
        <v>24</v>
      </c>
      <c r="INH56" s="132" t="s">
        <v>24</v>
      </c>
      <c r="INI56" s="132" t="s">
        <v>24</v>
      </c>
      <c r="INJ56" s="132" t="s">
        <v>24</v>
      </c>
      <c r="INK56" s="132" t="s">
        <v>24</v>
      </c>
      <c r="INL56" s="132" t="s">
        <v>24</v>
      </c>
      <c r="INM56" s="132" t="s">
        <v>24</v>
      </c>
      <c r="INN56" s="132" t="s">
        <v>24</v>
      </c>
      <c r="INO56" s="132" t="s">
        <v>24</v>
      </c>
      <c r="INP56" s="132" t="s">
        <v>24</v>
      </c>
      <c r="INQ56" s="132" t="s">
        <v>24</v>
      </c>
      <c r="INR56" s="132" t="s">
        <v>24</v>
      </c>
      <c r="INS56" s="132" t="s">
        <v>24</v>
      </c>
      <c r="INT56" s="132" t="s">
        <v>24</v>
      </c>
      <c r="INU56" s="132" t="s">
        <v>24</v>
      </c>
      <c r="INV56" s="132" t="s">
        <v>24</v>
      </c>
      <c r="INW56" s="132" t="s">
        <v>24</v>
      </c>
      <c r="INX56" s="132" t="s">
        <v>24</v>
      </c>
      <c r="INY56" s="132" t="s">
        <v>24</v>
      </c>
      <c r="INZ56" s="132" t="s">
        <v>24</v>
      </c>
      <c r="IOA56" s="132" t="s">
        <v>24</v>
      </c>
      <c r="IOB56" s="132" t="s">
        <v>24</v>
      </c>
      <c r="IOC56" s="132" t="s">
        <v>24</v>
      </c>
      <c r="IOD56" s="132" t="s">
        <v>24</v>
      </c>
      <c r="IOE56" s="132" t="s">
        <v>24</v>
      </c>
      <c r="IOF56" s="132" t="s">
        <v>24</v>
      </c>
      <c r="IOG56" s="132" t="s">
        <v>24</v>
      </c>
      <c r="IOH56" s="132" t="s">
        <v>24</v>
      </c>
      <c r="IOI56" s="132" t="s">
        <v>24</v>
      </c>
      <c r="IOJ56" s="132" t="s">
        <v>24</v>
      </c>
      <c r="IOK56" s="132" t="s">
        <v>24</v>
      </c>
      <c r="IOL56" s="132" t="s">
        <v>24</v>
      </c>
      <c r="IOM56" s="132" t="s">
        <v>24</v>
      </c>
      <c r="ION56" s="132" t="s">
        <v>24</v>
      </c>
      <c r="IOO56" s="132" t="s">
        <v>24</v>
      </c>
      <c r="IOP56" s="132" t="s">
        <v>24</v>
      </c>
      <c r="IOQ56" s="132" t="s">
        <v>24</v>
      </c>
      <c r="IOR56" s="132" t="s">
        <v>24</v>
      </c>
      <c r="IOS56" s="132" t="s">
        <v>24</v>
      </c>
      <c r="IOT56" s="132" t="s">
        <v>24</v>
      </c>
      <c r="IOU56" s="132" t="s">
        <v>24</v>
      </c>
      <c r="IOV56" s="132" t="s">
        <v>24</v>
      </c>
      <c r="IOW56" s="132" t="s">
        <v>24</v>
      </c>
      <c r="IOX56" s="132" t="s">
        <v>24</v>
      </c>
      <c r="IOY56" s="132" t="s">
        <v>24</v>
      </c>
      <c r="IOZ56" s="132" t="s">
        <v>24</v>
      </c>
      <c r="IPA56" s="132" t="s">
        <v>24</v>
      </c>
      <c r="IPB56" s="132" t="s">
        <v>24</v>
      </c>
      <c r="IPC56" s="132" t="s">
        <v>24</v>
      </c>
      <c r="IPD56" s="132" t="s">
        <v>24</v>
      </c>
      <c r="IPE56" s="132" t="s">
        <v>24</v>
      </c>
      <c r="IPF56" s="132" t="s">
        <v>24</v>
      </c>
      <c r="IPG56" s="132" t="s">
        <v>24</v>
      </c>
      <c r="IPH56" s="132" t="s">
        <v>24</v>
      </c>
      <c r="IPI56" s="132" t="s">
        <v>24</v>
      </c>
      <c r="IPJ56" s="132" t="s">
        <v>24</v>
      </c>
      <c r="IPK56" s="132" t="s">
        <v>24</v>
      </c>
      <c r="IPL56" s="132" t="s">
        <v>24</v>
      </c>
      <c r="IPM56" s="132" t="s">
        <v>24</v>
      </c>
      <c r="IPN56" s="132" t="s">
        <v>24</v>
      </c>
      <c r="IPO56" s="132" t="s">
        <v>24</v>
      </c>
      <c r="IPP56" s="132" t="s">
        <v>24</v>
      </c>
      <c r="IPQ56" s="132" t="s">
        <v>24</v>
      </c>
      <c r="IPR56" s="132" t="s">
        <v>24</v>
      </c>
      <c r="IPS56" s="132" t="s">
        <v>24</v>
      </c>
      <c r="IPT56" s="132" t="s">
        <v>24</v>
      </c>
      <c r="IPU56" s="132" t="s">
        <v>24</v>
      </c>
      <c r="IPV56" s="132" t="s">
        <v>24</v>
      </c>
      <c r="IPW56" s="132" t="s">
        <v>24</v>
      </c>
      <c r="IPX56" s="132" t="s">
        <v>24</v>
      </c>
      <c r="IPY56" s="132" t="s">
        <v>24</v>
      </c>
      <c r="IPZ56" s="132" t="s">
        <v>24</v>
      </c>
      <c r="IQA56" s="132" t="s">
        <v>24</v>
      </c>
      <c r="IQB56" s="132" t="s">
        <v>24</v>
      </c>
      <c r="IQC56" s="132" t="s">
        <v>24</v>
      </c>
      <c r="IQD56" s="132" t="s">
        <v>24</v>
      </c>
      <c r="IQE56" s="132" t="s">
        <v>24</v>
      </c>
      <c r="IQF56" s="132" t="s">
        <v>24</v>
      </c>
      <c r="IQG56" s="132" t="s">
        <v>24</v>
      </c>
      <c r="IQH56" s="132" t="s">
        <v>24</v>
      </c>
      <c r="IQI56" s="132" t="s">
        <v>24</v>
      </c>
      <c r="IQJ56" s="132" t="s">
        <v>24</v>
      </c>
      <c r="IQK56" s="132" t="s">
        <v>24</v>
      </c>
      <c r="IQL56" s="132" t="s">
        <v>24</v>
      </c>
      <c r="IQM56" s="132" t="s">
        <v>24</v>
      </c>
      <c r="IQN56" s="132" t="s">
        <v>24</v>
      </c>
      <c r="IQO56" s="132" t="s">
        <v>24</v>
      </c>
      <c r="IQP56" s="132" t="s">
        <v>24</v>
      </c>
      <c r="IQQ56" s="132" t="s">
        <v>24</v>
      </c>
      <c r="IQR56" s="132" t="s">
        <v>24</v>
      </c>
      <c r="IQS56" s="132" t="s">
        <v>24</v>
      </c>
      <c r="IQT56" s="132" t="s">
        <v>24</v>
      </c>
      <c r="IQU56" s="132" t="s">
        <v>24</v>
      </c>
      <c r="IQV56" s="132" t="s">
        <v>24</v>
      </c>
      <c r="IQW56" s="132" t="s">
        <v>24</v>
      </c>
      <c r="IQX56" s="132" t="s">
        <v>24</v>
      </c>
      <c r="IQY56" s="132" t="s">
        <v>24</v>
      </c>
      <c r="IQZ56" s="132" t="s">
        <v>24</v>
      </c>
      <c r="IRA56" s="132" t="s">
        <v>24</v>
      </c>
      <c r="IRB56" s="132" t="s">
        <v>24</v>
      </c>
      <c r="IRC56" s="132" t="s">
        <v>24</v>
      </c>
      <c r="IRD56" s="132" t="s">
        <v>24</v>
      </c>
      <c r="IRE56" s="132" t="s">
        <v>24</v>
      </c>
      <c r="IRF56" s="132" t="s">
        <v>24</v>
      </c>
      <c r="IRG56" s="132" t="s">
        <v>24</v>
      </c>
      <c r="IRH56" s="132" t="s">
        <v>24</v>
      </c>
      <c r="IRI56" s="132" t="s">
        <v>24</v>
      </c>
      <c r="IRJ56" s="132" t="s">
        <v>24</v>
      </c>
      <c r="IRK56" s="132" t="s">
        <v>24</v>
      </c>
      <c r="IRL56" s="132" t="s">
        <v>24</v>
      </c>
      <c r="IRM56" s="132" t="s">
        <v>24</v>
      </c>
      <c r="IRN56" s="132" t="s">
        <v>24</v>
      </c>
      <c r="IRO56" s="132" t="s">
        <v>24</v>
      </c>
      <c r="IRP56" s="132" t="s">
        <v>24</v>
      </c>
      <c r="IRQ56" s="132" t="s">
        <v>24</v>
      </c>
      <c r="IRR56" s="132" t="s">
        <v>24</v>
      </c>
      <c r="IRS56" s="132" t="s">
        <v>24</v>
      </c>
      <c r="IRT56" s="132" t="s">
        <v>24</v>
      </c>
      <c r="IRU56" s="132" t="s">
        <v>24</v>
      </c>
      <c r="IRV56" s="132" t="s">
        <v>24</v>
      </c>
      <c r="IRW56" s="132" t="s">
        <v>24</v>
      </c>
      <c r="IRX56" s="132" t="s">
        <v>24</v>
      </c>
      <c r="IRY56" s="132" t="s">
        <v>24</v>
      </c>
      <c r="IRZ56" s="132" t="s">
        <v>24</v>
      </c>
      <c r="ISA56" s="132" t="s">
        <v>24</v>
      </c>
      <c r="ISB56" s="132" t="s">
        <v>24</v>
      </c>
      <c r="ISC56" s="132" t="s">
        <v>24</v>
      </c>
      <c r="ISD56" s="132" t="s">
        <v>24</v>
      </c>
      <c r="ISE56" s="132" t="s">
        <v>24</v>
      </c>
      <c r="ISF56" s="132" t="s">
        <v>24</v>
      </c>
      <c r="ISG56" s="132" t="s">
        <v>24</v>
      </c>
      <c r="ISH56" s="132" t="s">
        <v>24</v>
      </c>
      <c r="ISI56" s="132" t="s">
        <v>24</v>
      </c>
      <c r="ISJ56" s="132" t="s">
        <v>24</v>
      </c>
      <c r="ISK56" s="132" t="s">
        <v>24</v>
      </c>
      <c r="ISL56" s="132" t="s">
        <v>24</v>
      </c>
      <c r="ISM56" s="132" t="s">
        <v>24</v>
      </c>
      <c r="ISN56" s="132" t="s">
        <v>24</v>
      </c>
      <c r="ISO56" s="132" t="s">
        <v>24</v>
      </c>
      <c r="ISP56" s="132" t="s">
        <v>24</v>
      </c>
      <c r="ISQ56" s="132" t="s">
        <v>24</v>
      </c>
      <c r="ISR56" s="132" t="s">
        <v>24</v>
      </c>
      <c r="ISS56" s="132" t="s">
        <v>24</v>
      </c>
      <c r="IST56" s="132" t="s">
        <v>24</v>
      </c>
      <c r="ISU56" s="132" t="s">
        <v>24</v>
      </c>
      <c r="ISV56" s="132" t="s">
        <v>24</v>
      </c>
      <c r="ISW56" s="132" t="s">
        <v>24</v>
      </c>
      <c r="ISX56" s="132" t="s">
        <v>24</v>
      </c>
      <c r="ISY56" s="132" t="s">
        <v>24</v>
      </c>
      <c r="ISZ56" s="132" t="s">
        <v>24</v>
      </c>
      <c r="ITA56" s="132" t="s">
        <v>24</v>
      </c>
      <c r="ITB56" s="132" t="s">
        <v>24</v>
      </c>
      <c r="ITC56" s="132" t="s">
        <v>24</v>
      </c>
      <c r="ITD56" s="132" t="s">
        <v>24</v>
      </c>
      <c r="ITE56" s="132" t="s">
        <v>24</v>
      </c>
      <c r="ITF56" s="132" t="s">
        <v>24</v>
      </c>
      <c r="ITG56" s="132" t="s">
        <v>24</v>
      </c>
      <c r="ITH56" s="132" t="s">
        <v>24</v>
      </c>
      <c r="ITI56" s="132" t="s">
        <v>24</v>
      </c>
      <c r="ITJ56" s="132" t="s">
        <v>24</v>
      </c>
      <c r="ITK56" s="132" t="s">
        <v>24</v>
      </c>
      <c r="ITL56" s="132" t="s">
        <v>24</v>
      </c>
      <c r="ITM56" s="132" t="s">
        <v>24</v>
      </c>
      <c r="ITN56" s="132" t="s">
        <v>24</v>
      </c>
      <c r="ITO56" s="132" t="s">
        <v>24</v>
      </c>
      <c r="ITP56" s="132" t="s">
        <v>24</v>
      </c>
      <c r="ITQ56" s="132" t="s">
        <v>24</v>
      </c>
      <c r="ITR56" s="132" t="s">
        <v>24</v>
      </c>
      <c r="ITS56" s="132" t="s">
        <v>24</v>
      </c>
      <c r="ITT56" s="132" t="s">
        <v>24</v>
      </c>
      <c r="ITU56" s="132" t="s">
        <v>24</v>
      </c>
      <c r="ITV56" s="132" t="s">
        <v>24</v>
      </c>
      <c r="ITW56" s="132" t="s">
        <v>24</v>
      </c>
      <c r="ITX56" s="132" t="s">
        <v>24</v>
      </c>
      <c r="ITY56" s="132" t="s">
        <v>24</v>
      </c>
      <c r="ITZ56" s="132" t="s">
        <v>24</v>
      </c>
      <c r="IUA56" s="132" t="s">
        <v>24</v>
      </c>
      <c r="IUB56" s="132" t="s">
        <v>24</v>
      </c>
      <c r="IUC56" s="132" t="s">
        <v>24</v>
      </c>
      <c r="IUD56" s="132" t="s">
        <v>24</v>
      </c>
      <c r="IUE56" s="132" t="s">
        <v>24</v>
      </c>
      <c r="IUF56" s="132" t="s">
        <v>24</v>
      </c>
      <c r="IUG56" s="132" t="s">
        <v>24</v>
      </c>
      <c r="IUH56" s="132" t="s">
        <v>24</v>
      </c>
      <c r="IUI56" s="132" t="s">
        <v>24</v>
      </c>
      <c r="IUJ56" s="132" t="s">
        <v>24</v>
      </c>
      <c r="IUK56" s="132" t="s">
        <v>24</v>
      </c>
      <c r="IUL56" s="132" t="s">
        <v>24</v>
      </c>
      <c r="IUM56" s="132" t="s">
        <v>24</v>
      </c>
      <c r="IUN56" s="132" t="s">
        <v>24</v>
      </c>
      <c r="IUO56" s="132" t="s">
        <v>24</v>
      </c>
      <c r="IUP56" s="132" t="s">
        <v>24</v>
      </c>
      <c r="IUQ56" s="132" t="s">
        <v>24</v>
      </c>
      <c r="IUR56" s="132" t="s">
        <v>24</v>
      </c>
      <c r="IUS56" s="132" t="s">
        <v>24</v>
      </c>
      <c r="IUT56" s="132" t="s">
        <v>24</v>
      </c>
      <c r="IUU56" s="132" t="s">
        <v>24</v>
      </c>
      <c r="IUV56" s="132" t="s">
        <v>24</v>
      </c>
      <c r="IUW56" s="132" t="s">
        <v>24</v>
      </c>
      <c r="IUX56" s="132" t="s">
        <v>24</v>
      </c>
      <c r="IUY56" s="132" t="s">
        <v>24</v>
      </c>
      <c r="IUZ56" s="132" t="s">
        <v>24</v>
      </c>
      <c r="IVA56" s="132" t="s">
        <v>24</v>
      </c>
      <c r="IVB56" s="132" t="s">
        <v>24</v>
      </c>
      <c r="IVC56" s="132" t="s">
        <v>24</v>
      </c>
      <c r="IVD56" s="132" t="s">
        <v>24</v>
      </c>
      <c r="IVE56" s="132" t="s">
        <v>24</v>
      </c>
      <c r="IVF56" s="132" t="s">
        <v>24</v>
      </c>
      <c r="IVG56" s="132" t="s">
        <v>24</v>
      </c>
      <c r="IVH56" s="132" t="s">
        <v>24</v>
      </c>
      <c r="IVI56" s="132" t="s">
        <v>24</v>
      </c>
      <c r="IVJ56" s="132" t="s">
        <v>24</v>
      </c>
      <c r="IVK56" s="132" t="s">
        <v>24</v>
      </c>
      <c r="IVL56" s="132" t="s">
        <v>24</v>
      </c>
      <c r="IVM56" s="132" t="s">
        <v>24</v>
      </c>
      <c r="IVN56" s="132" t="s">
        <v>24</v>
      </c>
      <c r="IVO56" s="132" t="s">
        <v>24</v>
      </c>
      <c r="IVP56" s="132" t="s">
        <v>24</v>
      </c>
      <c r="IVQ56" s="132" t="s">
        <v>24</v>
      </c>
      <c r="IVR56" s="132" t="s">
        <v>24</v>
      </c>
      <c r="IVS56" s="132" t="s">
        <v>24</v>
      </c>
      <c r="IVT56" s="132" t="s">
        <v>24</v>
      </c>
      <c r="IVU56" s="132" t="s">
        <v>24</v>
      </c>
      <c r="IVV56" s="132" t="s">
        <v>24</v>
      </c>
      <c r="IVW56" s="132" t="s">
        <v>24</v>
      </c>
      <c r="IVX56" s="132" t="s">
        <v>24</v>
      </c>
      <c r="IVY56" s="132" t="s">
        <v>24</v>
      </c>
      <c r="IVZ56" s="132" t="s">
        <v>24</v>
      </c>
      <c r="IWA56" s="132" t="s">
        <v>24</v>
      </c>
      <c r="IWB56" s="132" t="s">
        <v>24</v>
      </c>
      <c r="IWC56" s="132" t="s">
        <v>24</v>
      </c>
      <c r="IWD56" s="132" t="s">
        <v>24</v>
      </c>
      <c r="IWE56" s="132" t="s">
        <v>24</v>
      </c>
      <c r="IWF56" s="132" t="s">
        <v>24</v>
      </c>
      <c r="IWG56" s="132" t="s">
        <v>24</v>
      </c>
      <c r="IWH56" s="132" t="s">
        <v>24</v>
      </c>
      <c r="IWI56" s="132" t="s">
        <v>24</v>
      </c>
      <c r="IWJ56" s="132" t="s">
        <v>24</v>
      </c>
      <c r="IWK56" s="132" t="s">
        <v>24</v>
      </c>
      <c r="IWL56" s="132" t="s">
        <v>24</v>
      </c>
      <c r="IWM56" s="132" t="s">
        <v>24</v>
      </c>
      <c r="IWN56" s="132" t="s">
        <v>24</v>
      </c>
      <c r="IWO56" s="132" t="s">
        <v>24</v>
      </c>
      <c r="IWP56" s="132" t="s">
        <v>24</v>
      </c>
      <c r="IWQ56" s="132" t="s">
        <v>24</v>
      </c>
      <c r="IWR56" s="132" t="s">
        <v>24</v>
      </c>
      <c r="IWS56" s="132" t="s">
        <v>24</v>
      </c>
      <c r="IWT56" s="132" t="s">
        <v>24</v>
      </c>
      <c r="IWU56" s="132" t="s">
        <v>24</v>
      </c>
      <c r="IWV56" s="132" t="s">
        <v>24</v>
      </c>
      <c r="IWW56" s="132" t="s">
        <v>24</v>
      </c>
      <c r="IWX56" s="132" t="s">
        <v>24</v>
      </c>
      <c r="IWY56" s="132" t="s">
        <v>24</v>
      </c>
      <c r="IWZ56" s="132" t="s">
        <v>24</v>
      </c>
      <c r="IXA56" s="132" t="s">
        <v>24</v>
      </c>
      <c r="IXB56" s="132" t="s">
        <v>24</v>
      </c>
      <c r="IXC56" s="132" t="s">
        <v>24</v>
      </c>
      <c r="IXD56" s="132" t="s">
        <v>24</v>
      </c>
      <c r="IXE56" s="132" t="s">
        <v>24</v>
      </c>
      <c r="IXF56" s="132" t="s">
        <v>24</v>
      </c>
      <c r="IXG56" s="132" t="s">
        <v>24</v>
      </c>
      <c r="IXH56" s="132" t="s">
        <v>24</v>
      </c>
      <c r="IXI56" s="132" t="s">
        <v>24</v>
      </c>
      <c r="IXJ56" s="132" t="s">
        <v>24</v>
      </c>
      <c r="IXK56" s="132" t="s">
        <v>24</v>
      </c>
      <c r="IXL56" s="132" t="s">
        <v>24</v>
      </c>
      <c r="IXM56" s="132" t="s">
        <v>24</v>
      </c>
      <c r="IXN56" s="132" t="s">
        <v>24</v>
      </c>
      <c r="IXO56" s="132" t="s">
        <v>24</v>
      </c>
      <c r="IXP56" s="132" t="s">
        <v>24</v>
      </c>
      <c r="IXQ56" s="132" t="s">
        <v>24</v>
      </c>
      <c r="IXR56" s="132" t="s">
        <v>24</v>
      </c>
      <c r="IXS56" s="132" t="s">
        <v>24</v>
      </c>
      <c r="IXT56" s="132" t="s">
        <v>24</v>
      </c>
      <c r="IXU56" s="132" t="s">
        <v>24</v>
      </c>
      <c r="IXV56" s="132" t="s">
        <v>24</v>
      </c>
      <c r="IXW56" s="132" t="s">
        <v>24</v>
      </c>
      <c r="IXX56" s="132" t="s">
        <v>24</v>
      </c>
      <c r="IXY56" s="132" t="s">
        <v>24</v>
      </c>
      <c r="IXZ56" s="132" t="s">
        <v>24</v>
      </c>
      <c r="IYA56" s="132" t="s">
        <v>24</v>
      </c>
      <c r="IYB56" s="132" t="s">
        <v>24</v>
      </c>
      <c r="IYC56" s="132" t="s">
        <v>24</v>
      </c>
      <c r="IYD56" s="132" t="s">
        <v>24</v>
      </c>
      <c r="IYE56" s="132" t="s">
        <v>24</v>
      </c>
      <c r="IYF56" s="132" t="s">
        <v>24</v>
      </c>
      <c r="IYG56" s="132" t="s">
        <v>24</v>
      </c>
      <c r="IYH56" s="132" t="s">
        <v>24</v>
      </c>
      <c r="IYI56" s="132" t="s">
        <v>24</v>
      </c>
      <c r="IYJ56" s="132" t="s">
        <v>24</v>
      </c>
      <c r="IYK56" s="132" t="s">
        <v>24</v>
      </c>
      <c r="IYL56" s="132" t="s">
        <v>24</v>
      </c>
      <c r="IYM56" s="132" t="s">
        <v>24</v>
      </c>
      <c r="IYN56" s="132" t="s">
        <v>24</v>
      </c>
      <c r="IYO56" s="132" t="s">
        <v>24</v>
      </c>
      <c r="IYP56" s="132" t="s">
        <v>24</v>
      </c>
      <c r="IYQ56" s="132" t="s">
        <v>24</v>
      </c>
      <c r="IYR56" s="132" t="s">
        <v>24</v>
      </c>
      <c r="IYS56" s="132" t="s">
        <v>24</v>
      </c>
      <c r="IYT56" s="132" t="s">
        <v>24</v>
      </c>
      <c r="IYU56" s="132" t="s">
        <v>24</v>
      </c>
      <c r="IYV56" s="132" t="s">
        <v>24</v>
      </c>
      <c r="IYW56" s="132" t="s">
        <v>24</v>
      </c>
      <c r="IYX56" s="132" t="s">
        <v>24</v>
      </c>
      <c r="IYY56" s="132" t="s">
        <v>24</v>
      </c>
      <c r="IYZ56" s="132" t="s">
        <v>24</v>
      </c>
      <c r="IZA56" s="132" t="s">
        <v>24</v>
      </c>
      <c r="IZB56" s="132" t="s">
        <v>24</v>
      </c>
      <c r="IZC56" s="132" t="s">
        <v>24</v>
      </c>
      <c r="IZD56" s="132" t="s">
        <v>24</v>
      </c>
      <c r="IZE56" s="132" t="s">
        <v>24</v>
      </c>
      <c r="IZF56" s="132" t="s">
        <v>24</v>
      </c>
      <c r="IZG56" s="132" t="s">
        <v>24</v>
      </c>
      <c r="IZH56" s="132" t="s">
        <v>24</v>
      </c>
      <c r="IZI56" s="132" t="s">
        <v>24</v>
      </c>
      <c r="IZJ56" s="132" t="s">
        <v>24</v>
      </c>
      <c r="IZK56" s="132" t="s">
        <v>24</v>
      </c>
      <c r="IZL56" s="132" t="s">
        <v>24</v>
      </c>
      <c r="IZM56" s="132" t="s">
        <v>24</v>
      </c>
      <c r="IZN56" s="132" t="s">
        <v>24</v>
      </c>
      <c r="IZO56" s="132" t="s">
        <v>24</v>
      </c>
      <c r="IZP56" s="132" t="s">
        <v>24</v>
      </c>
      <c r="IZQ56" s="132" t="s">
        <v>24</v>
      </c>
      <c r="IZR56" s="132" t="s">
        <v>24</v>
      </c>
      <c r="IZS56" s="132" t="s">
        <v>24</v>
      </c>
      <c r="IZT56" s="132" t="s">
        <v>24</v>
      </c>
      <c r="IZU56" s="132" t="s">
        <v>24</v>
      </c>
      <c r="IZV56" s="132" t="s">
        <v>24</v>
      </c>
      <c r="IZW56" s="132" t="s">
        <v>24</v>
      </c>
      <c r="IZX56" s="132" t="s">
        <v>24</v>
      </c>
      <c r="IZY56" s="132" t="s">
        <v>24</v>
      </c>
      <c r="IZZ56" s="132" t="s">
        <v>24</v>
      </c>
      <c r="JAA56" s="132" t="s">
        <v>24</v>
      </c>
      <c r="JAB56" s="132" t="s">
        <v>24</v>
      </c>
      <c r="JAC56" s="132" t="s">
        <v>24</v>
      </c>
      <c r="JAD56" s="132" t="s">
        <v>24</v>
      </c>
      <c r="JAE56" s="132" t="s">
        <v>24</v>
      </c>
      <c r="JAF56" s="132" t="s">
        <v>24</v>
      </c>
      <c r="JAG56" s="132" t="s">
        <v>24</v>
      </c>
      <c r="JAH56" s="132" t="s">
        <v>24</v>
      </c>
      <c r="JAI56" s="132" t="s">
        <v>24</v>
      </c>
      <c r="JAJ56" s="132" t="s">
        <v>24</v>
      </c>
      <c r="JAK56" s="132" t="s">
        <v>24</v>
      </c>
      <c r="JAL56" s="132" t="s">
        <v>24</v>
      </c>
      <c r="JAM56" s="132" t="s">
        <v>24</v>
      </c>
      <c r="JAN56" s="132" t="s">
        <v>24</v>
      </c>
      <c r="JAO56" s="132" t="s">
        <v>24</v>
      </c>
      <c r="JAP56" s="132" t="s">
        <v>24</v>
      </c>
      <c r="JAQ56" s="132" t="s">
        <v>24</v>
      </c>
      <c r="JAR56" s="132" t="s">
        <v>24</v>
      </c>
      <c r="JAS56" s="132" t="s">
        <v>24</v>
      </c>
      <c r="JAT56" s="132" t="s">
        <v>24</v>
      </c>
      <c r="JAU56" s="132" t="s">
        <v>24</v>
      </c>
      <c r="JAV56" s="132" t="s">
        <v>24</v>
      </c>
      <c r="JAW56" s="132" t="s">
        <v>24</v>
      </c>
      <c r="JAX56" s="132" t="s">
        <v>24</v>
      </c>
      <c r="JAY56" s="132" t="s">
        <v>24</v>
      </c>
      <c r="JAZ56" s="132" t="s">
        <v>24</v>
      </c>
      <c r="JBA56" s="132" t="s">
        <v>24</v>
      </c>
      <c r="JBB56" s="132" t="s">
        <v>24</v>
      </c>
      <c r="JBC56" s="132" t="s">
        <v>24</v>
      </c>
      <c r="JBD56" s="132" t="s">
        <v>24</v>
      </c>
      <c r="JBE56" s="132" t="s">
        <v>24</v>
      </c>
      <c r="JBF56" s="132" t="s">
        <v>24</v>
      </c>
      <c r="JBG56" s="132" t="s">
        <v>24</v>
      </c>
      <c r="JBH56" s="132" t="s">
        <v>24</v>
      </c>
      <c r="JBI56" s="132" t="s">
        <v>24</v>
      </c>
      <c r="JBJ56" s="132" t="s">
        <v>24</v>
      </c>
      <c r="JBK56" s="132" t="s">
        <v>24</v>
      </c>
      <c r="JBL56" s="132" t="s">
        <v>24</v>
      </c>
      <c r="JBM56" s="132" t="s">
        <v>24</v>
      </c>
      <c r="JBN56" s="132" t="s">
        <v>24</v>
      </c>
      <c r="JBO56" s="132" t="s">
        <v>24</v>
      </c>
      <c r="JBP56" s="132" t="s">
        <v>24</v>
      </c>
      <c r="JBQ56" s="132" t="s">
        <v>24</v>
      </c>
      <c r="JBR56" s="132" t="s">
        <v>24</v>
      </c>
      <c r="JBS56" s="132" t="s">
        <v>24</v>
      </c>
      <c r="JBT56" s="132" t="s">
        <v>24</v>
      </c>
      <c r="JBU56" s="132" t="s">
        <v>24</v>
      </c>
      <c r="JBV56" s="132" t="s">
        <v>24</v>
      </c>
      <c r="JBW56" s="132" t="s">
        <v>24</v>
      </c>
      <c r="JBX56" s="132" t="s">
        <v>24</v>
      </c>
      <c r="JBY56" s="132" t="s">
        <v>24</v>
      </c>
      <c r="JBZ56" s="132" t="s">
        <v>24</v>
      </c>
      <c r="JCA56" s="132" t="s">
        <v>24</v>
      </c>
      <c r="JCB56" s="132" t="s">
        <v>24</v>
      </c>
      <c r="JCC56" s="132" t="s">
        <v>24</v>
      </c>
      <c r="JCD56" s="132" t="s">
        <v>24</v>
      </c>
      <c r="JCE56" s="132" t="s">
        <v>24</v>
      </c>
      <c r="JCF56" s="132" t="s">
        <v>24</v>
      </c>
      <c r="JCG56" s="132" t="s">
        <v>24</v>
      </c>
      <c r="JCH56" s="132" t="s">
        <v>24</v>
      </c>
      <c r="JCI56" s="132" t="s">
        <v>24</v>
      </c>
      <c r="JCJ56" s="132" t="s">
        <v>24</v>
      </c>
      <c r="JCK56" s="132" t="s">
        <v>24</v>
      </c>
      <c r="JCL56" s="132" t="s">
        <v>24</v>
      </c>
      <c r="JCM56" s="132" t="s">
        <v>24</v>
      </c>
      <c r="JCN56" s="132" t="s">
        <v>24</v>
      </c>
      <c r="JCO56" s="132" t="s">
        <v>24</v>
      </c>
      <c r="JCP56" s="132" t="s">
        <v>24</v>
      </c>
      <c r="JCQ56" s="132" t="s">
        <v>24</v>
      </c>
      <c r="JCR56" s="132" t="s">
        <v>24</v>
      </c>
      <c r="JCS56" s="132" t="s">
        <v>24</v>
      </c>
      <c r="JCT56" s="132" t="s">
        <v>24</v>
      </c>
      <c r="JCU56" s="132" t="s">
        <v>24</v>
      </c>
      <c r="JCV56" s="132" t="s">
        <v>24</v>
      </c>
      <c r="JCW56" s="132" t="s">
        <v>24</v>
      </c>
      <c r="JCX56" s="132" t="s">
        <v>24</v>
      </c>
      <c r="JCY56" s="132" t="s">
        <v>24</v>
      </c>
      <c r="JCZ56" s="132" t="s">
        <v>24</v>
      </c>
      <c r="JDA56" s="132" t="s">
        <v>24</v>
      </c>
      <c r="JDB56" s="132" t="s">
        <v>24</v>
      </c>
      <c r="JDC56" s="132" t="s">
        <v>24</v>
      </c>
      <c r="JDD56" s="132" t="s">
        <v>24</v>
      </c>
      <c r="JDE56" s="132" t="s">
        <v>24</v>
      </c>
      <c r="JDF56" s="132" t="s">
        <v>24</v>
      </c>
      <c r="JDG56" s="132" t="s">
        <v>24</v>
      </c>
      <c r="JDH56" s="132" t="s">
        <v>24</v>
      </c>
      <c r="JDI56" s="132" t="s">
        <v>24</v>
      </c>
      <c r="JDJ56" s="132" t="s">
        <v>24</v>
      </c>
      <c r="JDK56" s="132" t="s">
        <v>24</v>
      </c>
      <c r="JDL56" s="132" t="s">
        <v>24</v>
      </c>
      <c r="JDM56" s="132" t="s">
        <v>24</v>
      </c>
      <c r="JDN56" s="132" t="s">
        <v>24</v>
      </c>
      <c r="JDO56" s="132" t="s">
        <v>24</v>
      </c>
      <c r="JDP56" s="132" t="s">
        <v>24</v>
      </c>
      <c r="JDQ56" s="132" t="s">
        <v>24</v>
      </c>
      <c r="JDR56" s="132" t="s">
        <v>24</v>
      </c>
      <c r="JDS56" s="132" t="s">
        <v>24</v>
      </c>
      <c r="JDT56" s="132" t="s">
        <v>24</v>
      </c>
      <c r="JDU56" s="132" t="s">
        <v>24</v>
      </c>
      <c r="JDV56" s="132" t="s">
        <v>24</v>
      </c>
      <c r="JDW56" s="132" t="s">
        <v>24</v>
      </c>
      <c r="JDX56" s="132" t="s">
        <v>24</v>
      </c>
      <c r="JDY56" s="132" t="s">
        <v>24</v>
      </c>
      <c r="JDZ56" s="132" t="s">
        <v>24</v>
      </c>
      <c r="JEA56" s="132" t="s">
        <v>24</v>
      </c>
      <c r="JEB56" s="132" t="s">
        <v>24</v>
      </c>
      <c r="JEC56" s="132" t="s">
        <v>24</v>
      </c>
      <c r="JED56" s="132" t="s">
        <v>24</v>
      </c>
      <c r="JEE56" s="132" t="s">
        <v>24</v>
      </c>
      <c r="JEF56" s="132" t="s">
        <v>24</v>
      </c>
      <c r="JEG56" s="132" t="s">
        <v>24</v>
      </c>
      <c r="JEH56" s="132" t="s">
        <v>24</v>
      </c>
      <c r="JEI56" s="132" t="s">
        <v>24</v>
      </c>
      <c r="JEJ56" s="132" t="s">
        <v>24</v>
      </c>
      <c r="JEK56" s="132" t="s">
        <v>24</v>
      </c>
      <c r="JEL56" s="132" t="s">
        <v>24</v>
      </c>
      <c r="JEM56" s="132" t="s">
        <v>24</v>
      </c>
      <c r="JEN56" s="132" t="s">
        <v>24</v>
      </c>
      <c r="JEO56" s="132" t="s">
        <v>24</v>
      </c>
      <c r="JEP56" s="132" t="s">
        <v>24</v>
      </c>
      <c r="JEQ56" s="132" t="s">
        <v>24</v>
      </c>
      <c r="JER56" s="132" t="s">
        <v>24</v>
      </c>
      <c r="JES56" s="132" t="s">
        <v>24</v>
      </c>
      <c r="JET56" s="132" t="s">
        <v>24</v>
      </c>
      <c r="JEU56" s="132" t="s">
        <v>24</v>
      </c>
      <c r="JEV56" s="132" t="s">
        <v>24</v>
      </c>
      <c r="JEW56" s="132" t="s">
        <v>24</v>
      </c>
      <c r="JEX56" s="132" t="s">
        <v>24</v>
      </c>
      <c r="JEY56" s="132" t="s">
        <v>24</v>
      </c>
      <c r="JEZ56" s="132" t="s">
        <v>24</v>
      </c>
      <c r="JFA56" s="132" t="s">
        <v>24</v>
      </c>
      <c r="JFB56" s="132" t="s">
        <v>24</v>
      </c>
      <c r="JFC56" s="132" t="s">
        <v>24</v>
      </c>
      <c r="JFD56" s="132" t="s">
        <v>24</v>
      </c>
      <c r="JFE56" s="132" t="s">
        <v>24</v>
      </c>
      <c r="JFF56" s="132" t="s">
        <v>24</v>
      </c>
      <c r="JFG56" s="132" t="s">
        <v>24</v>
      </c>
      <c r="JFH56" s="132" t="s">
        <v>24</v>
      </c>
      <c r="JFI56" s="132" t="s">
        <v>24</v>
      </c>
      <c r="JFJ56" s="132" t="s">
        <v>24</v>
      </c>
      <c r="JFK56" s="132" t="s">
        <v>24</v>
      </c>
      <c r="JFL56" s="132" t="s">
        <v>24</v>
      </c>
      <c r="JFM56" s="132" t="s">
        <v>24</v>
      </c>
      <c r="JFN56" s="132" t="s">
        <v>24</v>
      </c>
      <c r="JFO56" s="132" t="s">
        <v>24</v>
      </c>
      <c r="JFP56" s="132" t="s">
        <v>24</v>
      </c>
      <c r="JFQ56" s="132" t="s">
        <v>24</v>
      </c>
      <c r="JFR56" s="132" t="s">
        <v>24</v>
      </c>
      <c r="JFS56" s="132" t="s">
        <v>24</v>
      </c>
      <c r="JFT56" s="132" t="s">
        <v>24</v>
      </c>
      <c r="JFU56" s="132" t="s">
        <v>24</v>
      </c>
      <c r="JFV56" s="132" t="s">
        <v>24</v>
      </c>
      <c r="JFW56" s="132" t="s">
        <v>24</v>
      </c>
      <c r="JFX56" s="132" t="s">
        <v>24</v>
      </c>
      <c r="JFY56" s="132" t="s">
        <v>24</v>
      </c>
      <c r="JFZ56" s="132" t="s">
        <v>24</v>
      </c>
      <c r="JGA56" s="132" t="s">
        <v>24</v>
      </c>
      <c r="JGB56" s="132" t="s">
        <v>24</v>
      </c>
      <c r="JGC56" s="132" t="s">
        <v>24</v>
      </c>
      <c r="JGD56" s="132" t="s">
        <v>24</v>
      </c>
      <c r="JGE56" s="132" t="s">
        <v>24</v>
      </c>
      <c r="JGF56" s="132" t="s">
        <v>24</v>
      </c>
      <c r="JGG56" s="132" t="s">
        <v>24</v>
      </c>
      <c r="JGH56" s="132" t="s">
        <v>24</v>
      </c>
      <c r="JGI56" s="132" t="s">
        <v>24</v>
      </c>
      <c r="JGJ56" s="132" t="s">
        <v>24</v>
      </c>
      <c r="JGK56" s="132" t="s">
        <v>24</v>
      </c>
      <c r="JGL56" s="132" t="s">
        <v>24</v>
      </c>
      <c r="JGM56" s="132" t="s">
        <v>24</v>
      </c>
      <c r="JGN56" s="132" t="s">
        <v>24</v>
      </c>
      <c r="JGO56" s="132" t="s">
        <v>24</v>
      </c>
      <c r="JGP56" s="132" t="s">
        <v>24</v>
      </c>
      <c r="JGQ56" s="132" t="s">
        <v>24</v>
      </c>
      <c r="JGR56" s="132" t="s">
        <v>24</v>
      </c>
      <c r="JGS56" s="132" t="s">
        <v>24</v>
      </c>
      <c r="JGT56" s="132" t="s">
        <v>24</v>
      </c>
      <c r="JGU56" s="132" t="s">
        <v>24</v>
      </c>
      <c r="JGV56" s="132" t="s">
        <v>24</v>
      </c>
      <c r="JGW56" s="132" t="s">
        <v>24</v>
      </c>
      <c r="JGX56" s="132" t="s">
        <v>24</v>
      </c>
      <c r="JGY56" s="132" t="s">
        <v>24</v>
      </c>
      <c r="JGZ56" s="132" t="s">
        <v>24</v>
      </c>
      <c r="JHA56" s="132" t="s">
        <v>24</v>
      </c>
      <c r="JHB56" s="132" t="s">
        <v>24</v>
      </c>
      <c r="JHC56" s="132" t="s">
        <v>24</v>
      </c>
      <c r="JHD56" s="132" t="s">
        <v>24</v>
      </c>
      <c r="JHE56" s="132" t="s">
        <v>24</v>
      </c>
      <c r="JHF56" s="132" t="s">
        <v>24</v>
      </c>
      <c r="JHG56" s="132" t="s">
        <v>24</v>
      </c>
      <c r="JHH56" s="132" t="s">
        <v>24</v>
      </c>
      <c r="JHI56" s="132" t="s">
        <v>24</v>
      </c>
      <c r="JHJ56" s="132" t="s">
        <v>24</v>
      </c>
      <c r="JHK56" s="132" t="s">
        <v>24</v>
      </c>
      <c r="JHL56" s="132" t="s">
        <v>24</v>
      </c>
      <c r="JHM56" s="132" t="s">
        <v>24</v>
      </c>
      <c r="JHN56" s="132" t="s">
        <v>24</v>
      </c>
      <c r="JHO56" s="132" t="s">
        <v>24</v>
      </c>
      <c r="JHP56" s="132" t="s">
        <v>24</v>
      </c>
      <c r="JHQ56" s="132" t="s">
        <v>24</v>
      </c>
      <c r="JHR56" s="132" t="s">
        <v>24</v>
      </c>
      <c r="JHS56" s="132" t="s">
        <v>24</v>
      </c>
      <c r="JHT56" s="132" t="s">
        <v>24</v>
      </c>
      <c r="JHU56" s="132" t="s">
        <v>24</v>
      </c>
      <c r="JHV56" s="132" t="s">
        <v>24</v>
      </c>
      <c r="JHW56" s="132" t="s">
        <v>24</v>
      </c>
      <c r="JHX56" s="132" t="s">
        <v>24</v>
      </c>
      <c r="JHY56" s="132" t="s">
        <v>24</v>
      </c>
      <c r="JHZ56" s="132" t="s">
        <v>24</v>
      </c>
      <c r="JIA56" s="132" t="s">
        <v>24</v>
      </c>
      <c r="JIB56" s="132" t="s">
        <v>24</v>
      </c>
      <c r="JIC56" s="132" t="s">
        <v>24</v>
      </c>
      <c r="JID56" s="132" t="s">
        <v>24</v>
      </c>
      <c r="JIE56" s="132" t="s">
        <v>24</v>
      </c>
      <c r="JIF56" s="132" t="s">
        <v>24</v>
      </c>
      <c r="JIG56" s="132" t="s">
        <v>24</v>
      </c>
      <c r="JIH56" s="132" t="s">
        <v>24</v>
      </c>
      <c r="JII56" s="132" t="s">
        <v>24</v>
      </c>
      <c r="JIJ56" s="132" t="s">
        <v>24</v>
      </c>
      <c r="JIK56" s="132" t="s">
        <v>24</v>
      </c>
      <c r="JIL56" s="132" t="s">
        <v>24</v>
      </c>
      <c r="JIM56" s="132" t="s">
        <v>24</v>
      </c>
      <c r="JIN56" s="132" t="s">
        <v>24</v>
      </c>
      <c r="JIO56" s="132" t="s">
        <v>24</v>
      </c>
      <c r="JIP56" s="132" t="s">
        <v>24</v>
      </c>
      <c r="JIQ56" s="132" t="s">
        <v>24</v>
      </c>
      <c r="JIR56" s="132" t="s">
        <v>24</v>
      </c>
      <c r="JIS56" s="132" t="s">
        <v>24</v>
      </c>
      <c r="JIT56" s="132" t="s">
        <v>24</v>
      </c>
      <c r="JIU56" s="132" t="s">
        <v>24</v>
      </c>
      <c r="JIV56" s="132" t="s">
        <v>24</v>
      </c>
      <c r="JIW56" s="132" t="s">
        <v>24</v>
      </c>
      <c r="JIX56" s="132" t="s">
        <v>24</v>
      </c>
      <c r="JIY56" s="132" t="s">
        <v>24</v>
      </c>
      <c r="JIZ56" s="132" t="s">
        <v>24</v>
      </c>
      <c r="JJA56" s="132" t="s">
        <v>24</v>
      </c>
      <c r="JJB56" s="132" t="s">
        <v>24</v>
      </c>
      <c r="JJC56" s="132" t="s">
        <v>24</v>
      </c>
      <c r="JJD56" s="132" t="s">
        <v>24</v>
      </c>
      <c r="JJE56" s="132" t="s">
        <v>24</v>
      </c>
      <c r="JJF56" s="132" t="s">
        <v>24</v>
      </c>
      <c r="JJG56" s="132" t="s">
        <v>24</v>
      </c>
      <c r="JJH56" s="132" t="s">
        <v>24</v>
      </c>
      <c r="JJI56" s="132" t="s">
        <v>24</v>
      </c>
      <c r="JJJ56" s="132" t="s">
        <v>24</v>
      </c>
      <c r="JJK56" s="132" t="s">
        <v>24</v>
      </c>
      <c r="JJL56" s="132" t="s">
        <v>24</v>
      </c>
      <c r="JJM56" s="132" t="s">
        <v>24</v>
      </c>
      <c r="JJN56" s="132" t="s">
        <v>24</v>
      </c>
      <c r="JJO56" s="132" t="s">
        <v>24</v>
      </c>
      <c r="JJP56" s="132" t="s">
        <v>24</v>
      </c>
      <c r="JJQ56" s="132" t="s">
        <v>24</v>
      </c>
      <c r="JJR56" s="132" t="s">
        <v>24</v>
      </c>
      <c r="JJS56" s="132" t="s">
        <v>24</v>
      </c>
      <c r="JJT56" s="132" t="s">
        <v>24</v>
      </c>
      <c r="JJU56" s="132" t="s">
        <v>24</v>
      </c>
      <c r="JJV56" s="132" t="s">
        <v>24</v>
      </c>
      <c r="JJW56" s="132" t="s">
        <v>24</v>
      </c>
      <c r="JJX56" s="132" t="s">
        <v>24</v>
      </c>
      <c r="JJY56" s="132" t="s">
        <v>24</v>
      </c>
      <c r="JJZ56" s="132" t="s">
        <v>24</v>
      </c>
      <c r="JKA56" s="132" t="s">
        <v>24</v>
      </c>
      <c r="JKB56" s="132" t="s">
        <v>24</v>
      </c>
      <c r="JKC56" s="132" t="s">
        <v>24</v>
      </c>
      <c r="JKD56" s="132" t="s">
        <v>24</v>
      </c>
      <c r="JKE56" s="132" t="s">
        <v>24</v>
      </c>
      <c r="JKF56" s="132" t="s">
        <v>24</v>
      </c>
      <c r="JKG56" s="132" t="s">
        <v>24</v>
      </c>
      <c r="JKH56" s="132" t="s">
        <v>24</v>
      </c>
      <c r="JKI56" s="132" t="s">
        <v>24</v>
      </c>
      <c r="JKJ56" s="132" t="s">
        <v>24</v>
      </c>
      <c r="JKK56" s="132" t="s">
        <v>24</v>
      </c>
      <c r="JKL56" s="132" t="s">
        <v>24</v>
      </c>
      <c r="JKM56" s="132" t="s">
        <v>24</v>
      </c>
      <c r="JKN56" s="132" t="s">
        <v>24</v>
      </c>
      <c r="JKO56" s="132" t="s">
        <v>24</v>
      </c>
      <c r="JKP56" s="132" t="s">
        <v>24</v>
      </c>
      <c r="JKQ56" s="132" t="s">
        <v>24</v>
      </c>
      <c r="JKR56" s="132" t="s">
        <v>24</v>
      </c>
      <c r="JKS56" s="132" t="s">
        <v>24</v>
      </c>
      <c r="JKT56" s="132" t="s">
        <v>24</v>
      </c>
      <c r="JKU56" s="132" t="s">
        <v>24</v>
      </c>
      <c r="JKV56" s="132" t="s">
        <v>24</v>
      </c>
      <c r="JKW56" s="132" t="s">
        <v>24</v>
      </c>
      <c r="JKX56" s="132" t="s">
        <v>24</v>
      </c>
      <c r="JKY56" s="132" t="s">
        <v>24</v>
      </c>
      <c r="JKZ56" s="132" t="s">
        <v>24</v>
      </c>
      <c r="JLA56" s="132" t="s">
        <v>24</v>
      </c>
      <c r="JLB56" s="132" t="s">
        <v>24</v>
      </c>
      <c r="JLC56" s="132" t="s">
        <v>24</v>
      </c>
      <c r="JLD56" s="132" t="s">
        <v>24</v>
      </c>
      <c r="JLE56" s="132" t="s">
        <v>24</v>
      </c>
      <c r="JLF56" s="132" t="s">
        <v>24</v>
      </c>
      <c r="JLG56" s="132" t="s">
        <v>24</v>
      </c>
      <c r="JLH56" s="132" t="s">
        <v>24</v>
      </c>
      <c r="JLI56" s="132" t="s">
        <v>24</v>
      </c>
      <c r="JLJ56" s="132" t="s">
        <v>24</v>
      </c>
      <c r="JLK56" s="132" t="s">
        <v>24</v>
      </c>
      <c r="JLL56" s="132" t="s">
        <v>24</v>
      </c>
      <c r="JLM56" s="132" t="s">
        <v>24</v>
      </c>
      <c r="JLN56" s="132" t="s">
        <v>24</v>
      </c>
      <c r="JLO56" s="132" t="s">
        <v>24</v>
      </c>
      <c r="JLP56" s="132" t="s">
        <v>24</v>
      </c>
      <c r="JLQ56" s="132" t="s">
        <v>24</v>
      </c>
      <c r="JLR56" s="132" t="s">
        <v>24</v>
      </c>
      <c r="JLS56" s="132" t="s">
        <v>24</v>
      </c>
      <c r="JLT56" s="132" t="s">
        <v>24</v>
      </c>
      <c r="JLU56" s="132" t="s">
        <v>24</v>
      </c>
      <c r="JLV56" s="132" t="s">
        <v>24</v>
      </c>
      <c r="JLW56" s="132" t="s">
        <v>24</v>
      </c>
      <c r="JLX56" s="132" t="s">
        <v>24</v>
      </c>
      <c r="JLY56" s="132" t="s">
        <v>24</v>
      </c>
      <c r="JLZ56" s="132" t="s">
        <v>24</v>
      </c>
      <c r="JMA56" s="132" t="s">
        <v>24</v>
      </c>
      <c r="JMB56" s="132" t="s">
        <v>24</v>
      </c>
      <c r="JMC56" s="132" t="s">
        <v>24</v>
      </c>
      <c r="JMD56" s="132" t="s">
        <v>24</v>
      </c>
      <c r="JME56" s="132" t="s">
        <v>24</v>
      </c>
      <c r="JMF56" s="132" t="s">
        <v>24</v>
      </c>
      <c r="JMG56" s="132" t="s">
        <v>24</v>
      </c>
      <c r="JMH56" s="132" t="s">
        <v>24</v>
      </c>
      <c r="JMI56" s="132" t="s">
        <v>24</v>
      </c>
      <c r="JMJ56" s="132" t="s">
        <v>24</v>
      </c>
      <c r="JMK56" s="132" t="s">
        <v>24</v>
      </c>
      <c r="JML56" s="132" t="s">
        <v>24</v>
      </c>
      <c r="JMM56" s="132" t="s">
        <v>24</v>
      </c>
      <c r="JMN56" s="132" t="s">
        <v>24</v>
      </c>
      <c r="JMO56" s="132" t="s">
        <v>24</v>
      </c>
      <c r="JMP56" s="132" t="s">
        <v>24</v>
      </c>
      <c r="JMQ56" s="132" t="s">
        <v>24</v>
      </c>
      <c r="JMR56" s="132" t="s">
        <v>24</v>
      </c>
      <c r="JMS56" s="132" t="s">
        <v>24</v>
      </c>
      <c r="JMT56" s="132" t="s">
        <v>24</v>
      </c>
      <c r="JMU56" s="132" t="s">
        <v>24</v>
      </c>
      <c r="JMV56" s="132" t="s">
        <v>24</v>
      </c>
      <c r="JMW56" s="132" t="s">
        <v>24</v>
      </c>
      <c r="JMX56" s="132" t="s">
        <v>24</v>
      </c>
      <c r="JMY56" s="132" t="s">
        <v>24</v>
      </c>
      <c r="JMZ56" s="132" t="s">
        <v>24</v>
      </c>
      <c r="JNA56" s="132" t="s">
        <v>24</v>
      </c>
      <c r="JNB56" s="132" t="s">
        <v>24</v>
      </c>
      <c r="JNC56" s="132" t="s">
        <v>24</v>
      </c>
      <c r="JND56" s="132" t="s">
        <v>24</v>
      </c>
      <c r="JNE56" s="132" t="s">
        <v>24</v>
      </c>
      <c r="JNF56" s="132" t="s">
        <v>24</v>
      </c>
      <c r="JNG56" s="132" t="s">
        <v>24</v>
      </c>
      <c r="JNH56" s="132" t="s">
        <v>24</v>
      </c>
      <c r="JNI56" s="132" t="s">
        <v>24</v>
      </c>
      <c r="JNJ56" s="132" t="s">
        <v>24</v>
      </c>
      <c r="JNK56" s="132" t="s">
        <v>24</v>
      </c>
      <c r="JNL56" s="132" t="s">
        <v>24</v>
      </c>
      <c r="JNM56" s="132" t="s">
        <v>24</v>
      </c>
      <c r="JNN56" s="132" t="s">
        <v>24</v>
      </c>
      <c r="JNO56" s="132" t="s">
        <v>24</v>
      </c>
      <c r="JNP56" s="132" t="s">
        <v>24</v>
      </c>
      <c r="JNQ56" s="132" t="s">
        <v>24</v>
      </c>
      <c r="JNR56" s="132" t="s">
        <v>24</v>
      </c>
      <c r="JNS56" s="132" t="s">
        <v>24</v>
      </c>
      <c r="JNT56" s="132" t="s">
        <v>24</v>
      </c>
      <c r="JNU56" s="132" t="s">
        <v>24</v>
      </c>
      <c r="JNV56" s="132" t="s">
        <v>24</v>
      </c>
      <c r="JNW56" s="132" t="s">
        <v>24</v>
      </c>
      <c r="JNX56" s="132" t="s">
        <v>24</v>
      </c>
      <c r="JNY56" s="132" t="s">
        <v>24</v>
      </c>
      <c r="JNZ56" s="132" t="s">
        <v>24</v>
      </c>
      <c r="JOA56" s="132" t="s">
        <v>24</v>
      </c>
      <c r="JOB56" s="132" t="s">
        <v>24</v>
      </c>
      <c r="JOC56" s="132" t="s">
        <v>24</v>
      </c>
      <c r="JOD56" s="132" t="s">
        <v>24</v>
      </c>
      <c r="JOE56" s="132" t="s">
        <v>24</v>
      </c>
      <c r="JOF56" s="132" t="s">
        <v>24</v>
      </c>
      <c r="JOG56" s="132" t="s">
        <v>24</v>
      </c>
      <c r="JOH56" s="132" t="s">
        <v>24</v>
      </c>
      <c r="JOI56" s="132" t="s">
        <v>24</v>
      </c>
      <c r="JOJ56" s="132" t="s">
        <v>24</v>
      </c>
      <c r="JOK56" s="132" t="s">
        <v>24</v>
      </c>
      <c r="JOL56" s="132" t="s">
        <v>24</v>
      </c>
      <c r="JOM56" s="132" t="s">
        <v>24</v>
      </c>
      <c r="JON56" s="132" t="s">
        <v>24</v>
      </c>
      <c r="JOO56" s="132" t="s">
        <v>24</v>
      </c>
      <c r="JOP56" s="132" t="s">
        <v>24</v>
      </c>
      <c r="JOQ56" s="132" t="s">
        <v>24</v>
      </c>
      <c r="JOR56" s="132" t="s">
        <v>24</v>
      </c>
      <c r="JOS56" s="132" t="s">
        <v>24</v>
      </c>
      <c r="JOT56" s="132" t="s">
        <v>24</v>
      </c>
      <c r="JOU56" s="132" t="s">
        <v>24</v>
      </c>
      <c r="JOV56" s="132" t="s">
        <v>24</v>
      </c>
      <c r="JOW56" s="132" t="s">
        <v>24</v>
      </c>
      <c r="JOX56" s="132" t="s">
        <v>24</v>
      </c>
      <c r="JOY56" s="132" t="s">
        <v>24</v>
      </c>
      <c r="JOZ56" s="132" t="s">
        <v>24</v>
      </c>
      <c r="JPA56" s="132" t="s">
        <v>24</v>
      </c>
      <c r="JPB56" s="132" t="s">
        <v>24</v>
      </c>
      <c r="JPC56" s="132" t="s">
        <v>24</v>
      </c>
      <c r="JPD56" s="132" t="s">
        <v>24</v>
      </c>
      <c r="JPE56" s="132" t="s">
        <v>24</v>
      </c>
      <c r="JPF56" s="132" t="s">
        <v>24</v>
      </c>
      <c r="JPG56" s="132" t="s">
        <v>24</v>
      </c>
      <c r="JPH56" s="132" t="s">
        <v>24</v>
      </c>
      <c r="JPI56" s="132" t="s">
        <v>24</v>
      </c>
      <c r="JPJ56" s="132" t="s">
        <v>24</v>
      </c>
      <c r="JPK56" s="132" t="s">
        <v>24</v>
      </c>
      <c r="JPL56" s="132" t="s">
        <v>24</v>
      </c>
      <c r="JPM56" s="132" t="s">
        <v>24</v>
      </c>
      <c r="JPN56" s="132" t="s">
        <v>24</v>
      </c>
      <c r="JPO56" s="132" t="s">
        <v>24</v>
      </c>
      <c r="JPP56" s="132" t="s">
        <v>24</v>
      </c>
      <c r="JPQ56" s="132" t="s">
        <v>24</v>
      </c>
      <c r="JPR56" s="132" t="s">
        <v>24</v>
      </c>
      <c r="JPS56" s="132" t="s">
        <v>24</v>
      </c>
      <c r="JPT56" s="132" t="s">
        <v>24</v>
      </c>
      <c r="JPU56" s="132" t="s">
        <v>24</v>
      </c>
      <c r="JPV56" s="132" t="s">
        <v>24</v>
      </c>
      <c r="JPW56" s="132" t="s">
        <v>24</v>
      </c>
      <c r="JPX56" s="132" t="s">
        <v>24</v>
      </c>
      <c r="JPY56" s="132" t="s">
        <v>24</v>
      </c>
      <c r="JPZ56" s="132" t="s">
        <v>24</v>
      </c>
      <c r="JQA56" s="132" t="s">
        <v>24</v>
      </c>
      <c r="JQB56" s="132" t="s">
        <v>24</v>
      </c>
      <c r="JQC56" s="132" t="s">
        <v>24</v>
      </c>
      <c r="JQD56" s="132" t="s">
        <v>24</v>
      </c>
      <c r="JQE56" s="132" t="s">
        <v>24</v>
      </c>
      <c r="JQF56" s="132" t="s">
        <v>24</v>
      </c>
      <c r="JQG56" s="132" t="s">
        <v>24</v>
      </c>
      <c r="JQH56" s="132" t="s">
        <v>24</v>
      </c>
      <c r="JQI56" s="132" t="s">
        <v>24</v>
      </c>
      <c r="JQJ56" s="132" t="s">
        <v>24</v>
      </c>
      <c r="JQK56" s="132" t="s">
        <v>24</v>
      </c>
      <c r="JQL56" s="132" t="s">
        <v>24</v>
      </c>
      <c r="JQM56" s="132" t="s">
        <v>24</v>
      </c>
      <c r="JQN56" s="132" t="s">
        <v>24</v>
      </c>
      <c r="JQO56" s="132" t="s">
        <v>24</v>
      </c>
      <c r="JQP56" s="132" t="s">
        <v>24</v>
      </c>
      <c r="JQQ56" s="132" t="s">
        <v>24</v>
      </c>
      <c r="JQR56" s="132" t="s">
        <v>24</v>
      </c>
      <c r="JQS56" s="132" t="s">
        <v>24</v>
      </c>
      <c r="JQT56" s="132" t="s">
        <v>24</v>
      </c>
      <c r="JQU56" s="132" t="s">
        <v>24</v>
      </c>
      <c r="JQV56" s="132" t="s">
        <v>24</v>
      </c>
      <c r="JQW56" s="132" t="s">
        <v>24</v>
      </c>
      <c r="JQX56" s="132" t="s">
        <v>24</v>
      </c>
      <c r="JQY56" s="132" t="s">
        <v>24</v>
      </c>
      <c r="JQZ56" s="132" t="s">
        <v>24</v>
      </c>
      <c r="JRA56" s="132" t="s">
        <v>24</v>
      </c>
      <c r="JRB56" s="132" t="s">
        <v>24</v>
      </c>
      <c r="JRC56" s="132" t="s">
        <v>24</v>
      </c>
      <c r="JRD56" s="132" t="s">
        <v>24</v>
      </c>
      <c r="JRE56" s="132" t="s">
        <v>24</v>
      </c>
      <c r="JRF56" s="132" t="s">
        <v>24</v>
      </c>
      <c r="JRG56" s="132" t="s">
        <v>24</v>
      </c>
      <c r="JRH56" s="132" t="s">
        <v>24</v>
      </c>
      <c r="JRI56" s="132" t="s">
        <v>24</v>
      </c>
      <c r="JRJ56" s="132" t="s">
        <v>24</v>
      </c>
      <c r="JRK56" s="132" t="s">
        <v>24</v>
      </c>
      <c r="JRL56" s="132" t="s">
        <v>24</v>
      </c>
      <c r="JRM56" s="132" t="s">
        <v>24</v>
      </c>
      <c r="JRN56" s="132" t="s">
        <v>24</v>
      </c>
      <c r="JRO56" s="132" t="s">
        <v>24</v>
      </c>
      <c r="JRP56" s="132" t="s">
        <v>24</v>
      </c>
      <c r="JRQ56" s="132" t="s">
        <v>24</v>
      </c>
      <c r="JRR56" s="132" t="s">
        <v>24</v>
      </c>
      <c r="JRS56" s="132" t="s">
        <v>24</v>
      </c>
      <c r="JRT56" s="132" t="s">
        <v>24</v>
      </c>
      <c r="JRU56" s="132" t="s">
        <v>24</v>
      </c>
      <c r="JRV56" s="132" t="s">
        <v>24</v>
      </c>
      <c r="JRW56" s="132" t="s">
        <v>24</v>
      </c>
      <c r="JRX56" s="132" t="s">
        <v>24</v>
      </c>
      <c r="JRY56" s="132" t="s">
        <v>24</v>
      </c>
      <c r="JRZ56" s="132" t="s">
        <v>24</v>
      </c>
      <c r="JSA56" s="132" t="s">
        <v>24</v>
      </c>
      <c r="JSB56" s="132" t="s">
        <v>24</v>
      </c>
      <c r="JSC56" s="132" t="s">
        <v>24</v>
      </c>
      <c r="JSD56" s="132" t="s">
        <v>24</v>
      </c>
      <c r="JSE56" s="132" t="s">
        <v>24</v>
      </c>
      <c r="JSF56" s="132" t="s">
        <v>24</v>
      </c>
      <c r="JSG56" s="132" t="s">
        <v>24</v>
      </c>
      <c r="JSH56" s="132" t="s">
        <v>24</v>
      </c>
      <c r="JSI56" s="132" t="s">
        <v>24</v>
      </c>
      <c r="JSJ56" s="132" t="s">
        <v>24</v>
      </c>
      <c r="JSK56" s="132" t="s">
        <v>24</v>
      </c>
      <c r="JSL56" s="132" t="s">
        <v>24</v>
      </c>
      <c r="JSM56" s="132" t="s">
        <v>24</v>
      </c>
      <c r="JSN56" s="132" t="s">
        <v>24</v>
      </c>
      <c r="JSO56" s="132" t="s">
        <v>24</v>
      </c>
      <c r="JSP56" s="132" t="s">
        <v>24</v>
      </c>
      <c r="JSQ56" s="132" t="s">
        <v>24</v>
      </c>
      <c r="JSR56" s="132" t="s">
        <v>24</v>
      </c>
      <c r="JSS56" s="132" t="s">
        <v>24</v>
      </c>
      <c r="JST56" s="132" t="s">
        <v>24</v>
      </c>
      <c r="JSU56" s="132" t="s">
        <v>24</v>
      </c>
      <c r="JSV56" s="132" t="s">
        <v>24</v>
      </c>
      <c r="JSW56" s="132" t="s">
        <v>24</v>
      </c>
      <c r="JSX56" s="132" t="s">
        <v>24</v>
      </c>
      <c r="JSY56" s="132" t="s">
        <v>24</v>
      </c>
      <c r="JSZ56" s="132" t="s">
        <v>24</v>
      </c>
      <c r="JTA56" s="132" t="s">
        <v>24</v>
      </c>
      <c r="JTB56" s="132" t="s">
        <v>24</v>
      </c>
      <c r="JTC56" s="132" t="s">
        <v>24</v>
      </c>
      <c r="JTD56" s="132" t="s">
        <v>24</v>
      </c>
      <c r="JTE56" s="132" t="s">
        <v>24</v>
      </c>
      <c r="JTF56" s="132" t="s">
        <v>24</v>
      </c>
      <c r="JTG56" s="132" t="s">
        <v>24</v>
      </c>
      <c r="JTH56" s="132" t="s">
        <v>24</v>
      </c>
      <c r="JTI56" s="132" t="s">
        <v>24</v>
      </c>
      <c r="JTJ56" s="132" t="s">
        <v>24</v>
      </c>
      <c r="JTK56" s="132" t="s">
        <v>24</v>
      </c>
      <c r="JTL56" s="132" t="s">
        <v>24</v>
      </c>
      <c r="JTM56" s="132" t="s">
        <v>24</v>
      </c>
      <c r="JTN56" s="132" t="s">
        <v>24</v>
      </c>
      <c r="JTO56" s="132" t="s">
        <v>24</v>
      </c>
      <c r="JTP56" s="132" t="s">
        <v>24</v>
      </c>
      <c r="JTQ56" s="132" t="s">
        <v>24</v>
      </c>
      <c r="JTR56" s="132" t="s">
        <v>24</v>
      </c>
      <c r="JTS56" s="132" t="s">
        <v>24</v>
      </c>
      <c r="JTT56" s="132" t="s">
        <v>24</v>
      </c>
      <c r="JTU56" s="132" t="s">
        <v>24</v>
      </c>
      <c r="JTV56" s="132" t="s">
        <v>24</v>
      </c>
      <c r="JTW56" s="132" t="s">
        <v>24</v>
      </c>
      <c r="JTX56" s="132" t="s">
        <v>24</v>
      </c>
      <c r="JTY56" s="132" t="s">
        <v>24</v>
      </c>
      <c r="JTZ56" s="132" t="s">
        <v>24</v>
      </c>
      <c r="JUA56" s="132" t="s">
        <v>24</v>
      </c>
      <c r="JUB56" s="132" t="s">
        <v>24</v>
      </c>
      <c r="JUC56" s="132" t="s">
        <v>24</v>
      </c>
      <c r="JUD56" s="132" t="s">
        <v>24</v>
      </c>
      <c r="JUE56" s="132" t="s">
        <v>24</v>
      </c>
      <c r="JUF56" s="132" t="s">
        <v>24</v>
      </c>
      <c r="JUG56" s="132" t="s">
        <v>24</v>
      </c>
      <c r="JUH56" s="132" t="s">
        <v>24</v>
      </c>
      <c r="JUI56" s="132" t="s">
        <v>24</v>
      </c>
      <c r="JUJ56" s="132" t="s">
        <v>24</v>
      </c>
      <c r="JUK56" s="132" t="s">
        <v>24</v>
      </c>
      <c r="JUL56" s="132" t="s">
        <v>24</v>
      </c>
      <c r="JUM56" s="132" t="s">
        <v>24</v>
      </c>
      <c r="JUN56" s="132" t="s">
        <v>24</v>
      </c>
      <c r="JUO56" s="132" t="s">
        <v>24</v>
      </c>
      <c r="JUP56" s="132" t="s">
        <v>24</v>
      </c>
      <c r="JUQ56" s="132" t="s">
        <v>24</v>
      </c>
      <c r="JUR56" s="132" t="s">
        <v>24</v>
      </c>
      <c r="JUS56" s="132" t="s">
        <v>24</v>
      </c>
      <c r="JUT56" s="132" t="s">
        <v>24</v>
      </c>
      <c r="JUU56" s="132" t="s">
        <v>24</v>
      </c>
      <c r="JUV56" s="132" t="s">
        <v>24</v>
      </c>
      <c r="JUW56" s="132" t="s">
        <v>24</v>
      </c>
      <c r="JUX56" s="132" t="s">
        <v>24</v>
      </c>
      <c r="JUY56" s="132" t="s">
        <v>24</v>
      </c>
      <c r="JUZ56" s="132" t="s">
        <v>24</v>
      </c>
      <c r="JVA56" s="132" t="s">
        <v>24</v>
      </c>
      <c r="JVB56" s="132" t="s">
        <v>24</v>
      </c>
      <c r="JVC56" s="132" t="s">
        <v>24</v>
      </c>
      <c r="JVD56" s="132" t="s">
        <v>24</v>
      </c>
      <c r="JVE56" s="132" t="s">
        <v>24</v>
      </c>
      <c r="JVF56" s="132" t="s">
        <v>24</v>
      </c>
      <c r="JVG56" s="132" t="s">
        <v>24</v>
      </c>
      <c r="JVH56" s="132" t="s">
        <v>24</v>
      </c>
      <c r="JVI56" s="132" t="s">
        <v>24</v>
      </c>
      <c r="JVJ56" s="132" t="s">
        <v>24</v>
      </c>
      <c r="JVK56" s="132" t="s">
        <v>24</v>
      </c>
      <c r="JVL56" s="132" t="s">
        <v>24</v>
      </c>
      <c r="JVM56" s="132" t="s">
        <v>24</v>
      </c>
      <c r="JVN56" s="132" t="s">
        <v>24</v>
      </c>
      <c r="JVO56" s="132" t="s">
        <v>24</v>
      </c>
      <c r="JVP56" s="132" t="s">
        <v>24</v>
      </c>
      <c r="JVQ56" s="132" t="s">
        <v>24</v>
      </c>
      <c r="JVR56" s="132" t="s">
        <v>24</v>
      </c>
      <c r="JVS56" s="132" t="s">
        <v>24</v>
      </c>
      <c r="JVT56" s="132" t="s">
        <v>24</v>
      </c>
      <c r="JVU56" s="132" t="s">
        <v>24</v>
      </c>
      <c r="JVV56" s="132" t="s">
        <v>24</v>
      </c>
      <c r="JVW56" s="132" t="s">
        <v>24</v>
      </c>
      <c r="JVX56" s="132" t="s">
        <v>24</v>
      </c>
      <c r="JVY56" s="132" t="s">
        <v>24</v>
      </c>
      <c r="JVZ56" s="132" t="s">
        <v>24</v>
      </c>
      <c r="JWA56" s="132" t="s">
        <v>24</v>
      </c>
      <c r="JWB56" s="132" t="s">
        <v>24</v>
      </c>
      <c r="JWC56" s="132" t="s">
        <v>24</v>
      </c>
      <c r="JWD56" s="132" t="s">
        <v>24</v>
      </c>
      <c r="JWE56" s="132" t="s">
        <v>24</v>
      </c>
      <c r="JWF56" s="132" t="s">
        <v>24</v>
      </c>
      <c r="JWG56" s="132" t="s">
        <v>24</v>
      </c>
      <c r="JWH56" s="132" t="s">
        <v>24</v>
      </c>
      <c r="JWI56" s="132" t="s">
        <v>24</v>
      </c>
      <c r="JWJ56" s="132" t="s">
        <v>24</v>
      </c>
      <c r="JWK56" s="132" t="s">
        <v>24</v>
      </c>
      <c r="JWL56" s="132" t="s">
        <v>24</v>
      </c>
      <c r="JWM56" s="132" t="s">
        <v>24</v>
      </c>
      <c r="JWN56" s="132" t="s">
        <v>24</v>
      </c>
      <c r="JWO56" s="132" t="s">
        <v>24</v>
      </c>
      <c r="JWP56" s="132" t="s">
        <v>24</v>
      </c>
      <c r="JWQ56" s="132" t="s">
        <v>24</v>
      </c>
      <c r="JWR56" s="132" t="s">
        <v>24</v>
      </c>
      <c r="JWS56" s="132" t="s">
        <v>24</v>
      </c>
      <c r="JWT56" s="132" t="s">
        <v>24</v>
      </c>
      <c r="JWU56" s="132" t="s">
        <v>24</v>
      </c>
      <c r="JWV56" s="132" t="s">
        <v>24</v>
      </c>
      <c r="JWW56" s="132" t="s">
        <v>24</v>
      </c>
      <c r="JWX56" s="132" t="s">
        <v>24</v>
      </c>
      <c r="JWY56" s="132" t="s">
        <v>24</v>
      </c>
      <c r="JWZ56" s="132" t="s">
        <v>24</v>
      </c>
      <c r="JXA56" s="132" t="s">
        <v>24</v>
      </c>
      <c r="JXB56" s="132" t="s">
        <v>24</v>
      </c>
      <c r="JXC56" s="132" t="s">
        <v>24</v>
      </c>
      <c r="JXD56" s="132" t="s">
        <v>24</v>
      </c>
      <c r="JXE56" s="132" t="s">
        <v>24</v>
      </c>
      <c r="JXF56" s="132" t="s">
        <v>24</v>
      </c>
      <c r="JXG56" s="132" t="s">
        <v>24</v>
      </c>
      <c r="JXH56" s="132" t="s">
        <v>24</v>
      </c>
      <c r="JXI56" s="132" t="s">
        <v>24</v>
      </c>
      <c r="JXJ56" s="132" t="s">
        <v>24</v>
      </c>
      <c r="JXK56" s="132" t="s">
        <v>24</v>
      </c>
      <c r="JXL56" s="132" t="s">
        <v>24</v>
      </c>
      <c r="JXM56" s="132" t="s">
        <v>24</v>
      </c>
      <c r="JXN56" s="132" t="s">
        <v>24</v>
      </c>
      <c r="JXO56" s="132" t="s">
        <v>24</v>
      </c>
      <c r="JXP56" s="132" t="s">
        <v>24</v>
      </c>
      <c r="JXQ56" s="132" t="s">
        <v>24</v>
      </c>
      <c r="JXR56" s="132" t="s">
        <v>24</v>
      </c>
      <c r="JXS56" s="132" t="s">
        <v>24</v>
      </c>
      <c r="JXT56" s="132" t="s">
        <v>24</v>
      </c>
      <c r="JXU56" s="132" t="s">
        <v>24</v>
      </c>
      <c r="JXV56" s="132" t="s">
        <v>24</v>
      </c>
      <c r="JXW56" s="132" t="s">
        <v>24</v>
      </c>
      <c r="JXX56" s="132" t="s">
        <v>24</v>
      </c>
      <c r="JXY56" s="132" t="s">
        <v>24</v>
      </c>
      <c r="JXZ56" s="132" t="s">
        <v>24</v>
      </c>
      <c r="JYA56" s="132" t="s">
        <v>24</v>
      </c>
      <c r="JYB56" s="132" t="s">
        <v>24</v>
      </c>
      <c r="JYC56" s="132" t="s">
        <v>24</v>
      </c>
      <c r="JYD56" s="132" t="s">
        <v>24</v>
      </c>
      <c r="JYE56" s="132" t="s">
        <v>24</v>
      </c>
      <c r="JYF56" s="132" t="s">
        <v>24</v>
      </c>
      <c r="JYG56" s="132" t="s">
        <v>24</v>
      </c>
      <c r="JYH56" s="132" t="s">
        <v>24</v>
      </c>
      <c r="JYI56" s="132" t="s">
        <v>24</v>
      </c>
      <c r="JYJ56" s="132" t="s">
        <v>24</v>
      </c>
      <c r="JYK56" s="132" t="s">
        <v>24</v>
      </c>
      <c r="JYL56" s="132" t="s">
        <v>24</v>
      </c>
      <c r="JYM56" s="132" t="s">
        <v>24</v>
      </c>
      <c r="JYN56" s="132" t="s">
        <v>24</v>
      </c>
      <c r="JYO56" s="132" t="s">
        <v>24</v>
      </c>
      <c r="JYP56" s="132" t="s">
        <v>24</v>
      </c>
      <c r="JYQ56" s="132" t="s">
        <v>24</v>
      </c>
      <c r="JYR56" s="132" t="s">
        <v>24</v>
      </c>
      <c r="JYS56" s="132" t="s">
        <v>24</v>
      </c>
      <c r="JYT56" s="132" t="s">
        <v>24</v>
      </c>
      <c r="JYU56" s="132" t="s">
        <v>24</v>
      </c>
      <c r="JYV56" s="132" t="s">
        <v>24</v>
      </c>
      <c r="JYW56" s="132" t="s">
        <v>24</v>
      </c>
      <c r="JYX56" s="132" t="s">
        <v>24</v>
      </c>
      <c r="JYY56" s="132" t="s">
        <v>24</v>
      </c>
      <c r="JYZ56" s="132" t="s">
        <v>24</v>
      </c>
      <c r="JZA56" s="132" t="s">
        <v>24</v>
      </c>
      <c r="JZB56" s="132" t="s">
        <v>24</v>
      </c>
      <c r="JZC56" s="132" t="s">
        <v>24</v>
      </c>
      <c r="JZD56" s="132" t="s">
        <v>24</v>
      </c>
      <c r="JZE56" s="132" t="s">
        <v>24</v>
      </c>
      <c r="JZF56" s="132" t="s">
        <v>24</v>
      </c>
      <c r="JZG56" s="132" t="s">
        <v>24</v>
      </c>
      <c r="JZH56" s="132" t="s">
        <v>24</v>
      </c>
      <c r="JZI56" s="132" t="s">
        <v>24</v>
      </c>
      <c r="JZJ56" s="132" t="s">
        <v>24</v>
      </c>
      <c r="JZK56" s="132" t="s">
        <v>24</v>
      </c>
      <c r="JZL56" s="132" t="s">
        <v>24</v>
      </c>
      <c r="JZM56" s="132" t="s">
        <v>24</v>
      </c>
      <c r="JZN56" s="132" t="s">
        <v>24</v>
      </c>
      <c r="JZO56" s="132" t="s">
        <v>24</v>
      </c>
      <c r="JZP56" s="132" t="s">
        <v>24</v>
      </c>
      <c r="JZQ56" s="132" t="s">
        <v>24</v>
      </c>
      <c r="JZR56" s="132" t="s">
        <v>24</v>
      </c>
      <c r="JZS56" s="132" t="s">
        <v>24</v>
      </c>
      <c r="JZT56" s="132" t="s">
        <v>24</v>
      </c>
      <c r="JZU56" s="132" t="s">
        <v>24</v>
      </c>
      <c r="JZV56" s="132" t="s">
        <v>24</v>
      </c>
      <c r="JZW56" s="132" t="s">
        <v>24</v>
      </c>
      <c r="JZX56" s="132" t="s">
        <v>24</v>
      </c>
      <c r="JZY56" s="132" t="s">
        <v>24</v>
      </c>
      <c r="JZZ56" s="132" t="s">
        <v>24</v>
      </c>
      <c r="KAA56" s="132" t="s">
        <v>24</v>
      </c>
      <c r="KAB56" s="132" t="s">
        <v>24</v>
      </c>
      <c r="KAC56" s="132" t="s">
        <v>24</v>
      </c>
      <c r="KAD56" s="132" t="s">
        <v>24</v>
      </c>
      <c r="KAE56" s="132" t="s">
        <v>24</v>
      </c>
      <c r="KAF56" s="132" t="s">
        <v>24</v>
      </c>
      <c r="KAG56" s="132" t="s">
        <v>24</v>
      </c>
      <c r="KAH56" s="132" t="s">
        <v>24</v>
      </c>
      <c r="KAI56" s="132" t="s">
        <v>24</v>
      </c>
      <c r="KAJ56" s="132" t="s">
        <v>24</v>
      </c>
      <c r="KAK56" s="132" t="s">
        <v>24</v>
      </c>
      <c r="KAL56" s="132" t="s">
        <v>24</v>
      </c>
      <c r="KAM56" s="132" t="s">
        <v>24</v>
      </c>
      <c r="KAN56" s="132" t="s">
        <v>24</v>
      </c>
      <c r="KAO56" s="132" t="s">
        <v>24</v>
      </c>
      <c r="KAP56" s="132" t="s">
        <v>24</v>
      </c>
      <c r="KAQ56" s="132" t="s">
        <v>24</v>
      </c>
      <c r="KAR56" s="132" t="s">
        <v>24</v>
      </c>
      <c r="KAS56" s="132" t="s">
        <v>24</v>
      </c>
      <c r="KAT56" s="132" t="s">
        <v>24</v>
      </c>
      <c r="KAU56" s="132" t="s">
        <v>24</v>
      </c>
      <c r="KAV56" s="132" t="s">
        <v>24</v>
      </c>
      <c r="KAW56" s="132" t="s">
        <v>24</v>
      </c>
      <c r="KAX56" s="132" t="s">
        <v>24</v>
      </c>
      <c r="KAY56" s="132" t="s">
        <v>24</v>
      </c>
      <c r="KAZ56" s="132" t="s">
        <v>24</v>
      </c>
      <c r="KBA56" s="132" t="s">
        <v>24</v>
      </c>
      <c r="KBB56" s="132" t="s">
        <v>24</v>
      </c>
      <c r="KBC56" s="132" t="s">
        <v>24</v>
      </c>
      <c r="KBD56" s="132" t="s">
        <v>24</v>
      </c>
      <c r="KBE56" s="132" t="s">
        <v>24</v>
      </c>
      <c r="KBF56" s="132" t="s">
        <v>24</v>
      </c>
      <c r="KBG56" s="132" t="s">
        <v>24</v>
      </c>
      <c r="KBH56" s="132" t="s">
        <v>24</v>
      </c>
      <c r="KBI56" s="132" t="s">
        <v>24</v>
      </c>
      <c r="KBJ56" s="132" t="s">
        <v>24</v>
      </c>
      <c r="KBK56" s="132" t="s">
        <v>24</v>
      </c>
      <c r="KBL56" s="132" t="s">
        <v>24</v>
      </c>
      <c r="KBM56" s="132" t="s">
        <v>24</v>
      </c>
      <c r="KBN56" s="132" t="s">
        <v>24</v>
      </c>
      <c r="KBO56" s="132" t="s">
        <v>24</v>
      </c>
      <c r="KBP56" s="132" t="s">
        <v>24</v>
      </c>
      <c r="KBQ56" s="132" t="s">
        <v>24</v>
      </c>
      <c r="KBR56" s="132" t="s">
        <v>24</v>
      </c>
      <c r="KBS56" s="132" t="s">
        <v>24</v>
      </c>
      <c r="KBT56" s="132" t="s">
        <v>24</v>
      </c>
      <c r="KBU56" s="132" t="s">
        <v>24</v>
      </c>
      <c r="KBV56" s="132" t="s">
        <v>24</v>
      </c>
      <c r="KBW56" s="132" t="s">
        <v>24</v>
      </c>
      <c r="KBX56" s="132" t="s">
        <v>24</v>
      </c>
      <c r="KBY56" s="132" t="s">
        <v>24</v>
      </c>
      <c r="KBZ56" s="132" t="s">
        <v>24</v>
      </c>
      <c r="KCA56" s="132" t="s">
        <v>24</v>
      </c>
      <c r="KCB56" s="132" t="s">
        <v>24</v>
      </c>
      <c r="KCC56" s="132" t="s">
        <v>24</v>
      </c>
      <c r="KCD56" s="132" t="s">
        <v>24</v>
      </c>
      <c r="KCE56" s="132" t="s">
        <v>24</v>
      </c>
      <c r="KCF56" s="132" t="s">
        <v>24</v>
      </c>
      <c r="KCG56" s="132" t="s">
        <v>24</v>
      </c>
      <c r="KCH56" s="132" t="s">
        <v>24</v>
      </c>
      <c r="KCI56" s="132" t="s">
        <v>24</v>
      </c>
      <c r="KCJ56" s="132" t="s">
        <v>24</v>
      </c>
      <c r="KCK56" s="132" t="s">
        <v>24</v>
      </c>
      <c r="KCL56" s="132" t="s">
        <v>24</v>
      </c>
      <c r="KCM56" s="132" t="s">
        <v>24</v>
      </c>
      <c r="KCN56" s="132" t="s">
        <v>24</v>
      </c>
      <c r="KCO56" s="132" t="s">
        <v>24</v>
      </c>
      <c r="KCP56" s="132" t="s">
        <v>24</v>
      </c>
      <c r="KCQ56" s="132" t="s">
        <v>24</v>
      </c>
      <c r="KCR56" s="132" t="s">
        <v>24</v>
      </c>
      <c r="KCS56" s="132" t="s">
        <v>24</v>
      </c>
      <c r="KCT56" s="132" t="s">
        <v>24</v>
      </c>
      <c r="KCU56" s="132" t="s">
        <v>24</v>
      </c>
      <c r="KCV56" s="132" t="s">
        <v>24</v>
      </c>
      <c r="KCW56" s="132" t="s">
        <v>24</v>
      </c>
      <c r="KCX56" s="132" t="s">
        <v>24</v>
      </c>
      <c r="KCY56" s="132" t="s">
        <v>24</v>
      </c>
      <c r="KCZ56" s="132" t="s">
        <v>24</v>
      </c>
      <c r="KDA56" s="132" t="s">
        <v>24</v>
      </c>
      <c r="KDB56" s="132" t="s">
        <v>24</v>
      </c>
      <c r="KDC56" s="132" t="s">
        <v>24</v>
      </c>
      <c r="KDD56" s="132" t="s">
        <v>24</v>
      </c>
      <c r="KDE56" s="132" t="s">
        <v>24</v>
      </c>
      <c r="KDF56" s="132" t="s">
        <v>24</v>
      </c>
      <c r="KDG56" s="132" t="s">
        <v>24</v>
      </c>
      <c r="KDH56" s="132" t="s">
        <v>24</v>
      </c>
      <c r="KDI56" s="132" t="s">
        <v>24</v>
      </c>
      <c r="KDJ56" s="132" t="s">
        <v>24</v>
      </c>
      <c r="KDK56" s="132" t="s">
        <v>24</v>
      </c>
      <c r="KDL56" s="132" t="s">
        <v>24</v>
      </c>
      <c r="KDM56" s="132" t="s">
        <v>24</v>
      </c>
      <c r="KDN56" s="132" t="s">
        <v>24</v>
      </c>
      <c r="KDO56" s="132" t="s">
        <v>24</v>
      </c>
      <c r="KDP56" s="132" t="s">
        <v>24</v>
      </c>
      <c r="KDQ56" s="132" t="s">
        <v>24</v>
      </c>
      <c r="KDR56" s="132" t="s">
        <v>24</v>
      </c>
      <c r="KDS56" s="132" t="s">
        <v>24</v>
      </c>
      <c r="KDT56" s="132" t="s">
        <v>24</v>
      </c>
      <c r="KDU56" s="132" t="s">
        <v>24</v>
      </c>
      <c r="KDV56" s="132" t="s">
        <v>24</v>
      </c>
      <c r="KDW56" s="132" t="s">
        <v>24</v>
      </c>
      <c r="KDX56" s="132" t="s">
        <v>24</v>
      </c>
      <c r="KDY56" s="132" t="s">
        <v>24</v>
      </c>
      <c r="KDZ56" s="132" t="s">
        <v>24</v>
      </c>
      <c r="KEA56" s="132" t="s">
        <v>24</v>
      </c>
      <c r="KEB56" s="132" t="s">
        <v>24</v>
      </c>
      <c r="KEC56" s="132" t="s">
        <v>24</v>
      </c>
      <c r="KED56" s="132" t="s">
        <v>24</v>
      </c>
      <c r="KEE56" s="132" t="s">
        <v>24</v>
      </c>
      <c r="KEF56" s="132" t="s">
        <v>24</v>
      </c>
      <c r="KEG56" s="132" t="s">
        <v>24</v>
      </c>
      <c r="KEH56" s="132" t="s">
        <v>24</v>
      </c>
      <c r="KEI56" s="132" t="s">
        <v>24</v>
      </c>
      <c r="KEJ56" s="132" t="s">
        <v>24</v>
      </c>
      <c r="KEK56" s="132" t="s">
        <v>24</v>
      </c>
      <c r="KEL56" s="132" t="s">
        <v>24</v>
      </c>
      <c r="KEM56" s="132" t="s">
        <v>24</v>
      </c>
      <c r="KEN56" s="132" t="s">
        <v>24</v>
      </c>
      <c r="KEO56" s="132" t="s">
        <v>24</v>
      </c>
      <c r="KEP56" s="132" t="s">
        <v>24</v>
      </c>
      <c r="KEQ56" s="132" t="s">
        <v>24</v>
      </c>
      <c r="KER56" s="132" t="s">
        <v>24</v>
      </c>
      <c r="KES56" s="132" t="s">
        <v>24</v>
      </c>
      <c r="KET56" s="132" t="s">
        <v>24</v>
      </c>
      <c r="KEU56" s="132" t="s">
        <v>24</v>
      </c>
      <c r="KEV56" s="132" t="s">
        <v>24</v>
      </c>
      <c r="KEW56" s="132" t="s">
        <v>24</v>
      </c>
      <c r="KEX56" s="132" t="s">
        <v>24</v>
      </c>
      <c r="KEY56" s="132" t="s">
        <v>24</v>
      </c>
      <c r="KEZ56" s="132" t="s">
        <v>24</v>
      </c>
      <c r="KFA56" s="132" t="s">
        <v>24</v>
      </c>
      <c r="KFB56" s="132" t="s">
        <v>24</v>
      </c>
      <c r="KFC56" s="132" t="s">
        <v>24</v>
      </c>
      <c r="KFD56" s="132" t="s">
        <v>24</v>
      </c>
      <c r="KFE56" s="132" t="s">
        <v>24</v>
      </c>
      <c r="KFF56" s="132" t="s">
        <v>24</v>
      </c>
      <c r="KFG56" s="132" t="s">
        <v>24</v>
      </c>
      <c r="KFH56" s="132" t="s">
        <v>24</v>
      </c>
      <c r="KFI56" s="132" t="s">
        <v>24</v>
      </c>
      <c r="KFJ56" s="132" t="s">
        <v>24</v>
      </c>
      <c r="KFK56" s="132" t="s">
        <v>24</v>
      </c>
      <c r="KFL56" s="132" t="s">
        <v>24</v>
      </c>
      <c r="KFM56" s="132" t="s">
        <v>24</v>
      </c>
      <c r="KFN56" s="132" t="s">
        <v>24</v>
      </c>
      <c r="KFO56" s="132" t="s">
        <v>24</v>
      </c>
      <c r="KFP56" s="132" t="s">
        <v>24</v>
      </c>
      <c r="KFQ56" s="132" t="s">
        <v>24</v>
      </c>
      <c r="KFR56" s="132" t="s">
        <v>24</v>
      </c>
      <c r="KFS56" s="132" t="s">
        <v>24</v>
      </c>
      <c r="KFT56" s="132" t="s">
        <v>24</v>
      </c>
      <c r="KFU56" s="132" t="s">
        <v>24</v>
      </c>
      <c r="KFV56" s="132" t="s">
        <v>24</v>
      </c>
      <c r="KFW56" s="132" t="s">
        <v>24</v>
      </c>
      <c r="KFX56" s="132" t="s">
        <v>24</v>
      </c>
      <c r="KFY56" s="132" t="s">
        <v>24</v>
      </c>
      <c r="KFZ56" s="132" t="s">
        <v>24</v>
      </c>
      <c r="KGA56" s="132" t="s">
        <v>24</v>
      </c>
      <c r="KGB56" s="132" t="s">
        <v>24</v>
      </c>
      <c r="KGC56" s="132" t="s">
        <v>24</v>
      </c>
      <c r="KGD56" s="132" t="s">
        <v>24</v>
      </c>
      <c r="KGE56" s="132" t="s">
        <v>24</v>
      </c>
      <c r="KGF56" s="132" t="s">
        <v>24</v>
      </c>
      <c r="KGG56" s="132" t="s">
        <v>24</v>
      </c>
      <c r="KGH56" s="132" t="s">
        <v>24</v>
      </c>
      <c r="KGI56" s="132" t="s">
        <v>24</v>
      </c>
      <c r="KGJ56" s="132" t="s">
        <v>24</v>
      </c>
      <c r="KGK56" s="132" t="s">
        <v>24</v>
      </c>
      <c r="KGL56" s="132" t="s">
        <v>24</v>
      </c>
      <c r="KGM56" s="132" t="s">
        <v>24</v>
      </c>
      <c r="KGN56" s="132" t="s">
        <v>24</v>
      </c>
      <c r="KGO56" s="132" t="s">
        <v>24</v>
      </c>
      <c r="KGP56" s="132" t="s">
        <v>24</v>
      </c>
      <c r="KGQ56" s="132" t="s">
        <v>24</v>
      </c>
      <c r="KGR56" s="132" t="s">
        <v>24</v>
      </c>
      <c r="KGS56" s="132" t="s">
        <v>24</v>
      </c>
      <c r="KGT56" s="132" t="s">
        <v>24</v>
      </c>
      <c r="KGU56" s="132" t="s">
        <v>24</v>
      </c>
      <c r="KGV56" s="132" t="s">
        <v>24</v>
      </c>
      <c r="KGW56" s="132" t="s">
        <v>24</v>
      </c>
      <c r="KGX56" s="132" t="s">
        <v>24</v>
      </c>
      <c r="KGY56" s="132" t="s">
        <v>24</v>
      </c>
      <c r="KGZ56" s="132" t="s">
        <v>24</v>
      </c>
      <c r="KHA56" s="132" t="s">
        <v>24</v>
      </c>
      <c r="KHB56" s="132" t="s">
        <v>24</v>
      </c>
      <c r="KHC56" s="132" t="s">
        <v>24</v>
      </c>
      <c r="KHD56" s="132" t="s">
        <v>24</v>
      </c>
      <c r="KHE56" s="132" t="s">
        <v>24</v>
      </c>
      <c r="KHF56" s="132" t="s">
        <v>24</v>
      </c>
      <c r="KHG56" s="132" t="s">
        <v>24</v>
      </c>
      <c r="KHH56" s="132" t="s">
        <v>24</v>
      </c>
      <c r="KHI56" s="132" t="s">
        <v>24</v>
      </c>
      <c r="KHJ56" s="132" t="s">
        <v>24</v>
      </c>
      <c r="KHK56" s="132" t="s">
        <v>24</v>
      </c>
      <c r="KHL56" s="132" t="s">
        <v>24</v>
      </c>
      <c r="KHM56" s="132" t="s">
        <v>24</v>
      </c>
      <c r="KHN56" s="132" t="s">
        <v>24</v>
      </c>
      <c r="KHO56" s="132" t="s">
        <v>24</v>
      </c>
      <c r="KHP56" s="132" t="s">
        <v>24</v>
      </c>
      <c r="KHQ56" s="132" t="s">
        <v>24</v>
      </c>
      <c r="KHR56" s="132" t="s">
        <v>24</v>
      </c>
      <c r="KHS56" s="132" t="s">
        <v>24</v>
      </c>
      <c r="KHT56" s="132" t="s">
        <v>24</v>
      </c>
      <c r="KHU56" s="132" t="s">
        <v>24</v>
      </c>
      <c r="KHV56" s="132" t="s">
        <v>24</v>
      </c>
      <c r="KHW56" s="132" t="s">
        <v>24</v>
      </c>
      <c r="KHX56" s="132" t="s">
        <v>24</v>
      </c>
      <c r="KHY56" s="132" t="s">
        <v>24</v>
      </c>
      <c r="KHZ56" s="132" t="s">
        <v>24</v>
      </c>
      <c r="KIA56" s="132" t="s">
        <v>24</v>
      </c>
      <c r="KIB56" s="132" t="s">
        <v>24</v>
      </c>
      <c r="KIC56" s="132" t="s">
        <v>24</v>
      </c>
      <c r="KID56" s="132" t="s">
        <v>24</v>
      </c>
      <c r="KIE56" s="132" t="s">
        <v>24</v>
      </c>
      <c r="KIF56" s="132" t="s">
        <v>24</v>
      </c>
      <c r="KIG56" s="132" t="s">
        <v>24</v>
      </c>
      <c r="KIH56" s="132" t="s">
        <v>24</v>
      </c>
      <c r="KII56" s="132" t="s">
        <v>24</v>
      </c>
      <c r="KIJ56" s="132" t="s">
        <v>24</v>
      </c>
      <c r="KIK56" s="132" t="s">
        <v>24</v>
      </c>
      <c r="KIL56" s="132" t="s">
        <v>24</v>
      </c>
      <c r="KIM56" s="132" t="s">
        <v>24</v>
      </c>
      <c r="KIN56" s="132" t="s">
        <v>24</v>
      </c>
      <c r="KIO56" s="132" t="s">
        <v>24</v>
      </c>
      <c r="KIP56" s="132" t="s">
        <v>24</v>
      </c>
      <c r="KIQ56" s="132" t="s">
        <v>24</v>
      </c>
      <c r="KIR56" s="132" t="s">
        <v>24</v>
      </c>
      <c r="KIS56" s="132" t="s">
        <v>24</v>
      </c>
      <c r="KIT56" s="132" t="s">
        <v>24</v>
      </c>
      <c r="KIU56" s="132" t="s">
        <v>24</v>
      </c>
      <c r="KIV56" s="132" t="s">
        <v>24</v>
      </c>
      <c r="KIW56" s="132" t="s">
        <v>24</v>
      </c>
      <c r="KIX56" s="132" t="s">
        <v>24</v>
      </c>
      <c r="KIY56" s="132" t="s">
        <v>24</v>
      </c>
      <c r="KIZ56" s="132" t="s">
        <v>24</v>
      </c>
      <c r="KJA56" s="132" t="s">
        <v>24</v>
      </c>
      <c r="KJB56" s="132" t="s">
        <v>24</v>
      </c>
      <c r="KJC56" s="132" t="s">
        <v>24</v>
      </c>
      <c r="KJD56" s="132" t="s">
        <v>24</v>
      </c>
      <c r="KJE56" s="132" t="s">
        <v>24</v>
      </c>
      <c r="KJF56" s="132" t="s">
        <v>24</v>
      </c>
      <c r="KJG56" s="132" t="s">
        <v>24</v>
      </c>
      <c r="KJH56" s="132" t="s">
        <v>24</v>
      </c>
      <c r="KJI56" s="132" t="s">
        <v>24</v>
      </c>
      <c r="KJJ56" s="132" t="s">
        <v>24</v>
      </c>
      <c r="KJK56" s="132" t="s">
        <v>24</v>
      </c>
      <c r="KJL56" s="132" t="s">
        <v>24</v>
      </c>
      <c r="KJM56" s="132" t="s">
        <v>24</v>
      </c>
      <c r="KJN56" s="132" t="s">
        <v>24</v>
      </c>
      <c r="KJO56" s="132" t="s">
        <v>24</v>
      </c>
      <c r="KJP56" s="132" t="s">
        <v>24</v>
      </c>
      <c r="KJQ56" s="132" t="s">
        <v>24</v>
      </c>
      <c r="KJR56" s="132" t="s">
        <v>24</v>
      </c>
      <c r="KJS56" s="132" t="s">
        <v>24</v>
      </c>
      <c r="KJT56" s="132" t="s">
        <v>24</v>
      </c>
      <c r="KJU56" s="132" t="s">
        <v>24</v>
      </c>
      <c r="KJV56" s="132" t="s">
        <v>24</v>
      </c>
      <c r="KJW56" s="132" t="s">
        <v>24</v>
      </c>
      <c r="KJX56" s="132" t="s">
        <v>24</v>
      </c>
      <c r="KJY56" s="132" t="s">
        <v>24</v>
      </c>
      <c r="KJZ56" s="132" t="s">
        <v>24</v>
      </c>
      <c r="KKA56" s="132" t="s">
        <v>24</v>
      </c>
      <c r="KKB56" s="132" t="s">
        <v>24</v>
      </c>
      <c r="KKC56" s="132" t="s">
        <v>24</v>
      </c>
      <c r="KKD56" s="132" t="s">
        <v>24</v>
      </c>
      <c r="KKE56" s="132" t="s">
        <v>24</v>
      </c>
      <c r="KKF56" s="132" t="s">
        <v>24</v>
      </c>
      <c r="KKG56" s="132" t="s">
        <v>24</v>
      </c>
      <c r="KKH56" s="132" t="s">
        <v>24</v>
      </c>
      <c r="KKI56" s="132" t="s">
        <v>24</v>
      </c>
      <c r="KKJ56" s="132" t="s">
        <v>24</v>
      </c>
      <c r="KKK56" s="132" t="s">
        <v>24</v>
      </c>
      <c r="KKL56" s="132" t="s">
        <v>24</v>
      </c>
      <c r="KKM56" s="132" t="s">
        <v>24</v>
      </c>
      <c r="KKN56" s="132" t="s">
        <v>24</v>
      </c>
      <c r="KKO56" s="132" t="s">
        <v>24</v>
      </c>
      <c r="KKP56" s="132" t="s">
        <v>24</v>
      </c>
      <c r="KKQ56" s="132" t="s">
        <v>24</v>
      </c>
      <c r="KKR56" s="132" t="s">
        <v>24</v>
      </c>
      <c r="KKS56" s="132" t="s">
        <v>24</v>
      </c>
      <c r="KKT56" s="132" t="s">
        <v>24</v>
      </c>
      <c r="KKU56" s="132" t="s">
        <v>24</v>
      </c>
      <c r="KKV56" s="132" t="s">
        <v>24</v>
      </c>
      <c r="KKW56" s="132" t="s">
        <v>24</v>
      </c>
      <c r="KKX56" s="132" t="s">
        <v>24</v>
      </c>
      <c r="KKY56" s="132" t="s">
        <v>24</v>
      </c>
      <c r="KKZ56" s="132" t="s">
        <v>24</v>
      </c>
      <c r="KLA56" s="132" t="s">
        <v>24</v>
      </c>
      <c r="KLB56" s="132" t="s">
        <v>24</v>
      </c>
      <c r="KLC56" s="132" t="s">
        <v>24</v>
      </c>
      <c r="KLD56" s="132" t="s">
        <v>24</v>
      </c>
      <c r="KLE56" s="132" t="s">
        <v>24</v>
      </c>
      <c r="KLF56" s="132" t="s">
        <v>24</v>
      </c>
      <c r="KLG56" s="132" t="s">
        <v>24</v>
      </c>
      <c r="KLH56" s="132" t="s">
        <v>24</v>
      </c>
      <c r="KLI56" s="132" t="s">
        <v>24</v>
      </c>
      <c r="KLJ56" s="132" t="s">
        <v>24</v>
      </c>
      <c r="KLK56" s="132" t="s">
        <v>24</v>
      </c>
      <c r="KLL56" s="132" t="s">
        <v>24</v>
      </c>
      <c r="KLM56" s="132" t="s">
        <v>24</v>
      </c>
      <c r="KLN56" s="132" t="s">
        <v>24</v>
      </c>
      <c r="KLO56" s="132" t="s">
        <v>24</v>
      </c>
      <c r="KLP56" s="132" t="s">
        <v>24</v>
      </c>
      <c r="KLQ56" s="132" t="s">
        <v>24</v>
      </c>
      <c r="KLR56" s="132" t="s">
        <v>24</v>
      </c>
      <c r="KLS56" s="132" t="s">
        <v>24</v>
      </c>
      <c r="KLT56" s="132" t="s">
        <v>24</v>
      </c>
      <c r="KLU56" s="132" t="s">
        <v>24</v>
      </c>
      <c r="KLV56" s="132" t="s">
        <v>24</v>
      </c>
      <c r="KLW56" s="132" t="s">
        <v>24</v>
      </c>
      <c r="KLX56" s="132" t="s">
        <v>24</v>
      </c>
      <c r="KLY56" s="132" t="s">
        <v>24</v>
      </c>
      <c r="KLZ56" s="132" t="s">
        <v>24</v>
      </c>
      <c r="KMA56" s="132" t="s">
        <v>24</v>
      </c>
      <c r="KMB56" s="132" t="s">
        <v>24</v>
      </c>
      <c r="KMC56" s="132" t="s">
        <v>24</v>
      </c>
      <c r="KMD56" s="132" t="s">
        <v>24</v>
      </c>
      <c r="KME56" s="132" t="s">
        <v>24</v>
      </c>
      <c r="KMF56" s="132" t="s">
        <v>24</v>
      </c>
      <c r="KMG56" s="132" t="s">
        <v>24</v>
      </c>
      <c r="KMH56" s="132" t="s">
        <v>24</v>
      </c>
      <c r="KMI56" s="132" t="s">
        <v>24</v>
      </c>
      <c r="KMJ56" s="132" t="s">
        <v>24</v>
      </c>
      <c r="KMK56" s="132" t="s">
        <v>24</v>
      </c>
      <c r="KML56" s="132" t="s">
        <v>24</v>
      </c>
      <c r="KMM56" s="132" t="s">
        <v>24</v>
      </c>
      <c r="KMN56" s="132" t="s">
        <v>24</v>
      </c>
      <c r="KMO56" s="132" t="s">
        <v>24</v>
      </c>
      <c r="KMP56" s="132" t="s">
        <v>24</v>
      </c>
      <c r="KMQ56" s="132" t="s">
        <v>24</v>
      </c>
      <c r="KMR56" s="132" t="s">
        <v>24</v>
      </c>
      <c r="KMS56" s="132" t="s">
        <v>24</v>
      </c>
      <c r="KMT56" s="132" t="s">
        <v>24</v>
      </c>
      <c r="KMU56" s="132" t="s">
        <v>24</v>
      </c>
      <c r="KMV56" s="132" t="s">
        <v>24</v>
      </c>
      <c r="KMW56" s="132" t="s">
        <v>24</v>
      </c>
      <c r="KMX56" s="132" t="s">
        <v>24</v>
      </c>
      <c r="KMY56" s="132" t="s">
        <v>24</v>
      </c>
      <c r="KMZ56" s="132" t="s">
        <v>24</v>
      </c>
      <c r="KNA56" s="132" t="s">
        <v>24</v>
      </c>
      <c r="KNB56" s="132" t="s">
        <v>24</v>
      </c>
      <c r="KNC56" s="132" t="s">
        <v>24</v>
      </c>
      <c r="KND56" s="132" t="s">
        <v>24</v>
      </c>
      <c r="KNE56" s="132" t="s">
        <v>24</v>
      </c>
      <c r="KNF56" s="132" t="s">
        <v>24</v>
      </c>
      <c r="KNG56" s="132" t="s">
        <v>24</v>
      </c>
      <c r="KNH56" s="132" t="s">
        <v>24</v>
      </c>
      <c r="KNI56" s="132" t="s">
        <v>24</v>
      </c>
      <c r="KNJ56" s="132" t="s">
        <v>24</v>
      </c>
      <c r="KNK56" s="132" t="s">
        <v>24</v>
      </c>
      <c r="KNL56" s="132" t="s">
        <v>24</v>
      </c>
      <c r="KNM56" s="132" t="s">
        <v>24</v>
      </c>
      <c r="KNN56" s="132" t="s">
        <v>24</v>
      </c>
      <c r="KNO56" s="132" t="s">
        <v>24</v>
      </c>
      <c r="KNP56" s="132" t="s">
        <v>24</v>
      </c>
      <c r="KNQ56" s="132" t="s">
        <v>24</v>
      </c>
      <c r="KNR56" s="132" t="s">
        <v>24</v>
      </c>
      <c r="KNS56" s="132" t="s">
        <v>24</v>
      </c>
      <c r="KNT56" s="132" t="s">
        <v>24</v>
      </c>
      <c r="KNU56" s="132" t="s">
        <v>24</v>
      </c>
      <c r="KNV56" s="132" t="s">
        <v>24</v>
      </c>
      <c r="KNW56" s="132" t="s">
        <v>24</v>
      </c>
      <c r="KNX56" s="132" t="s">
        <v>24</v>
      </c>
      <c r="KNY56" s="132" t="s">
        <v>24</v>
      </c>
      <c r="KNZ56" s="132" t="s">
        <v>24</v>
      </c>
      <c r="KOA56" s="132" t="s">
        <v>24</v>
      </c>
      <c r="KOB56" s="132" t="s">
        <v>24</v>
      </c>
      <c r="KOC56" s="132" t="s">
        <v>24</v>
      </c>
      <c r="KOD56" s="132" t="s">
        <v>24</v>
      </c>
      <c r="KOE56" s="132" t="s">
        <v>24</v>
      </c>
      <c r="KOF56" s="132" t="s">
        <v>24</v>
      </c>
      <c r="KOG56" s="132" t="s">
        <v>24</v>
      </c>
      <c r="KOH56" s="132" t="s">
        <v>24</v>
      </c>
      <c r="KOI56" s="132" t="s">
        <v>24</v>
      </c>
      <c r="KOJ56" s="132" t="s">
        <v>24</v>
      </c>
      <c r="KOK56" s="132" t="s">
        <v>24</v>
      </c>
      <c r="KOL56" s="132" t="s">
        <v>24</v>
      </c>
      <c r="KOM56" s="132" t="s">
        <v>24</v>
      </c>
      <c r="KON56" s="132" t="s">
        <v>24</v>
      </c>
      <c r="KOO56" s="132" t="s">
        <v>24</v>
      </c>
      <c r="KOP56" s="132" t="s">
        <v>24</v>
      </c>
      <c r="KOQ56" s="132" t="s">
        <v>24</v>
      </c>
      <c r="KOR56" s="132" t="s">
        <v>24</v>
      </c>
      <c r="KOS56" s="132" t="s">
        <v>24</v>
      </c>
      <c r="KOT56" s="132" t="s">
        <v>24</v>
      </c>
      <c r="KOU56" s="132" t="s">
        <v>24</v>
      </c>
      <c r="KOV56" s="132" t="s">
        <v>24</v>
      </c>
      <c r="KOW56" s="132" t="s">
        <v>24</v>
      </c>
      <c r="KOX56" s="132" t="s">
        <v>24</v>
      </c>
      <c r="KOY56" s="132" t="s">
        <v>24</v>
      </c>
      <c r="KOZ56" s="132" t="s">
        <v>24</v>
      </c>
      <c r="KPA56" s="132" t="s">
        <v>24</v>
      </c>
      <c r="KPB56" s="132" t="s">
        <v>24</v>
      </c>
      <c r="KPC56" s="132" t="s">
        <v>24</v>
      </c>
      <c r="KPD56" s="132" t="s">
        <v>24</v>
      </c>
      <c r="KPE56" s="132" t="s">
        <v>24</v>
      </c>
      <c r="KPF56" s="132" t="s">
        <v>24</v>
      </c>
      <c r="KPG56" s="132" t="s">
        <v>24</v>
      </c>
      <c r="KPH56" s="132" t="s">
        <v>24</v>
      </c>
      <c r="KPI56" s="132" t="s">
        <v>24</v>
      </c>
      <c r="KPJ56" s="132" t="s">
        <v>24</v>
      </c>
      <c r="KPK56" s="132" t="s">
        <v>24</v>
      </c>
      <c r="KPL56" s="132" t="s">
        <v>24</v>
      </c>
      <c r="KPM56" s="132" t="s">
        <v>24</v>
      </c>
      <c r="KPN56" s="132" t="s">
        <v>24</v>
      </c>
      <c r="KPO56" s="132" t="s">
        <v>24</v>
      </c>
      <c r="KPP56" s="132" t="s">
        <v>24</v>
      </c>
      <c r="KPQ56" s="132" t="s">
        <v>24</v>
      </c>
      <c r="KPR56" s="132" t="s">
        <v>24</v>
      </c>
      <c r="KPS56" s="132" t="s">
        <v>24</v>
      </c>
      <c r="KPT56" s="132" t="s">
        <v>24</v>
      </c>
      <c r="KPU56" s="132" t="s">
        <v>24</v>
      </c>
      <c r="KPV56" s="132" t="s">
        <v>24</v>
      </c>
      <c r="KPW56" s="132" t="s">
        <v>24</v>
      </c>
      <c r="KPX56" s="132" t="s">
        <v>24</v>
      </c>
      <c r="KPY56" s="132" t="s">
        <v>24</v>
      </c>
      <c r="KPZ56" s="132" t="s">
        <v>24</v>
      </c>
      <c r="KQA56" s="132" t="s">
        <v>24</v>
      </c>
      <c r="KQB56" s="132" t="s">
        <v>24</v>
      </c>
      <c r="KQC56" s="132" t="s">
        <v>24</v>
      </c>
      <c r="KQD56" s="132" t="s">
        <v>24</v>
      </c>
      <c r="KQE56" s="132" t="s">
        <v>24</v>
      </c>
      <c r="KQF56" s="132" t="s">
        <v>24</v>
      </c>
      <c r="KQG56" s="132" t="s">
        <v>24</v>
      </c>
      <c r="KQH56" s="132" t="s">
        <v>24</v>
      </c>
      <c r="KQI56" s="132" t="s">
        <v>24</v>
      </c>
      <c r="KQJ56" s="132" t="s">
        <v>24</v>
      </c>
      <c r="KQK56" s="132" t="s">
        <v>24</v>
      </c>
      <c r="KQL56" s="132" t="s">
        <v>24</v>
      </c>
      <c r="KQM56" s="132" t="s">
        <v>24</v>
      </c>
      <c r="KQN56" s="132" t="s">
        <v>24</v>
      </c>
      <c r="KQO56" s="132" t="s">
        <v>24</v>
      </c>
      <c r="KQP56" s="132" t="s">
        <v>24</v>
      </c>
      <c r="KQQ56" s="132" t="s">
        <v>24</v>
      </c>
      <c r="KQR56" s="132" t="s">
        <v>24</v>
      </c>
      <c r="KQS56" s="132" t="s">
        <v>24</v>
      </c>
      <c r="KQT56" s="132" t="s">
        <v>24</v>
      </c>
      <c r="KQU56" s="132" t="s">
        <v>24</v>
      </c>
      <c r="KQV56" s="132" t="s">
        <v>24</v>
      </c>
      <c r="KQW56" s="132" t="s">
        <v>24</v>
      </c>
      <c r="KQX56" s="132" t="s">
        <v>24</v>
      </c>
      <c r="KQY56" s="132" t="s">
        <v>24</v>
      </c>
      <c r="KQZ56" s="132" t="s">
        <v>24</v>
      </c>
      <c r="KRA56" s="132" t="s">
        <v>24</v>
      </c>
      <c r="KRB56" s="132" t="s">
        <v>24</v>
      </c>
      <c r="KRC56" s="132" t="s">
        <v>24</v>
      </c>
      <c r="KRD56" s="132" t="s">
        <v>24</v>
      </c>
      <c r="KRE56" s="132" t="s">
        <v>24</v>
      </c>
      <c r="KRF56" s="132" t="s">
        <v>24</v>
      </c>
      <c r="KRG56" s="132" t="s">
        <v>24</v>
      </c>
      <c r="KRH56" s="132" t="s">
        <v>24</v>
      </c>
      <c r="KRI56" s="132" t="s">
        <v>24</v>
      </c>
      <c r="KRJ56" s="132" t="s">
        <v>24</v>
      </c>
      <c r="KRK56" s="132" t="s">
        <v>24</v>
      </c>
      <c r="KRL56" s="132" t="s">
        <v>24</v>
      </c>
      <c r="KRM56" s="132" t="s">
        <v>24</v>
      </c>
      <c r="KRN56" s="132" t="s">
        <v>24</v>
      </c>
      <c r="KRO56" s="132" t="s">
        <v>24</v>
      </c>
      <c r="KRP56" s="132" t="s">
        <v>24</v>
      </c>
      <c r="KRQ56" s="132" t="s">
        <v>24</v>
      </c>
      <c r="KRR56" s="132" t="s">
        <v>24</v>
      </c>
      <c r="KRS56" s="132" t="s">
        <v>24</v>
      </c>
      <c r="KRT56" s="132" t="s">
        <v>24</v>
      </c>
      <c r="KRU56" s="132" t="s">
        <v>24</v>
      </c>
      <c r="KRV56" s="132" t="s">
        <v>24</v>
      </c>
      <c r="KRW56" s="132" t="s">
        <v>24</v>
      </c>
      <c r="KRX56" s="132" t="s">
        <v>24</v>
      </c>
      <c r="KRY56" s="132" t="s">
        <v>24</v>
      </c>
      <c r="KRZ56" s="132" t="s">
        <v>24</v>
      </c>
      <c r="KSA56" s="132" t="s">
        <v>24</v>
      </c>
      <c r="KSB56" s="132" t="s">
        <v>24</v>
      </c>
      <c r="KSC56" s="132" t="s">
        <v>24</v>
      </c>
      <c r="KSD56" s="132" t="s">
        <v>24</v>
      </c>
      <c r="KSE56" s="132" t="s">
        <v>24</v>
      </c>
      <c r="KSF56" s="132" t="s">
        <v>24</v>
      </c>
      <c r="KSG56" s="132" t="s">
        <v>24</v>
      </c>
      <c r="KSH56" s="132" t="s">
        <v>24</v>
      </c>
      <c r="KSI56" s="132" t="s">
        <v>24</v>
      </c>
      <c r="KSJ56" s="132" t="s">
        <v>24</v>
      </c>
      <c r="KSK56" s="132" t="s">
        <v>24</v>
      </c>
      <c r="KSL56" s="132" t="s">
        <v>24</v>
      </c>
      <c r="KSM56" s="132" t="s">
        <v>24</v>
      </c>
      <c r="KSN56" s="132" t="s">
        <v>24</v>
      </c>
      <c r="KSO56" s="132" t="s">
        <v>24</v>
      </c>
      <c r="KSP56" s="132" t="s">
        <v>24</v>
      </c>
      <c r="KSQ56" s="132" t="s">
        <v>24</v>
      </c>
      <c r="KSR56" s="132" t="s">
        <v>24</v>
      </c>
      <c r="KSS56" s="132" t="s">
        <v>24</v>
      </c>
      <c r="KST56" s="132" t="s">
        <v>24</v>
      </c>
      <c r="KSU56" s="132" t="s">
        <v>24</v>
      </c>
      <c r="KSV56" s="132" t="s">
        <v>24</v>
      </c>
      <c r="KSW56" s="132" t="s">
        <v>24</v>
      </c>
      <c r="KSX56" s="132" t="s">
        <v>24</v>
      </c>
      <c r="KSY56" s="132" t="s">
        <v>24</v>
      </c>
      <c r="KSZ56" s="132" t="s">
        <v>24</v>
      </c>
      <c r="KTA56" s="132" t="s">
        <v>24</v>
      </c>
      <c r="KTB56" s="132" t="s">
        <v>24</v>
      </c>
      <c r="KTC56" s="132" t="s">
        <v>24</v>
      </c>
      <c r="KTD56" s="132" t="s">
        <v>24</v>
      </c>
      <c r="KTE56" s="132" t="s">
        <v>24</v>
      </c>
      <c r="KTF56" s="132" t="s">
        <v>24</v>
      </c>
      <c r="KTG56" s="132" t="s">
        <v>24</v>
      </c>
      <c r="KTH56" s="132" t="s">
        <v>24</v>
      </c>
      <c r="KTI56" s="132" t="s">
        <v>24</v>
      </c>
      <c r="KTJ56" s="132" t="s">
        <v>24</v>
      </c>
      <c r="KTK56" s="132" t="s">
        <v>24</v>
      </c>
      <c r="KTL56" s="132" t="s">
        <v>24</v>
      </c>
      <c r="KTM56" s="132" t="s">
        <v>24</v>
      </c>
      <c r="KTN56" s="132" t="s">
        <v>24</v>
      </c>
      <c r="KTO56" s="132" t="s">
        <v>24</v>
      </c>
      <c r="KTP56" s="132" t="s">
        <v>24</v>
      </c>
      <c r="KTQ56" s="132" t="s">
        <v>24</v>
      </c>
      <c r="KTR56" s="132" t="s">
        <v>24</v>
      </c>
      <c r="KTS56" s="132" t="s">
        <v>24</v>
      </c>
      <c r="KTT56" s="132" t="s">
        <v>24</v>
      </c>
      <c r="KTU56" s="132" t="s">
        <v>24</v>
      </c>
      <c r="KTV56" s="132" t="s">
        <v>24</v>
      </c>
      <c r="KTW56" s="132" t="s">
        <v>24</v>
      </c>
      <c r="KTX56" s="132" t="s">
        <v>24</v>
      </c>
      <c r="KTY56" s="132" t="s">
        <v>24</v>
      </c>
      <c r="KTZ56" s="132" t="s">
        <v>24</v>
      </c>
      <c r="KUA56" s="132" t="s">
        <v>24</v>
      </c>
      <c r="KUB56" s="132" t="s">
        <v>24</v>
      </c>
      <c r="KUC56" s="132" t="s">
        <v>24</v>
      </c>
      <c r="KUD56" s="132" t="s">
        <v>24</v>
      </c>
      <c r="KUE56" s="132" t="s">
        <v>24</v>
      </c>
      <c r="KUF56" s="132" t="s">
        <v>24</v>
      </c>
      <c r="KUG56" s="132" t="s">
        <v>24</v>
      </c>
      <c r="KUH56" s="132" t="s">
        <v>24</v>
      </c>
      <c r="KUI56" s="132" t="s">
        <v>24</v>
      </c>
      <c r="KUJ56" s="132" t="s">
        <v>24</v>
      </c>
      <c r="KUK56" s="132" t="s">
        <v>24</v>
      </c>
      <c r="KUL56" s="132" t="s">
        <v>24</v>
      </c>
      <c r="KUM56" s="132" t="s">
        <v>24</v>
      </c>
      <c r="KUN56" s="132" t="s">
        <v>24</v>
      </c>
      <c r="KUO56" s="132" t="s">
        <v>24</v>
      </c>
      <c r="KUP56" s="132" t="s">
        <v>24</v>
      </c>
      <c r="KUQ56" s="132" t="s">
        <v>24</v>
      </c>
      <c r="KUR56" s="132" t="s">
        <v>24</v>
      </c>
      <c r="KUS56" s="132" t="s">
        <v>24</v>
      </c>
      <c r="KUT56" s="132" t="s">
        <v>24</v>
      </c>
      <c r="KUU56" s="132" t="s">
        <v>24</v>
      </c>
      <c r="KUV56" s="132" t="s">
        <v>24</v>
      </c>
      <c r="KUW56" s="132" t="s">
        <v>24</v>
      </c>
      <c r="KUX56" s="132" t="s">
        <v>24</v>
      </c>
      <c r="KUY56" s="132" t="s">
        <v>24</v>
      </c>
      <c r="KUZ56" s="132" t="s">
        <v>24</v>
      </c>
      <c r="KVA56" s="132" t="s">
        <v>24</v>
      </c>
      <c r="KVB56" s="132" t="s">
        <v>24</v>
      </c>
      <c r="KVC56" s="132" t="s">
        <v>24</v>
      </c>
      <c r="KVD56" s="132" t="s">
        <v>24</v>
      </c>
      <c r="KVE56" s="132" t="s">
        <v>24</v>
      </c>
      <c r="KVF56" s="132" t="s">
        <v>24</v>
      </c>
      <c r="KVG56" s="132" t="s">
        <v>24</v>
      </c>
      <c r="KVH56" s="132" t="s">
        <v>24</v>
      </c>
      <c r="KVI56" s="132" t="s">
        <v>24</v>
      </c>
      <c r="KVJ56" s="132" t="s">
        <v>24</v>
      </c>
      <c r="KVK56" s="132" t="s">
        <v>24</v>
      </c>
      <c r="KVL56" s="132" t="s">
        <v>24</v>
      </c>
      <c r="KVM56" s="132" t="s">
        <v>24</v>
      </c>
      <c r="KVN56" s="132" t="s">
        <v>24</v>
      </c>
      <c r="KVO56" s="132" t="s">
        <v>24</v>
      </c>
      <c r="KVP56" s="132" t="s">
        <v>24</v>
      </c>
      <c r="KVQ56" s="132" t="s">
        <v>24</v>
      </c>
      <c r="KVR56" s="132" t="s">
        <v>24</v>
      </c>
      <c r="KVS56" s="132" t="s">
        <v>24</v>
      </c>
      <c r="KVT56" s="132" t="s">
        <v>24</v>
      </c>
      <c r="KVU56" s="132" t="s">
        <v>24</v>
      </c>
      <c r="KVV56" s="132" t="s">
        <v>24</v>
      </c>
      <c r="KVW56" s="132" t="s">
        <v>24</v>
      </c>
      <c r="KVX56" s="132" t="s">
        <v>24</v>
      </c>
      <c r="KVY56" s="132" t="s">
        <v>24</v>
      </c>
      <c r="KVZ56" s="132" t="s">
        <v>24</v>
      </c>
      <c r="KWA56" s="132" t="s">
        <v>24</v>
      </c>
      <c r="KWB56" s="132" t="s">
        <v>24</v>
      </c>
      <c r="KWC56" s="132" t="s">
        <v>24</v>
      </c>
      <c r="KWD56" s="132" t="s">
        <v>24</v>
      </c>
      <c r="KWE56" s="132" t="s">
        <v>24</v>
      </c>
      <c r="KWF56" s="132" t="s">
        <v>24</v>
      </c>
      <c r="KWG56" s="132" t="s">
        <v>24</v>
      </c>
      <c r="KWH56" s="132" t="s">
        <v>24</v>
      </c>
      <c r="KWI56" s="132" t="s">
        <v>24</v>
      </c>
      <c r="KWJ56" s="132" t="s">
        <v>24</v>
      </c>
      <c r="KWK56" s="132" t="s">
        <v>24</v>
      </c>
      <c r="KWL56" s="132" t="s">
        <v>24</v>
      </c>
      <c r="KWM56" s="132" t="s">
        <v>24</v>
      </c>
      <c r="KWN56" s="132" t="s">
        <v>24</v>
      </c>
      <c r="KWO56" s="132" t="s">
        <v>24</v>
      </c>
      <c r="KWP56" s="132" t="s">
        <v>24</v>
      </c>
      <c r="KWQ56" s="132" t="s">
        <v>24</v>
      </c>
      <c r="KWR56" s="132" t="s">
        <v>24</v>
      </c>
      <c r="KWS56" s="132" t="s">
        <v>24</v>
      </c>
      <c r="KWT56" s="132" t="s">
        <v>24</v>
      </c>
      <c r="KWU56" s="132" t="s">
        <v>24</v>
      </c>
      <c r="KWV56" s="132" t="s">
        <v>24</v>
      </c>
      <c r="KWW56" s="132" t="s">
        <v>24</v>
      </c>
      <c r="KWX56" s="132" t="s">
        <v>24</v>
      </c>
      <c r="KWY56" s="132" t="s">
        <v>24</v>
      </c>
      <c r="KWZ56" s="132" t="s">
        <v>24</v>
      </c>
      <c r="KXA56" s="132" t="s">
        <v>24</v>
      </c>
      <c r="KXB56" s="132" t="s">
        <v>24</v>
      </c>
      <c r="KXC56" s="132" t="s">
        <v>24</v>
      </c>
      <c r="KXD56" s="132" t="s">
        <v>24</v>
      </c>
      <c r="KXE56" s="132" t="s">
        <v>24</v>
      </c>
      <c r="KXF56" s="132" t="s">
        <v>24</v>
      </c>
      <c r="KXG56" s="132" t="s">
        <v>24</v>
      </c>
      <c r="KXH56" s="132" t="s">
        <v>24</v>
      </c>
      <c r="KXI56" s="132" t="s">
        <v>24</v>
      </c>
      <c r="KXJ56" s="132" t="s">
        <v>24</v>
      </c>
      <c r="KXK56" s="132" t="s">
        <v>24</v>
      </c>
      <c r="KXL56" s="132" t="s">
        <v>24</v>
      </c>
      <c r="KXM56" s="132" t="s">
        <v>24</v>
      </c>
      <c r="KXN56" s="132" t="s">
        <v>24</v>
      </c>
      <c r="KXO56" s="132" t="s">
        <v>24</v>
      </c>
      <c r="KXP56" s="132" t="s">
        <v>24</v>
      </c>
      <c r="KXQ56" s="132" t="s">
        <v>24</v>
      </c>
      <c r="KXR56" s="132" t="s">
        <v>24</v>
      </c>
      <c r="KXS56" s="132" t="s">
        <v>24</v>
      </c>
      <c r="KXT56" s="132" t="s">
        <v>24</v>
      </c>
      <c r="KXU56" s="132" t="s">
        <v>24</v>
      </c>
      <c r="KXV56" s="132" t="s">
        <v>24</v>
      </c>
      <c r="KXW56" s="132" t="s">
        <v>24</v>
      </c>
      <c r="KXX56" s="132" t="s">
        <v>24</v>
      </c>
      <c r="KXY56" s="132" t="s">
        <v>24</v>
      </c>
      <c r="KXZ56" s="132" t="s">
        <v>24</v>
      </c>
      <c r="KYA56" s="132" t="s">
        <v>24</v>
      </c>
      <c r="KYB56" s="132" t="s">
        <v>24</v>
      </c>
      <c r="KYC56" s="132" t="s">
        <v>24</v>
      </c>
      <c r="KYD56" s="132" t="s">
        <v>24</v>
      </c>
      <c r="KYE56" s="132" t="s">
        <v>24</v>
      </c>
      <c r="KYF56" s="132" t="s">
        <v>24</v>
      </c>
      <c r="KYG56" s="132" t="s">
        <v>24</v>
      </c>
      <c r="KYH56" s="132" t="s">
        <v>24</v>
      </c>
      <c r="KYI56" s="132" t="s">
        <v>24</v>
      </c>
      <c r="KYJ56" s="132" t="s">
        <v>24</v>
      </c>
      <c r="KYK56" s="132" t="s">
        <v>24</v>
      </c>
      <c r="KYL56" s="132" t="s">
        <v>24</v>
      </c>
      <c r="KYM56" s="132" t="s">
        <v>24</v>
      </c>
      <c r="KYN56" s="132" t="s">
        <v>24</v>
      </c>
      <c r="KYO56" s="132" t="s">
        <v>24</v>
      </c>
      <c r="KYP56" s="132" t="s">
        <v>24</v>
      </c>
      <c r="KYQ56" s="132" t="s">
        <v>24</v>
      </c>
      <c r="KYR56" s="132" t="s">
        <v>24</v>
      </c>
      <c r="KYS56" s="132" t="s">
        <v>24</v>
      </c>
      <c r="KYT56" s="132" t="s">
        <v>24</v>
      </c>
      <c r="KYU56" s="132" t="s">
        <v>24</v>
      </c>
      <c r="KYV56" s="132" t="s">
        <v>24</v>
      </c>
      <c r="KYW56" s="132" t="s">
        <v>24</v>
      </c>
      <c r="KYX56" s="132" t="s">
        <v>24</v>
      </c>
      <c r="KYY56" s="132" t="s">
        <v>24</v>
      </c>
      <c r="KYZ56" s="132" t="s">
        <v>24</v>
      </c>
      <c r="KZA56" s="132" t="s">
        <v>24</v>
      </c>
      <c r="KZB56" s="132" t="s">
        <v>24</v>
      </c>
      <c r="KZC56" s="132" t="s">
        <v>24</v>
      </c>
      <c r="KZD56" s="132" t="s">
        <v>24</v>
      </c>
      <c r="KZE56" s="132" t="s">
        <v>24</v>
      </c>
      <c r="KZF56" s="132" t="s">
        <v>24</v>
      </c>
      <c r="KZG56" s="132" t="s">
        <v>24</v>
      </c>
      <c r="KZH56" s="132" t="s">
        <v>24</v>
      </c>
      <c r="KZI56" s="132" t="s">
        <v>24</v>
      </c>
      <c r="KZJ56" s="132" t="s">
        <v>24</v>
      </c>
      <c r="KZK56" s="132" t="s">
        <v>24</v>
      </c>
      <c r="KZL56" s="132" t="s">
        <v>24</v>
      </c>
      <c r="KZM56" s="132" t="s">
        <v>24</v>
      </c>
      <c r="KZN56" s="132" t="s">
        <v>24</v>
      </c>
      <c r="KZO56" s="132" t="s">
        <v>24</v>
      </c>
      <c r="KZP56" s="132" t="s">
        <v>24</v>
      </c>
      <c r="KZQ56" s="132" t="s">
        <v>24</v>
      </c>
      <c r="KZR56" s="132" t="s">
        <v>24</v>
      </c>
      <c r="KZS56" s="132" t="s">
        <v>24</v>
      </c>
      <c r="KZT56" s="132" t="s">
        <v>24</v>
      </c>
      <c r="KZU56" s="132" t="s">
        <v>24</v>
      </c>
      <c r="KZV56" s="132" t="s">
        <v>24</v>
      </c>
      <c r="KZW56" s="132" t="s">
        <v>24</v>
      </c>
      <c r="KZX56" s="132" t="s">
        <v>24</v>
      </c>
      <c r="KZY56" s="132" t="s">
        <v>24</v>
      </c>
      <c r="KZZ56" s="132" t="s">
        <v>24</v>
      </c>
      <c r="LAA56" s="132" t="s">
        <v>24</v>
      </c>
      <c r="LAB56" s="132" t="s">
        <v>24</v>
      </c>
      <c r="LAC56" s="132" t="s">
        <v>24</v>
      </c>
      <c r="LAD56" s="132" t="s">
        <v>24</v>
      </c>
      <c r="LAE56" s="132" t="s">
        <v>24</v>
      </c>
      <c r="LAF56" s="132" t="s">
        <v>24</v>
      </c>
      <c r="LAG56" s="132" t="s">
        <v>24</v>
      </c>
      <c r="LAH56" s="132" t="s">
        <v>24</v>
      </c>
      <c r="LAI56" s="132" t="s">
        <v>24</v>
      </c>
      <c r="LAJ56" s="132" t="s">
        <v>24</v>
      </c>
      <c r="LAK56" s="132" t="s">
        <v>24</v>
      </c>
      <c r="LAL56" s="132" t="s">
        <v>24</v>
      </c>
      <c r="LAM56" s="132" t="s">
        <v>24</v>
      </c>
      <c r="LAN56" s="132" t="s">
        <v>24</v>
      </c>
      <c r="LAO56" s="132" t="s">
        <v>24</v>
      </c>
      <c r="LAP56" s="132" t="s">
        <v>24</v>
      </c>
      <c r="LAQ56" s="132" t="s">
        <v>24</v>
      </c>
      <c r="LAR56" s="132" t="s">
        <v>24</v>
      </c>
      <c r="LAS56" s="132" t="s">
        <v>24</v>
      </c>
      <c r="LAT56" s="132" t="s">
        <v>24</v>
      </c>
      <c r="LAU56" s="132" t="s">
        <v>24</v>
      </c>
      <c r="LAV56" s="132" t="s">
        <v>24</v>
      </c>
      <c r="LAW56" s="132" t="s">
        <v>24</v>
      </c>
      <c r="LAX56" s="132" t="s">
        <v>24</v>
      </c>
      <c r="LAY56" s="132" t="s">
        <v>24</v>
      </c>
      <c r="LAZ56" s="132" t="s">
        <v>24</v>
      </c>
      <c r="LBA56" s="132" t="s">
        <v>24</v>
      </c>
      <c r="LBB56" s="132" t="s">
        <v>24</v>
      </c>
      <c r="LBC56" s="132" t="s">
        <v>24</v>
      </c>
      <c r="LBD56" s="132" t="s">
        <v>24</v>
      </c>
      <c r="LBE56" s="132" t="s">
        <v>24</v>
      </c>
      <c r="LBF56" s="132" t="s">
        <v>24</v>
      </c>
      <c r="LBG56" s="132" t="s">
        <v>24</v>
      </c>
      <c r="LBH56" s="132" t="s">
        <v>24</v>
      </c>
      <c r="LBI56" s="132" t="s">
        <v>24</v>
      </c>
      <c r="LBJ56" s="132" t="s">
        <v>24</v>
      </c>
      <c r="LBK56" s="132" t="s">
        <v>24</v>
      </c>
      <c r="LBL56" s="132" t="s">
        <v>24</v>
      </c>
      <c r="LBM56" s="132" t="s">
        <v>24</v>
      </c>
      <c r="LBN56" s="132" t="s">
        <v>24</v>
      </c>
      <c r="LBO56" s="132" t="s">
        <v>24</v>
      </c>
      <c r="LBP56" s="132" t="s">
        <v>24</v>
      </c>
      <c r="LBQ56" s="132" t="s">
        <v>24</v>
      </c>
      <c r="LBR56" s="132" t="s">
        <v>24</v>
      </c>
      <c r="LBS56" s="132" t="s">
        <v>24</v>
      </c>
      <c r="LBT56" s="132" t="s">
        <v>24</v>
      </c>
      <c r="LBU56" s="132" t="s">
        <v>24</v>
      </c>
      <c r="LBV56" s="132" t="s">
        <v>24</v>
      </c>
      <c r="LBW56" s="132" t="s">
        <v>24</v>
      </c>
      <c r="LBX56" s="132" t="s">
        <v>24</v>
      </c>
      <c r="LBY56" s="132" t="s">
        <v>24</v>
      </c>
      <c r="LBZ56" s="132" t="s">
        <v>24</v>
      </c>
      <c r="LCA56" s="132" t="s">
        <v>24</v>
      </c>
      <c r="LCB56" s="132" t="s">
        <v>24</v>
      </c>
      <c r="LCC56" s="132" t="s">
        <v>24</v>
      </c>
      <c r="LCD56" s="132" t="s">
        <v>24</v>
      </c>
      <c r="LCE56" s="132" t="s">
        <v>24</v>
      </c>
      <c r="LCF56" s="132" t="s">
        <v>24</v>
      </c>
      <c r="LCG56" s="132" t="s">
        <v>24</v>
      </c>
      <c r="LCH56" s="132" t="s">
        <v>24</v>
      </c>
      <c r="LCI56" s="132" t="s">
        <v>24</v>
      </c>
      <c r="LCJ56" s="132" t="s">
        <v>24</v>
      </c>
      <c r="LCK56" s="132" t="s">
        <v>24</v>
      </c>
      <c r="LCL56" s="132" t="s">
        <v>24</v>
      </c>
      <c r="LCM56" s="132" t="s">
        <v>24</v>
      </c>
      <c r="LCN56" s="132" t="s">
        <v>24</v>
      </c>
      <c r="LCO56" s="132" t="s">
        <v>24</v>
      </c>
      <c r="LCP56" s="132" t="s">
        <v>24</v>
      </c>
      <c r="LCQ56" s="132" t="s">
        <v>24</v>
      </c>
      <c r="LCR56" s="132" t="s">
        <v>24</v>
      </c>
      <c r="LCS56" s="132" t="s">
        <v>24</v>
      </c>
      <c r="LCT56" s="132" t="s">
        <v>24</v>
      </c>
      <c r="LCU56" s="132" t="s">
        <v>24</v>
      </c>
      <c r="LCV56" s="132" t="s">
        <v>24</v>
      </c>
      <c r="LCW56" s="132" t="s">
        <v>24</v>
      </c>
      <c r="LCX56" s="132" t="s">
        <v>24</v>
      </c>
      <c r="LCY56" s="132" t="s">
        <v>24</v>
      </c>
      <c r="LCZ56" s="132" t="s">
        <v>24</v>
      </c>
      <c r="LDA56" s="132" t="s">
        <v>24</v>
      </c>
      <c r="LDB56" s="132" t="s">
        <v>24</v>
      </c>
      <c r="LDC56" s="132" t="s">
        <v>24</v>
      </c>
      <c r="LDD56" s="132" t="s">
        <v>24</v>
      </c>
      <c r="LDE56" s="132" t="s">
        <v>24</v>
      </c>
      <c r="LDF56" s="132" t="s">
        <v>24</v>
      </c>
      <c r="LDG56" s="132" t="s">
        <v>24</v>
      </c>
      <c r="LDH56" s="132" t="s">
        <v>24</v>
      </c>
      <c r="LDI56" s="132" t="s">
        <v>24</v>
      </c>
      <c r="LDJ56" s="132" t="s">
        <v>24</v>
      </c>
      <c r="LDK56" s="132" t="s">
        <v>24</v>
      </c>
      <c r="LDL56" s="132" t="s">
        <v>24</v>
      </c>
      <c r="LDM56" s="132" t="s">
        <v>24</v>
      </c>
      <c r="LDN56" s="132" t="s">
        <v>24</v>
      </c>
      <c r="LDO56" s="132" t="s">
        <v>24</v>
      </c>
      <c r="LDP56" s="132" t="s">
        <v>24</v>
      </c>
      <c r="LDQ56" s="132" t="s">
        <v>24</v>
      </c>
      <c r="LDR56" s="132" t="s">
        <v>24</v>
      </c>
      <c r="LDS56" s="132" t="s">
        <v>24</v>
      </c>
      <c r="LDT56" s="132" t="s">
        <v>24</v>
      </c>
      <c r="LDU56" s="132" t="s">
        <v>24</v>
      </c>
      <c r="LDV56" s="132" t="s">
        <v>24</v>
      </c>
      <c r="LDW56" s="132" t="s">
        <v>24</v>
      </c>
      <c r="LDX56" s="132" t="s">
        <v>24</v>
      </c>
      <c r="LDY56" s="132" t="s">
        <v>24</v>
      </c>
      <c r="LDZ56" s="132" t="s">
        <v>24</v>
      </c>
      <c r="LEA56" s="132" t="s">
        <v>24</v>
      </c>
      <c r="LEB56" s="132" t="s">
        <v>24</v>
      </c>
      <c r="LEC56" s="132" t="s">
        <v>24</v>
      </c>
      <c r="LED56" s="132" t="s">
        <v>24</v>
      </c>
      <c r="LEE56" s="132" t="s">
        <v>24</v>
      </c>
      <c r="LEF56" s="132" t="s">
        <v>24</v>
      </c>
      <c r="LEG56" s="132" t="s">
        <v>24</v>
      </c>
      <c r="LEH56" s="132" t="s">
        <v>24</v>
      </c>
      <c r="LEI56" s="132" t="s">
        <v>24</v>
      </c>
      <c r="LEJ56" s="132" t="s">
        <v>24</v>
      </c>
      <c r="LEK56" s="132" t="s">
        <v>24</v>
      </c>
      <c r="LEL56" s="132" t="s">
        <v>24</v>
      </c>
      <c r="LEM56" s="132" t="s">
        <v>24</v>
      </c>
      <c r="LEN56" s="132" t="s">
        <v>24</v>
      </c>
      <c r="LEO56" s="132" t="s">
        <v>24</v>
      </c>
      <c r="LEP56" s="132" t="s">
        <v>24</v>
      </c>
      <c r="LEQ56" s="132" t="s">
        <v>24</v>
      </c>
      <c r="LER56" s="132" t="s">
        <v>24</v>
      </c>
      <c r="LES56" s="132" t="s">
        <v>24</v>
      </c>
      <c r="LET56" s="132" t="s">
        <v>24</v>
      </c>
      <c r="LEU56" s="132" t="s">
        <v>24</v>
      </c>
      <c r="LEV56" s="132" t="s">
        <v>24</v>
      </c>
      <c r="LEW56" s="132" t="s">
        <v>24</v>
      </c>
      <c r="LEX56" s="132" t="s">
        <v>24</v>
      </c>
      <c r="LEY56" s="132" t="s">
        <v>24</v>
      </c>
      <c r="LEZ56" s="132" t="s">
        <v>24</v>
      </c>
      <c r="LFA56" s="132" t="s">
        <v>24</v>
      </c>
      <c r="LFB56" s="132" t="s">
        <v>24</v>
      </c>
      <c r="LFC56" s="132" t="s">
        <v>24</v>
      </c>
      <c r="LFD56" s="132" t="s">
        <v>24</v>
      </c>
      <c r="LFE56" s="132" t="s">
        <v>24</v>
      </c>
      <c r="LFF56" s="132" t="s">
        <v>24</v>
      </c>
      <c r="LFG56" s="132" t="s">
        <v>24</v>
      </c>
      <c r="LFH56" s="132" t="s">
        <v>24</v>
      </c>
      <c r="LFI56" s="132" t="s">
        <v>24</v>
      </c>
      <c r="LFJ56" s="132" t="s">
        <v>24</v>
      </c>
      <c r="LFK56" s="132" t="s">
        <v>24</v>
      </c>
      <c r="LFL56" s="132" t="s">
        <v>24</v>
      </c>
      <c r="LFM56" s="132" t="s">
        <v>24</v>
      </c>
      <c r="LFN56" s="132" t="s">
        <v>24</v>
      </c>
      <c r="LFO56" s="132" t="s">
        <v>24</v>
      </c>
      <c r="LFP56" s="132" t="s">
        <v>24</v>
      </c>
      <c r="LFQ56" s="132" t="s">
        <v>24</v>
      </c>
      <c r="LFR56" s="132" t="s">
        <v>24</v>
      </c>
      <c r="LFS56" s="132" t="s">
        <v>24</v>
      </c>
      <c r="LFT56" s="132" t="s">
        <v>24</v>
      </c>
      <c r="LFU56" s="132" t="s">
        <v>24</v>
      </c>
      <c r="LFV56" s="132" t="s">
        <v>24</v>
      </c>
      <c r="LFW56" s="132" t="s">
        <v>24</v>
      </c>
      <c r="LFX56" s="132" t="s">
        <v>24</v>
      </c>
      <c r="LFY56" s="132" t="s">
        <v>24</v>
      </c>
      <c r="LFZ56" s="132" t="s">
        <v>24</v>
      </c>
      <c r="LGA56" s="132" t="s">
        <v>24</v>
      </c>
      <c r="LGB56" s="132" t="s">
        <v>24</v>
      </c>
      <c r="LGC56" s="132" t="s">
        <v>24</v>
      </c>
      <c r="LGD56" s="132" t="s">
        <v>24</v>
      </c>
      <c r="LGE56" s="132" t="s">
        <v>24</v>
      </c>
      <c r="LGF56" s="132" t="s">
        <v>24</v>
      </c>
      <c r="LGG56" s="132" t="s">
        <v>24</v>
      </c>
      <c r="LGH56" s="132" t="s">
        <v>24</v>
      </c>
      <c r="LGI56" s="132" t="s">
        <v>24</v>
      </c>
      <c r="LGJ56" s="132" t="s">
        <v>24</v>
      </c>
      <c r="LGK56" s="132" t="s">
        <v>24</v>
      </c>
      <c r="LGL56" s="132" t="s">
        <v>24</v>
      </c>
      <c r="LGM56" s="132" t="s">
        <v>24</v>
      </c>
      <c r="LGN56" s="132" t="s">
        <v>24</v>
      </c>
      <c r="LGO56" s="132" t="s">
        <v>24</v>
      </c>
      <c r="LGP56" s="132" t="s">
        <v>24</v>
      </c>
      <c r="LGQ56" s="132" t="s">
        <v>24</v>
      </c>
      <c r="LGR56" s="132" t="s">
        <v>24</v>
      </c>
      <c r="LGS56" s="132" t="s">
        <v>24</v>
      </c>
      <c r="LGT56" s="132" t="s">
        <v>24</v>
      </c>
      <c r="LGU56" s="132" t="s">
        <v>24</v>
      </c>
      <c r="LGV56" s="132" t="s">
        <v>24</v>
      </c>
      <c r="LGW56" s="132" t="s">
        <v>24</v>
      </c>
      <c r="LGX56" s="132" t="s">
        <v>24</v>
      </c>
      <c r="LGY56" s="132" t="s">
        <v>24</v>
      </c>
      <c r="LGZ56" s="132" t="s">
        <v>24</v>
      </c>
      <c r="LHA56" s="132" t="s">
        <v>24</v>
      </c>
      <c r="LHB56" s="132" t="s">
        <v>24</v>
      </c>
      <c r="LHC56" s="132" t="s">
        <v>24</v>
      </c>
      <c r="LHD56" s="132" t="s">
        <v>24</v>
      </c>
      <c r="LHE56" s="132" t="s">
        <v>24</v>
      </c>
      <c r="LHF56" s="132" t="s">
        <v>24</v>
      </c>
      <c r="LHG56" s="132" t="s">
        <v>24</v>
      </c>
      <c r="LHH56" s="132" t="s">
        <v>24</v>
      </c>
      <c r="LHI56" s="132" t="s">
        <v>24</v>
      </c>
      <c r="LHJ56" s="132" t="s">
        <v>24</v>
      </c>
      <c r="LHK56" s="132" t="s">
        <v>24</v>
      </c>
      <c r="LHL56" s="132" t="s">
        <v>24</v>
      </c>
      <c r="LHM56" s="132" t="s">
        <v>24</v>
      </c>
      <c r="LHN56" s="132" t="s">
        <v>24</v>
      </c>
      <c r="LHO56" s="132" t="s">
        <v>24</v>
      </c>
      <c r="LHP56" s="132" t="s">
        <v>24</v>
      </c>
      <c r="LHQ56" s="132" t="s">
        <v>24</v>
      </c>
      <c r="LHR56" s="132" t="s">
        <v>24</v>
      </c>
      <c r="LHS56" s="132" t="s">
        <v>24</v>
      </c>
      <c r="LHT56" s="132" t="s">
        <v>24</v>
      </c>
      <c r="LHU56" s="132" t="s">
        <v>24</v>
      </c>
      <c r="LHV56" s="132" t="s">
        <v>24</v>
      </c>
      <c r="LHW56" s="132" t="s">
        <v>24</v>
      </c>
      <c r="LHX56" s="132" t="s">
        <v>24</v>
      </c>
      <c r="LHY56" s="132" t="s">
        <v>24</v>
      </c>
      <c r="LHZ56" s="132" t="s">
        <v>24</v>
      </c>
      <c r="LIA56" s="132" t="s">
        <v>24</v>
      </c>
      <c r="LIB56" s="132" t="s">
        <v>24</v>
      </c>
      <c r="LIC56" s="132" t="s">
        <v>24</v>
      </c>
      <c r="LID56" s="132" t="s">
        <v>24</v>
      </c>
      <c r="LIE56" s="132" t="s">
        <v>24</v>
      </c>
      <c r="LIF56" s="132" t="s">
        <v>24</v>
      </c>
      <c r="LIG56" s="132" t="s">
        <v>24</v>
      </c>
      <c r="LIH56" s="132" t="s">
        <v>24</v>
      </c>
      <c r="LII56" s="132" t="s">
        <v>24</v>
      </c>
      <c r="LIJ56" s="132" t="s">
        <v>24</v>
      </c>
      <c r="LIK56" s="132" t="s">
        <v>24</v>
      </c>
      <c r="LIL56" s="132" t="s">
        <v>24</v>
      </c>
      <c r="LIM56" s="132" t="s">
        <v>24</v>
      </c>
      <c r="LIN56" s="132" t="s">
        <v>24</v>
      </c>
      <c r="LIO56" s="132" t="s">
        <v>24</v>
      </c>
      <c r="LIP56" s="132" t="s">
        <v>24</v>
      </c>
      <c r="LIQ56" s="132" t="s">
        <v>24</v>
      </c>
      <c r="LIR56" s="132" t="s">
        <v>24</v>
      </c>
      <c r="LIS56" s="132" t="s">
        <v>24</v>
      </c>
      <c r="LIT56" s="132" t="s">
        <v>24</v>
      </c>
      <c r="LIU56" s="132" t="s">
        <v>24</v>
      </c>
      <c r="LIV56" s="132" t="s">
        <v>24</v>
      </c>
      <c r="LIW56" s="132" t="s">
        <v>24</v>
      </c>
      <c r="LIX56" s="132" t="s">
        <v>24</v>
      </c>
      <c r="LIY56" s="132" t="s">
        <v>24</v>
      </c>
      <c r="LIZ56" s="132" t="s">
        <v>24</v>
      </c>
      <c r="LJA56" s="132" t="s">
        <v>24</v>
      </c>
      <c r="LJB56" s="132" t="s">
        <v>24</v>
      </c>
      <c r="LJC56" s="132" t="s">
        <v>24</v>
      </c>
      <c r="LJD56" s="132" t="s">
        <v>24</v>
      </c>
      <c r="LJE56" s="132" t="s">
        <v>24</v>
      </c>
      <c r="LJF56" s="132" t="s">
        <v>24</v>
      </c>
      <c r="LJG56" s="132" t="s">
        <v>24</v>
      </c>
      <c r="LJH56" s="132" t="s">
        <v>24</v>
      </c>
      <c r="LJI56" s="132" t="s">
        <v>24</v>
      </c>
      <c r="LJJ56" s="132" t="s">
        <v>24</v>
      </c>
      <c r="LJK56" s="132" t="s">
        <v>24</v>
      </c>
      <c r="LJL56" s="132" t="s">
        <v>24</v>
      </c>
      <c r="LJM56" s="132" t="s">
        <v>24</v>
      </c>
      <c r="LJN56" s="132" t="s">
        <v>24</v>
      </c>
      <c r="LJO56" s="132" t="s">
        <v>24</v>
      </c>
      <c r="LJP56" s="132" t="s">
        <v>24</v>
      </c>
      <c r="LJQ56" s="132" t="s">
        <v>24</v>
      </c>
      <c r="LJR56" s="132" t="s">
        <v>24</v>
      </c>
      <c r="LJS56" s="132" t="s">
        <v>24</v>
      </c>
      <c r="LJT56" s="132" t="s">
        <v>24</v>
      </c>
      <c r="LJU56" s="132" t="s">
        <v>24</v>
      </c>
      <c r="LJV56" s="132" t="s">
        <v>24</v>
      </c>
      <c r="LJW56" s="132" t="s">
        <v>24</v>
      </c>
      <c r="LJX56" s="132" t="s">
        <v>24</v>
      </c>
      <c r="LJY56" s="132" t="s">
        <v>24</v>
      </c>
      <c r="LJZ56" s="132" t="s">
        <v>24</v>
      </c>
      <c r="LKA56" s="132" t="s">
        <v>24</v>
      </c>
      <c r="LKB56" s="132" t="s">
        <v>24</v>
      </c>
      <c r="LKC56" s="132" t="s">
        <v>24</v>
      </c>
      <c r="LKD56" s="132" t="s">
        <v>24</v>
      </c>
      <c r="LKE56" s="132" t="s">
        <v>24</v>
      </c>
      <c r="LKF56" s="132" t="s">
        <v>24</v>
      </c>
      <c r="LKG56" s="132" t="s">
        <v>24</v>
      </c>
      <c r="LKH56" s="132" t="s">
        <v>24</v>
      </c>
      <c r="LKI56" s="132" t="s">
        <v>24</v>
      </c>
      <c r="LKJ56" s="132" t="s">
        <v>24</v>
      </c>
      <c r="LKK56" s="132" t="s">
        <v>24</v>
      </c>
      <c r="LKL56" s="132" t="s">
        <v>24</v>
      </c>
      <c r="LKM56" s="132" t="s">
        <v>24</v>
      </c>
      <c r="LKN56" s="132" t="s">
        <v>24</v>
      </c>
      <c r="LKO56" s="132" t="s">
        <v>24</v>
      </c>
      <c r="LKP56" s="132" t="s">
        <v>24</v>
      </c>
      <c r="LKQ56" s="132" t="s">
        <v>24</v>
      </c>
      <c r="LKR56" s="132" t="s">
        <v>24</v>
      </c>
      <c r="LKS56" s="132" t="s">
        <v>24</v>
      </c>
      <c r="LKT56" s="132" t="s">
        <v>24</v>
      </c>
      <c r="LKU56" s="132" t="s">
        <v>24</v>
      </c>
      <c r="LKV56" s="132" t="s">
        <v>24</v>
      </c>
      <c r="LKW56" s="132" t="s">
        <v>24</v>
      </c>
      <c r="LKX56" s="132" t="s">
        <v>24</v>
      </c>
      <c r="LKY56" s="132" t="s">
        <v>24</v>
      </c>
      <c r="LKZ56" s="132" t="s">
        <v>24</v>
      </c>
      <c r="LLA56" s="132" t="s">
        <v>24</v>
      </c>
      <c r="LLB56" s="132" t="s">
        <v>24</v>
      </c>
      <c r="LLC56" s="132" t="s">
        <v>24</v>
      </c>
      <c r="LLD56" s="132" t="s">
        <v>24</v>
      </c>
      <c r="LLE56" s="132" t="s">
        <v>24</v>
      </c>
      <c r="LLF56" s="132" t="s">
        <v>24</v>
      </c>
      <c r="LLG56" s="132" t="s">
        <v>24</v>
      </c>
      <c r="LLH56" s="132" t="s">
        <v>24</v>
      </c>
      <c r="LLI56" s="132" t="s">
        <v>24</v>
      </c>
      <c r="LLJ56" s="132" t="s">
        <v>24</v>
      </c>
      <c r="LLK56" s="132" t="s">
        <v>24</v>
      </c>
      <c r="LLL56" s="132" t="s">
        <v>24</v>
      </c>
      <c r="LLM56" s="132" t="s">
        <v>24</v>
      </c>
      <c r="LLN56" s="132" t="s">
        <v>24</v>
      </c>
      <c r="LLO56" s="132" t="s">
        <v>24</v>
      </c>
      <c r="LLP56" s="132" t="s">
        <v>24</v>
      </c>
      <c r="LLQ56" s="132" t="s">
        <v>24</v>
      </c>
      <c r="LLR56" s="132" t="s">
        <v>24</v>
      </c>
      <c r="LLS56" s="132" t="s">
        <v>24</v>
      </c>
      <c r="LLT56" s="132" t="s">
        <v>24</v>
      </c>
      <c r="LLU56" s="132" t="s">
        <v>24</v>
      </c>
      <c r="LLV56" s="132" t="s">
        <v>24</v>
      </c>
      <c r="LLW56" s="132" t="s">
        <v>24</v>
      </c>
      <c r="LLX56" s="132" t="s">
        <v>24</v>
      </c>
      <c r="LLY56" s="132" t="s">
        <v>24</v>
      </c>
      <c r="LLZ56" s="132" t="s">
        <v>24</v>
      </c>
      <c r="LMA56" s="132" t="s">
        <v>24</v>
      </c>
      <c r="LMB56" s="132" t="s">
        <v>24</v>
      </c>
      <c r="LMC56" s="132" t="s">
        <v>24</v>
      </c>
      <c r="LMD56" s="132" t="s">
        <v>24</v>
      </c>
      <c r="LME56" s="132" t="s">
        <v>24</v>
      </c>
      <c r="LMF56" s="132" t="s">
        <v>24</v>
      </c>
      <c r="LMG56" s="132" t="s">
        <v>24</v>
      </c>
      <c r="LMH56" s="132" t="s">
        <v>24</v>
      </c>
      <c r="LMI56" s="132" t="s">
        <v>24</v>
      </c>
      <c r="LMJ56" s="132" t="s">
        <v>24</v>
      </c>
      <c r="LMK56" s="132" t="s">
        <v>24</v>
      </c>
      <c r="LML56" s="132" t="s">
        <v>24</v>
      </c>
      <c r="LMM56" s="132" t="s">
        <v>24</v>
      </c>
      <c r="LMN56" s="132" t="s">
        <v>24</v>
      </c>
      <c r="LMO56" s="132" t="s">
        <v>24</v>
      </c>
      <c r="LMP56" s="132" t="s">
        <v>24</v>
      </c>
      <c r="LMQ56" s="132" t="s">
        <v>24</v>
      </c>
      <c r="LMR56" s="132" t="s">
        <v>24</v>
      </c>
      <c r="LMS56" s="132" t="s">
        <v>24</v>
      </c>
      <c r="LMT56" s="132" t="s">
        <v>24</v>
      </c>
      <c r="LMU56" s="132" t="s">
        <v>24</v>
      </c>
      <c r="LMV56" s="132" t="s">
        <v>24</v>
      </c>
      <c r="LMW56" s="132" t="s">
        <v>24</v>
      </c>
      <c r="LMX56" s="132" t="s">
        <v>24</v>
      </c>
      <c r="LMY56" s="132" t="s">
        <v>24</v>
      </c>
      <c r="LMZ56" s="132" t="s">
        <v>24</v>
      </c>
      <c r="LNA56" s="132" t="s">
        <v>24</v>
      </c>
      <c r="LNB56" s="132" t="s">
        <v>24</v>
      </c>
      <c r="LNC56" s="132" t="s">
        <v>24</v>
      </c>
      <c r="LND56" s="132" t="s">
        <v>24</v>
      </c>
      <c r="LNE56" s="132" t="s">
        <v>24</v>
      </c>
      <c r="LNF56" s="132" t="s">
        <v>24</v>
      </c>
      <c r="LNG56" s="132" t="s">
        <v>24</v>
      </c>
      <c r="LNH56" s="132" t="s">
        <v>24</v>
      </c>
      <c r="LNI56" s="132" t="s">
        <v>24</v>
      </c>
      <c r="LNJ56" s="132" t="s">
        <v>24</v>
      </c>
      <c r="LNK56" s="132" t="s">
        <v>24</v>
      </c>
      <c r="LNL56" s="132" t="s">
        <v>24</v>
      </c>
      <c r="LNM56" s="132" t="s">
        <v>24</v>
      </c>
      <c r="LNN56" s="132" t="s">
        <v>24</v>
      </c>
      <c r="LNO56" s="132" t="s">
        <v>24</v>
      </c>
      <c r="LNP56" s="132" t="s">
        <v>24</v>
      </c>
      <c r="LNQ56" s="132" t="s">
        <v>24</v>
      </c>
      <c r="LNR56" s="132" t="s">
        <v>24</v>
      </c>
      <c r="LNS56" s="132" t="s">
        <v>24</v>
      </c>
      <c r="LNT56" s="132" t="s">
        <v>24</v>
      </c>
      <c r="LNU56" s="132" t="s">
        <v>24</v>
      </c>
      <c r="LNV56" s="132" t="s">
        <v>24</v>
      </c>
      <c r="LNW56" s="132" t="s">
        <v>24</v>
      </c>
      <c r="LNX56" s="132" t="s">
        <v>24</v>
      </c>
      <c r="LNY56" s="132" t="s">
        <v>24</v>
      </c>
      <c r="LNZ56" s="132" t="s">
        <v>24</v>
      </c>
      <c r="LOA56" s="132" t="s">
        <v>24</v>
      </c>
      <c r="LOB56" s="132" t="s">
        <v>24</v>
      </c>
      <c r="LOC56" s="132" t="s">
        <v>24</v>
      </c>
      <c r="LOD56" s="132" t="s">
        <v>24</v>
      </c>
      <c r="LOE56" s="132" t="s">
        <v>24</v>
      </c>
      <c r="LOF56" s="132" t="s">
        <v>24</v>
      </c>
      <c r="LOG56" s="132" t="s">
        <v>24</v>
      </c>
      <c r="LOH56" s="132" t="s">
        <v>24</v>
      </c>
      <c r="LOI56" s="132" t="s">
        <v>24</v>
      </c>
      <c r="LOJ56" s="132" t="s">
        <v>24</v>
      </c>
      <c r="LOK56" s="132" t="s">
        <v>24</v>
      </c>
      <c r="LOL56" s="132" t="s">
        <v>24</v>
      </c>
      <c r="LOM56" s="132" t="s">
        <v>24</v>
      </c>
      <c r="LON56" s="132" t="s">
        <v>24</v>
      </c>
      <c r="LOO56" s="132" t="s">
        <v>24</v>
      </c>
      <c r="LOP56" s="132" t="s">
        <v>24</v>
      </c>
      <c r="LOQ56" s="132" t="s">
        <v>24</v>
      </c>
      <c r="LOR56" s="132" t="s">
        <v>24</v>
      </c>
      <c r="LOS56" s="132" t="s">
        <v>24</v>
      </c>
      <c r="LOT56" s="132" t="s">
        <v>24</v>
      </c>
      <c r="LOU56" s="132" t="s">
        <v>24</v>
      </c>
      <c r="LOV56" s="132" t="s">
        <v>24</v>
      </c>
      <c r="LOW56" s="132" t="s">
        <v>24</v>
      </c>
      <c r="LOX56" s="132" t="s">
        <v>24</v>
      </c>
      <c r="LOY56" s="132" t="s">
        <v>24</v>
      </c>
      <c r="LOZ56" s="132" t="s">
        <v>24</v>
      </c>
      <c r="LPA56" s="132" t="s">
        <v>24</v>
      </c>
      <c r="LPB56" s="132" t="s">
        <v>24</v>
      </c>
      <c r="LPC56" s="132" t="s">
        <v>24</v>
      </c>
      <c r="LPD56" s="132" t="s">
        <v>24</v>
      </c>
      <c r="LPE56" s="132" t="s">
        <v>24</v>
      </c>
      <c r="LPF56" s="132" t="s">
        <v>24</v>
      </c>
      <c r="LPG56" s="132" t="s">
        <v>24</v>
      </c>
      <c r="LPH56" s="132" t="s">
        <v>24</v>
      </c>
      <c r="LPI56" s="132" t="s">
        <v>24</v>
      </c>
      <c r="LPJ56" s="132" t="s">
        <v>24</v>
      </c>
      <c r="LPK56" s="132" t="s">
        <v>24</v>
      </c>
      <c r="LPL56" s="132" t="s">
        <v>24</v>
      </c>
      <c r="LPM56" s="132" t="s">
        <v>24</v>
      </c>
      <c r="LPN56" s="132" t="s">
        <v>24</v>
      </c>
      <c r="LPO56" s="132" t="s">
        <v>24</v>
      </c>
      <c r="LPP56" s="132" t="s">
        <v>24</v>
      </c>
      <c r="LPQ56" s="132" t="s">
        <v>24</v>
      </c>
      <c r="LPR56" s="132" t="s">
        <v>24</v>
      </c>
      <c r="LPS56" s="132" t="s">
        <v>24</v>
      </c>
      <c r="LPT56" s="132" t="s">
        <v>24</v>
      </c>
      <c r="LPU56" s="132" t="s">
        <v>24</v>
      </c>
      <c r="LPV56" s="132" t="s">
        <v>24</v>
      </c>
      <c r="LPW56" s="132" t="s">
        <v>24</v>
      </c>
      <c r="LPX56" s="132" t="s">
        <v>24</v>
      </c>
      <c r="LPY56" s="132" t="s">
        <v>24</v>
      </c>
      <c r="LPZ56" s="132" t="s">
        <v>24</v>
      </c>
      <c r="LQA56" s="132" t="s">
        <v>24</v>
      </c>
      <c r="LQB56" s="132" t="s">
        <v>24</v>
      </c>
      <c r="LQC56" s="132" t="s">
        <v>24</v>
      </c>
      <c r="LQD56" s="132" t="s">
        <v>24</v>
      </c>
      <c r="LQE56" s="132" t="s">
        <v>24</v>
      </c>
      <c r="LQF56" s="132" t="s">
        <v>24</v>
      </c>
      <c r="LQG56" s="132" t="s">
        <v>24</v>
      </c>
      <c r="LQH56" s="132" t="s">
        <v>24</v>
      </c>
      <c r="LQI56" s="132" t="s">
        <v>24</v>
      </c>
      <c r="LQJ56" s="132" t="s">
        <v>24</v>
      </c>
      <c r="LQK56" s="132" t="s">
        <v>24</v>
      </c>
      <c r="LQL56" s="132" t="s">
        <v>24</v>
      </c>
      <c r="LQM56" s="132" t="s">
        <v>24</v>
      </c>
      <c r="LQN56" s="132" t="s">
        <v>24</v>
      </c>
      <c r="LQO56" s="132" t="s">
        <v>24</v>
      </c>
      <c r="LQP56" s="132" t="s">
        <v>24</v>
      </c>
      <c r="LQQ56" s="132" t="s">
        <v>24</v>
      </c>
      <c r="LQR56" s="132" t="s">
        <v>24</v>
      </c>
      <c r="LQS56" s="132" t="s">
        <v>24</v>
      </c>
      <c r="LQT56" s="132" t="s">
        <v>24</v>
      </c>
      <c r="LQU56" s="132" t="s">
        <v>24</v>
      </c>
      <c r="LQV56" s="132" t="s">
        <v>24</v>
      </c>
      <c r="LQW56" s="132" t="s">
        <v>24</v>
      </c>
      <c r="LQX56" s="132" t="s">
        <v>24</v>
      </c>
      <c r="LQY56" s="132" t="s">
        <v>24</v>
      </c>
      <c r="LQZ56" s="132" t="s">
        <v>24</v>
      </c>
      <c r="LRA56" s="132" t="s">
        <v>24</v>
      </c>
      <c r="LRB56" s="132" t="s">
        <v>24</v>
      </c>
      <c r="LRC56" s="132" t="s">
        <v>24</v>
      </c>
      <c r="LRD56" s="132" t="s">
        <v>24</v>
      </c>
      <c r="LRE56" s="132" t="s">
        <v>24</v>
      </c>
      <c r="LRF56" s="132" t="s">
        <v>24</v>
      </c>
      <c r="LRG56" s="132" t="s">
        <v>24</v>
      </c>
      <c r="LRH56" s="132" t="s">
        <v>24</v>
      </c>
      <c r="LRI56" s="132" t="s">
        <v>24</v>
      </c>
      <c r="LRJ56" s="132" t="s">
        <v>24</v>
      </c>
      <c r="LRK56" s="132" t="s">
        <v>24</v>
      </c>
      <c r="LRL56" s="132" t="s">
        <v>24</v>
      </c>
      <c r="LRM56" s="132" t="s">
        <v>24</v>
      </c>
      <c r="LRN56" s="132" t="s">
        <v>24</v>
      </c>
      <c r="LRO56" s="132" t="s">
        <v>24</v>
      </c>
      <c r="LRP56" s="132" t="s">
        <v>24</v>
      </c>
      <c r="LRQ56" s="132" t="s">
        <v>24</v>
      </c>
      <c r="LRR56" s="132" t="s">
        <v>24</v>
      </c>
      <c r="LRS56" s="132" t="s">
        <v>24</v>
      </c>
      <c r="LRT56" s="132" t="s">
        <v>24</v>
      </c>
      <c r="LRU56" s="132" t="s">
        <v>24</v>
      </c>
      <c r="LRV56" s="132" t="s">
        <v>24</v>
      </c>
      <c r="LRW56" s="132" t="s">
        <v>24</v>
      </c>
      <c r="LRX56" s="132" t="s">
        <v>24</v>
      </c>
      <c r="LRY56" s="132" t="s">
        <v>24</v>
      </c>
      <c r="LRZ56" s="132" t="s">
        <v>24</v>
      </c>
      <c r="LSA56" s="132" t="s">
        <v>24</v>
      </c>
      <c r="LSB56" s="132" t="s">
        <v>24</v>
      </c>
      <c r="LSC56" s="132" t="s">
        <v>24</v>
      </c>
      <c r="LSD56" s="132" t="s">
        <v>24</v>
      </c>
      <c r="LSE56" s="132" t="s">
        <v>24</v>
      </c>
      <c r="LSF56" s="132" t="s">
        <v>24</v>
      </c>
      <c r="LSG56" s="132" t="s">
        <v>24</v>
      </c>
      <c r="LSH56" s="132" t="s">
        <v>24</v>
      </c>
      <c r="LSI56" s="132" t="s">
        <v>24</v>
      </c>
      <c r="LSJ56" s="132" t="s">
        <v>24</v>
      </c>
      <c r="LSK56" s="132" t="s">
        <v>24</v>
      </c>
      <c r="LSL56" s="132" t="s">
        <v>24</v>
      </c>
      <c r="LSM56" s="132" t="s">
        <v>24</v>
      </c>
      <c r="LSN56" s="132" t="s">
        <v>24</v>
      </c>
      <c r="LSO56" s="132" t="s">
        <v>24</v>
      </c>
      <c r="LSP56" s="132" t="s">
        <v>24</v>
      </c>
      <c r="LSQ56" s="132" t="s">
        <v>24</v>
      </c>
      <c r="LSR56" s="132" t="s">
        <v>24</v>
      </c>
      <c r="LSS56" s="132" t="s">
        <v>24</v>
      </c>
      <c r="LST56" s="132" t="s">
        <v>24</v>
      </c>
      <c r="LSU56" s="132" t="s">
        <v>24</v>
      </c>
      <c r="LSV56" s="132" t="s">
        <v>24</v>
      </c>
      <c r="LSW56" s="132" t="s">
        <v>24</v>
      </c>
      <c r="LSX56" s="132" t="s">
        <v>24</v>
      </c>
      <c r="LSY56" s="132" t="s">
        <v>24</v>
      </c>
      <c r="LSZ56" s="132" t="s">
        <v>24</v>
      </c>
      <c r="LTA56" s="132" t="s">
        <v>24</v>
      </c>
      <c r="LTB56" s="132" t="s">
        <v>24</v>
      </c>
      <c r="LTC56" s="132" t="s">
        <v>24</v>
      </c>
      <c r="LTD56" s="132" t="s">
        <v>24</v>
      </c>
      <c r="LTE56" s="132" t="s">
        <v>24</v>
      </c>
      <c r="LTF56" s="132" t="s">
        <v>24</v>
      </c>
      <c r="LTG56" s="132" t="s">
        <v>24</v>
      </c>
      <c r="LTH56" s="132" t="s">
        <v>24</v>
      </c>
      <c r="LTI56" s="132" t="s">
        <v>24</v>
      </c>
      <c r="LTJ56" s="132" t="s">
        <v>24</v>
      </c>
      <c r="LTK56" s="132" t="s">
        <v>24</v>
      </c>
      <c r="LTL56" s="132" t="s">
        <v>24</v>
      </c>
      <c r="LTM56" s="132" t="s">
        <v>24</v>
      </c>
      <c r="LTN56" s="132" t="s">
        <v>24</v>
      </c>
      <c r="LTO56" s="132" t="s">
        <v>24</v>
      </c>
      <c r="LTP56" s="132" t="s">
        <v>24</v>
      </c>
      <c r="LTQ56" s="132" t="s">
        <v>24</v>
      </c>
      <c r="LTR56" s="132" t="s">
        <v>24</v>
      </c>
      <c r="LTS56" s="132" t="s">
        <v>24</v>
      </c>
      <c r="LTT56" s="132" t="s">
        <v>24</v>
      </c>
      <c r="LTU56" s="132" t="s">
        <v>24</v>
      </c>
      <c r="LTV56" s="132" t="s">
        <v>24</v>
      </c>
      <c r="LTW56" s="132" t="s">
        <v>24</v>
      </c>
      <c r="LTX56" s="132" t="s">
        <v>24</v>
      </c>
      <c r="LTY56" s="132" t="s">
        <v>24</v>
      </c>
      <c r="LTZ56" s="132" t="s">
        <v>24</v>
      </c>
      <c r="LUA56" s="132" t="s">
        <v>24</v>
      </c>
      <c r="LUB56" s="132" t="s">
        <v>24</v>
      </c>
      <c r="LUC56" s="132" t="s">
        <v>24</v>
      </c>
      <c r="LUD56" s="132" t="s">
        <v>24</v>
      </c>
      <c r="LUE56" s="132" t="s">
        <v>24</v>
      </c>
      <c r="LUF56" s="132" t="s">
        <v>24</v>
      </c>
      <c r="LUG56" s="132" t="s">
        <v>24</v>
      </c>
      <c r="LUH56" s="132" t="s">
        <v>24</v>
      </c>
      <c r="LUI56" s="132" t="s">
        <v>24</v>
      </c>
      <c r="LUJ56" s="132" t="s">
        <v>24</v>
      </c>
      <c r="LUK56" s="132" t="s">
        <v>24</v>
      </c>
      <c r="LUL56" s="132" t="s">
        <v>24</v>
      </c>
      <c r="LUM56" s="132" t="s">
        <v>24</v>
      </c>
      <c r="LUN56" s="132" t="s">
        <v>24</v>
      </c>
      <c r="LUO56" s="132" t="s">
        <v>24</v>
      </c>
      <c r="LUP56" s="132" t="s">
        <v>24</v>
      </c>
      <c r="LUQ56" s="132" t="s">
        <v>24</v>
      </c>
      <c r="LUR56" s="132" t="s">
        <v>24</v>
      </c>
      <c r="LUS56" s="132" t="s">
        <v>24</v>
      </c>
      <c r="LUT56" s="132" t="s">
        <v>24</v>
      </c>
      <c r="LUU56" s="132" t="s">
        <v>24</v>
      </c>
      <c r="LUV56" s="132" t="s">
        <v>24</v>
      </c>
      <c r="LUW56" s="132" t="s">
        <v>24</v>
      </c>
      <c r="LUX56" s="132" t="s">
        <v>24</v>
      </c>
      <c r="LUY56" s="132" t="s">
        <v>24</v>
      </c>
      <c r="LUZ56" s="132" t="s">
        <v>24</v>
      </c>
      <c r="LVA56" s="132" t="s">
        <v>24</v>
      </c>
      <c r="LVB56" s="132" t="s">
        <v>24</v>
      </c>
      <c r="LVC56" s="132" t="s">
        <v>24</v>
      </c>
      <c r="LVD56" s="132" t="s">
        <v>24</v>
      </c>
      <c r="LVE56" s="132" t="s">
        <v>24</v>
      </c>
      <c r="LVF56" s="132" t="s">
        <v>24</v>
      </c>
      <c r="LVG56" s="132" t="s">
        <v>24</v>
      </c>
      <c r="LVH56" s="132" t="s">
        <v>24</v>
      </c>
      <c r="LVI56" s="132" t="s">
        <v>24</v>
      </c>
      <c r="LVJ56" s="132" t="s">
        <v>24</v>
      </c>
      <c r="LVK56" s="132" t="s">
        <v>24</v>
      </c>
      <c r="LVL56" s="132" t="s">
        <v>24</v>
      </c>
      <c r="LVM56" s="132" t="s">
        <v>24</v>
      </c>
      <c r="LVN56" s="132" t="s">
        <v>24</v>
      </c>
      <c r="LVO56" s="132" t="s">
        <v>24</v>
      </c>
      <c r="LVP56" s="132" t="s">
        <v>24</v>
      </c>
      <c r="LVQ56" s="132" t="s">
        <v>24</v>
      </c>
      <c r="LVR56" s="132" t="s">
        <v>24</v>
      </c>
      <c r="LVS56" s="132" t="s">
        <v>24</v>
      </c>
      <c r="LVT56" s="132" t="s">
        <v>24</v>
      </c>
      <c r="LVU56" s="132" t="s">
        <v>24</v>
      </c>
      <c r="LVV56" s="132" t="s">
        <v>24</v>
      </c>
      <c r="LVW56" s="132" t="s">
        <v>24</v>
      </c>
      <c r="LVX56" s="132" t="s">
        <v>24</v>
      </c>
      <c r="LVY56" s="132" t="s">
        <v>24</v>
      </c>
      <c r="LVZ56" s="132" t="s">
        <v>24</v>
      </c>
      <c r="LWA56" s="132" t="s">
        <v>24</v>
      </c>
      <c r="LWB56" s="132" t="s">
        <v>24</v>
      </c>
      <c r="LWC56" s="132" t="s">
        <v>24</v>
      </c>
      <c r="LWD56" s="132" t="s">
        <v>24</v>
      </c>
      <c r="LWE56" s="132" t="s">
        <v>24</v>
      </c>
      <c r="LWF56" s="132" t="s">
        <v>24</v>
      </c>
      <c r="LWG56" s="132" t="s">
        <v>24</v>
      </c>
      <c r="LWH56" s="132" t="s">
        <v>24</v>
      </c>
      <c r="LWI56" s="132" t="s">
        <v>24</v>
      </c>
      <c r="LWJ56" s="132" t="s">
        <v>24</v>
      </c>
      <c r="LWK56" s="132" t="s">
        <v>24</v>
      </c>
      <c r="LWL56" s="132" t="s">
        <v>24</v>
      </c>
      <c r="LWM56" s="132" t="s">
        <v>24</v>
      </c>
      <c r="LWN56" s="132" t="s">
        <v>24</v>
      </c>
      <c r="LWO56" s="132" t="s">
        <v>24</v>
      </c>
      <c r="LWP56" s="132" t="s">
        <v>24</v>
      </c>
      <c r="LWQ56" s="132" t="s">
        <v>24</v>
      </c>
      <c r="LWR56" s="132" t="s">
        <v>24</v>
      </c>
      <c r="LWS56" s="132" t="s">
        <v>24</v>
      </c>
      <c r="LWT56" s="132" t="s">
        <v>24</v>
      </c>
      <c r="LWU56" s="132" t="s">
        <v>24</v>
      </c>
      <c r="LWV56" s="132" t="s">
        <v>24</v>
      </c>
      <c r="LWW56" s="132" t="s">
        <v>24</v>
      </c>
      <c r="LWX56" s="132" t="s">
        <v>24</v>
      </c>
      <c r="LWY56" s="132" t="s">
        <v>24</v>
      </c>
      <c r="LWZ56" s="132" t="s">
        <v>24</v>
      </c>
      <c r="LXA56" s="132" t="s">
        <v>24</v>
      </c>
      <c r="LXB56" s="132" t="s">
        <v>24</v>
      </c>
      <c r="LXC56" s="132" t="s">
        <v>24</v>
      </c>
      <c r="LXD56" s="132" t="s">
        <v>24</v>
      </c>
      <c r="LXE56" s="132" t="s">
        <v>24</v>
      </c>
      <c r="LXF56" s="132" t="s">
        <v>24</v>
      </c>
      <c r="LXG56" s="132" t="s">
        <v>24</v>
      </c>
      <c r="LXH56" s="132" t="s">
        <v>24</v>
      </c>
      <c r="LXI56" s="132" t="s">
        <v>24</v>
      </c>
      <c r="LXJ56" s="132" t="s">
        <v>24</v>
      </c>
      <c r="LXK56" s="132" t="s">
        <v>24</v>
      </c>
      <c r="LXL56" s="132" t="s">
        <v>24</v>
      </c>
      <c r="LXM56" s="132" t="s">
        <v>24</v>
      </c>
      <c r="LXN56" s="132" t="s">
        <v>24</v>
      </c>
      <c r="LXO56" s="132" t="s">
        <v>24</v>
      </c>
      <c r="LXP56" s="132" t="s">
        <v>24</v>
      </c>
      <c r="LXQ56" s="132" t="s">
        <v>24</v>
      </c>
      <c r="LXR56" s="132" t="s">
        <v>24</v>
      </c>
      <c r="LXS56" s="132" t="s">
        <v>24</v>
      </c>
      <c r="LXT56" s="132" t="s">
        <v>24</v>
      </c>
      <c r="LXU56" s="132" t="s">
        <v>24</v>
      </c>
      <c r="LXV56" s="132" t="s">
        <v>24</v>
      </c>
      <c r="LXW56" s="132" t="s">
        <v>24</v>
      </c>
      <c r="LXX56" s="132" t="s">
        <v>24</v>
      </c>
      <c r="LXY56" s="132" t="s">
        <v>24</v>
      </c>
      <c r="LXZ56" s="132" t="s">
        <v>24</v>
      </c>
      <c r="LYA56" s="132" t="s">
        <v>24</v>
      </c>
      <c r="LYB56" s="132" t="s">
        <v>24</v>
      </c>
      <c r="LYC56" s="132" t="s">
        <v>24</v>
      </c>
      <c r="LYD56" s="132" t="s">
        <v>24</v>
      </c>
      <c r="LYE56" s="132" t="s">
        <v>24</v>
      </c>
      <c r="LYF56" s="132" t="s">
        <v>24</v>
      </c>
      <c r="LYG56" s="132" t="s">
        <v>24</v>
      </c>
      <c r="LYH56" s="132" t="s">
        <v>24</v>
      </c>
      <c r="LYI56" s="132" t="s">
        <v>24</v>
      </c>
      <c r="LYJ56" s="132" t="s">
        <v>24</v>
      </c>
      <c r="LYK56" s="132" t="s">
        <v>24</v>
      </c>
      <c r="LYL56" s="132" t="s">
        <v>24</v>
      </c>
      <c r="LYM56" s="132" t="s">
        <v>24</v>
      </c>
      <c r="LYN56" s="132" t="s">
        <v>24</v>
      </c>
      <c r="LYO56" s="132" t="s">
        <v>24</v>
      </c>
      <c r="LYP56" s="132" t="s">
        <v>24</v>
      </c>
      <c r="LYQ56" s="132" t="s">
        <v>24</v>
      </c>
      <c r="LYR56" s="132" t="s">
        <v>24</v>
      </c>
      <c r="LYS56" s="132" t="s">
        <v>24</v>
      </c>
      <c r="LYT56" s="132" t="s">
        <v>24</v>
      </c>
      <c r="LYU56" s="132" t="s">
        <v>24</v>
      </c>
      <c r="LYV56" s="132" t="s">
        <v>24</v>
      </c>
      <c r="LYW56" s="132" t="s">
        <v>24</v>
      </c>
      <c r="LYX56" s="132" t="s">
        <v>24</v>
      </c>
      <c r="LYY56" s="132" t="s">
        <v>24</v>
      </c>
      <c r="LYZ56" s="132" t="s">
        <v>24</v>
      </c>
      <c r="LZA56" s="132" t="s">
        <v>24</v>
      </c>
      <c r="LZB56" s="132" t="s">
        <v>24</v>
      </c>
      <c r="LZC56" s="132" t="s">
        <v>24</v>
      </c>
      <c r="LZD56" s="132" t="s">
        <v>24</v>
      </c>
      <c r="LZE56" s="132" t="s">
        <v>24</v>
      </c>
      <c r="LZF56" s="132" t="s">
        <v>24</v>
      </c>
      <c r="LZG56" s="132" t="s">
        <v>24</v>
      </c>
      <c r="LZH56" s="132" t="s">
        <v>24</v>
      </c>
      <c r="LZI56" s="132" t="s">
        <v>24</v>
      </c>
      <c r="LZJ56" s="132" t="s">
        <v>24</v>
      </c>
      <c r="LZK56" s="132" t="s">
        <v>24</v>
      </c>
      <c r="LZL56" s="132" t="s">
        <v>24</v>
      </c>
      <c r="LZM56" s="132" t="s">
        <v>24</v>
      </c>
      <c r="LZN56" s="132" t="s">
        <v>24</v>
      </c>
      <c r="LZO56" s="132" t="s">
        <v>24</v>
      </c>
      <c r="LZP56" s="132" t="s">
        <v>24</v>
      </c>
      <c r="LZQ56" s="132" t="s">
        <v>24</v>
      </c>
      <c r="LZR56" s="132" t="s">
        <v>24</v>
      </c>
      <c r="LZS56" s="132" t="s">
        <v>24</v>
      </c>
      <c r="LZT56" s="132" t="s">
        <v>24</v>
      </c>
      <c r="LZU56" s="132" t="s">
        <v>24</v>
      </c>
      <c r="LZV56" s="132" t="s">
        <v>24</v>
      </c>
      <c r="LZW56" s="132" t="s">
        <v>24</v>
      </c>
      <c r="LZX56" s="132" t="s">
        <v>24</v>
      </c>
      <c r="LZY56" s="132" t="s">
        <v>24</v>
      </c>
      <c r="LZZ56" s="132" t="s">
        <v>24</v>
      </c>
      <c r="MAA56" s="132" t="s">
        <v>24</v>
      </c>
      <c r="MAB56" s="132" t="s">
        <v>24</v>
      </c>
      <c r="MAC56" s="132" t="s">
        <v>24</v>
      </c>
      <c r="MAD56" s="132" t="s">
        <v>24</v>
      </c>
      <c r="MAE56" s="132" t="s">
        <v>24</v>
      </c>
      <c r="MAF56" s="132" t="s">
        <v>24</v>
      </c>
      <c r="MAG56" s="132" t="s">
        <v>24</v>
      </c>
      <c r="MAH56" s="132" t="s">
        <v>24</v>
      </c>
      <c r="MAI56" s="132" t="s">
        <v>24</v>
      </c>
      <c r="MAJ56" s="132" t="s">
        <v>24</v>
      </c>
      <c r="MAK56" s="132" t="s">
        <v>24</v>
      </c>
      <c r="MAL56" s="132" t="s">
        <v>24</v>
      </c>
      <c r="MAM56" s="132" t="s">
        <v>24</v>
      </c>
      <c r="MAN56" s="132" t="s">
        <v>24</v>
      </c>
      <c r="MAO56" s="132" t="s">
        <v>24</v>
      </c>
      <c r="MAP56" s="132" t="s">
        <v>24</v>
      </c>
      <c r="MAQ56" s="132" t="s">
        <v>24</v>
      </c>
      <c r="MAR56" s="132" t="s">
        <v>24</v>
      </c>
      <c r="MAS56" s="132" t="s">
        <v>24</v>
      </c>
      <c r="MAT56" s="132" t="s">
        <v>24</v>
      </c>
      <c r="MAU56" s="132" t="s">
        <v>24</v>
      </c>
      <c r="MAV56" s="132" t="s">
        <v>24</v>
      </c>
      <c r="MAW56" s="132" t="s">
        <v>24</v>
      </c>
      <c r="MAX56" s="132" t="s">
        <v>24</v>
      </c>
      <c r="MAY56" s="132" t="s">
        <v>24</v>
      </c>
      <c r="MAZ56" s="132" t="s">
        <v>24</v>
      </c>
      <c r="MBA56" s="132" t="s">
        <v>24</v>
      </c>
      <c r="MBB56" s="132" t="s">
        <v>24</v>
      </c>
      <c r="MBC56" s="132" t="s">
        <v>24</v>
      </c>
      <c r="MBD56" s="132" t="s">
        <v>24</v>
      </c>
      <c r="MBE56" s="132" t="s">
        <v>24</v>
      </c>
      <c r="MBF56" s="132" t="s">
        <v>24</v>
      </c>
      <c r="MBG56" s="132" t="s">
        <v>24</v>
      </c>
      <c r="MBH56" s="132" t="s">
        <v>24</v>
      </c>
      <c r="MBI56" s="132" t="s">
        <v>24</v>
      </c>
      <c r="MBJ56" s="132" t="s">
        <v>24</v>
      </c>
      <c r="MBK56" s="132" t="s">
        <v>24</v>
      </c>
      <c r="MBL56" s="132" t="s">
        <v>24</v>
      </c>
      <c r="MBM56" s="132" t="s">
        <v>24</v>
      </c>
      <c r="MBN56" s="132" t="s">
        <v>24</v>
      </c>
      <c r="MBO56" s="132" t="s">
        <v>24</v>
      </c>
      <c r="MBP56" s="132" t="s">
        <v>24</v>
      </c>
      <c r="MBQ56" s="132" t="s">
        <v>24</v>
      </c>
      <c r="MBR56" s="132" t="s">
        <v>24</v>
      </c>
      <c r="MBS56" s="132" t="s">
        <v>24</v>
      </c>
      <c r="MBT56" s="132" t="s">
        <v>24</v>
      </c>
      <c r="MBU56" s="132" t="s">
        <v>24</v>
      </c>
      <c r="MBV56" s="132" t="s">
        <v>24</v>
      </c>
      <c r="MBW56" s="132" t="s">
        <v>24</v>
      </c>
      <c r="MBX56" s="132" t="s">
        <v>24</v>
      </c>
      <c r="MBY56" s="132" t="s">
        <v>24</v>
      </c>
      <c r="MBZ56" s="132" t="s">
        <v>24</v>
      </c>
      <c r="MCA56" s="132" t="s">
        <v>24</v>
      </c>
      <c r="MCB56" s="132" t="s">
        <v>24</v>
      </c>
      <c r="MCC56" s="132" t="s">
        <v>24</v>
      </c>
      <c r="MCD56" s="132" t="s">
        <v>24</v>
      </c>
      <c r="MCE56" s="132" t="s">
        <v>24</v>
      </c>
      <c r="MCF56" s="132" t="s">
        <v>24</v>
      </c>
      <c r="MCG56" s="132" t="s">
        <v>24</v>
      </c>
      <c r="MCH56" s="132" t="s">
        <v>24</v>
      </c>
      <c r="MCI56" s="132" t="s">
        <v>24</v>
      </c>
      <c r="MCJ56" s="132" t="s">
        <v>24</v>
      </c>
      <c r="MCK56" s="132" t="s">
        <v>24</v>
      </c>
      <c r="MCL56" s="132" t="s">
        <v>24</v>
      </c>
      <c r="MCM56" s="132" t="s">
        <v>24</v>
      </c>
      <c r="MCN56" s="132" t="s">
        <v>24</v>
      </c>
      <c r="MCO56" s="132" t="s">
        <v>24</v>
      </c>
      <c r="MCP56" s="132" t="s">
        <v>24</v>
      </c>
      <c r="MCQ56" s="132" t="s">
        <v>24</v>
      </c>
      <c r="MCR56" s="132" t="s">
        <v>24</v>
      </c>
      <c r="MCS56" s="132" t="s">
        <v>24</v>
      </c>
      <c r="MCT56" s="132" t="s">
        <v>24</v>
      </c>
      <c r="MCU56" s="132" t="s">
        <v>24</v>
      </c>
      <c r="MCV56" s="132" t="s">
        <v>24</v>
      </c>
      <c r="MCW56" s="132" t="s">
        <v>24</v>
      </c>
      <c r="MCX56" s="132" t="s">
        <v>24</v>
      </c>
      <c r="MCY56" s="132" t="s">
        <v>24</v>
      </c>
      <c r="MCZ56" s="132" t="s">
        <v>24</v>
      </c>
      <c r="MDA56" s="132" t="s">
        <v>24</v>
      </c>
      <c r="MDB56" s="132" t="s">
        <v>24</v>
      </c>
      <c r="MDC56" s="132" t="s">
        <v>24</v>
      </c>
      <c r="MDD56" s="132" t="s">
        <v>24</v>
      </c>
      <c r="MDE56" s="132" t="s">
        <v>24</v>
      </c>
      <c r="MDF56" s="132" t="s">
        <v>24</v>
      </c>
      <c r="MDG56" s="132" t="s">
        <v>24</v>
      </c>
      <c r="MDH56" s="132" t="s">
        <v>24</v>
      </c>
      <c r="MDI56" s="132" t="s">
        <v>24</v>
      </c>
      <c r="MDJ56" s="132" t="s">
        <v>24</v>
      </c>
      <c r="MDK56" s="132" t="s">
        <v>24</v>
      </c>
      <c r="MDL56" s="132" t="s">
        <v>24</v>
      </c>
      <c r="MDM56" s="132" t="s">
        <v>24</v>
      </c>
      <c r="MDN56" s="132" t="s">
        <v>24</v>
      </c>
      <c r="MDO56" s="132" t="s">
        <v>24</v>
      </c>
      <c r="MDP56" s="132" t="s">
        <v>24</v>
      </c>
      <c r="MDQ56" s="132" t="s">
        <v>24</v>
      </c>
      <c r="MDR56" s="132" t="s">
        <v>24</v>
      </c>
      <c r="MDS56" s="132" t="s">
        <v>24</v>
      </c>
      <c r="MDT56" s="132" t="s">
        <v>24</v>
      </c>
      <c r="MDU56" s="132" t="s">
        <v>24</v>
      </c>
      <c r="MDV56" s="132" t="s">
        <v>24</v>
      </c>
      <c r="MDW56" s="132" t="s">
        <v>24</v>
      </c>
      <c r="MDX56" s="132" t="s">
        <v>24</v>
      </c>
      <c r="MDY56" s="132" t="s">
        <v>24</v>
      </c>
      <c r="MDZ56" s="132" t="s">
        <v>24</v>
      </c>
      <c r="MEA56" s="132" t="s">
        <v>24</v>
      </c>
      <c r="MEB56" s="132" t="s">
        <v>24</v>
      </c>
      <c r="MEC56" s="132" t="s">
        <v>24</v>
      </c>
      <c r="MED56" s="132" t="s">
        <v>24</v>
      </c>
      <c r="MEE56" s="132" t="s">
        <v>24</v>
      </c>
      <c r="MEF56" s="132" t="s">
        <v>24</v>
      </c>
      <c r="MEG56" s="132" t="s">
        <v>24</v>
      </c>
      <c r="MEH56" s="132" t="s">
        <v>24</v>
      </c>
      <c r="MEI56" s="132" t="s">
        <v>24</v>
      </c>
      <c r="MEJ56" s="132" t="s">
        <v>24</v>
      </c>
      <c r="MEK56" s="132" t="s">
        <v>24</v>
      </c>
      <c r="MEL56" s="132" t="s">
        <v>24</v>
      </c>
      <c r="MEM56" s="132" t="s">
        <v>24</v>
      </c>
      <c r="MEN56" s="132" t="s">
        <v>24</v>
      </c>
      <c r="MEO56" s="132" t="s">
        <v>24</v>
      </c>
      <c r="MEP56" s="132" t="s">
        <v>24</v>
      </c>
      <c r="MEQ56" s="132" t="s">
        <v>24</v>
      </c>
      <c r="MER56" s="132" t="s">
        <v>24</v>
      </c>
      <c r="MES56" s="132" t="s">
        <v>24</v>
      </c>
      <c r="MET56" s="132" t="s">
        <v>24</v>
      </c>
      <c r="MEU56" s="132" t="s">
        <v>24</v>
      </c>
      <c r="MEV56" s="132" t="s">
        <v>24</v>
      </c>
      <c r="MEW56" s="132" t="s">
        <v>24</v>
      </c>
      <c r="MEX56" s="132" t="s">
        <v>24</v>
      </c>
      <c r="MEY56" s="132" t="s">
        <v>24</v>
      </c>
      <c r="MEZ56" s="132" t="s">
        <v>24</v>
      </c>
      <c r="MFA56" s="132" t="s">
        <v>24</v>
      </c>
      <c r="MFB56" s="132" t="s">
        <v>24</v>
      </c>
      <c r="MFC56" s="132" t="s">
        <v>24</v>
      </c>
      <c r="MFD56" s="132" t="s">
        <v>24</v>
      </c>
      <c r="MFE56" s="132" t="s">
        <v>24</v>
      </c>
      <c r="MFF56" s="132" t="s">
        <v>24</v>
      </c>
      <c r="MFG56" s="132" t="s">
        <v>24</v>
      </c>
      <c r="MFH56" s="132" t="s">
        <v>24</v>
      </c>
      <c r="MFI56" s="132" t="s">
        <v>24</v>
      </c>
      <c r="MFJ56" s="132" t="s">
        <v>24</v>
      </c>
      <c r="MFK56" s="132" t="s">
        <v>24</v>
      </c>
      <c r="MFL56" s="132" t="s">
        <v>24</v>
      </c>
      <c r="MFM56" s="132" t="s">
        <v>24</v>
      </c>
      <c r="MFN56" s="132" t="s">
        <v>24</v>
      </c>
      <c r="MFO56" s="132" t="s">
        <v>24</v>
      </c>
      <c r="MFP56" s="132" t="s">
        <v>24</v>
      </c>
      <c r="MFQ56" s="132" t="s">
        <v>24</v>
      </c>
      <c r="MFR56" s="132" t="s">
        <v>24</v>
      </c>
      <c r="MFS56" s="132" t="s">
        <v>24</v>
      </c>
      <c r="MFT56" s="132" t="s">
        <v>24</v>
      </c>
      <c r="MFU56" s="132" t="s">
        <v>24</v>
      </c>
      <c r="MFV56" s="132" t="s">
        <v>24</v>
      </c>
      <c r="MFW56" s="132" t="s">
        <v>24</v>
      </c>
      <c r="MFX56" s="132" t="s">
        <v>24</v>
      </c>
      <c r="MFY56" s="132" t="s">
        <v>24</v>
      </c>
      <c r="MFZ56" s="132" t="s">
        <v>24</v>
      </c>
      <c r="MGA56" s="132" t="s">
        <v>24</v>
      </c>
      <c r="MGB56" s="132" t="s">
        <v>24</v>
      </c>
      <c r="MGC56" s="132" t="s">
        <v>24</v>
      </c>
      <c r="MGD56" s="132" t="s">
        <v>24</v>
      </c>
      <c r="MGE56" s="132" t="s">
        <v>24</v>
      </c>
      <c r="MGF56" s="132" t="s">
        <v>24</v>
      </c>
      <c r="MGG56" s="132" t="s">
        <v>24</v>
      </c>
      <c r="MGH56" s="132" t="s">
        <v>24</v>
      </c>
      <c r="MGI56" s="132" t="s">
        <v>24</v>
      </c>
      <c r="MGJ56" s="132" t="s">
        <v>24</v>
      </c>
      <c r="MGK56" s="132" t="s">
        <v>24</v>
      </c>
      <c r="MGL56" s="132" t="s">
        <v>24</v>
      </c>
      <c r="MGM56" s="132" t="s">
        <v>24</v>
      </c>
      <c r="MGN56" s="132" t="s">
        <v>24</v>
      </c>
      <c r="MGO56" s="132" t="s">
        <v>24</v>
      </c>
      <c r="MGP56" s="132" t="s">
        <v>24</v>
      </c>
      <c r="MGQ56" s="132" t="s">
        <v>24</v>
      </c>
      <c r="MGR56" s="132" t="s">
        <v>24</v>
      </c>
      <c r="MGS56" s="132" t="s">
        <v>24</v>
      </c>
      <c r="MGT56" s="132" t="s">
        <v>24</v>
      </c>
      <c r="MGU56" s="132" t="s">
        <v>24</v>
      </c>
      <c r="MGV56" s="132" t="s">
        <v>24</v>
      </c>
      <c r="MGW56" s="132" t="s">
        <v>24</v>
      </c>
      <c r="MGX56" s="132" t="s">
        <v>24</v>
      </c>
      <c r="MGY56" s="132" t="s">
        <v>24</v>
      </c>
      <c r="MGZ56" s="132" t="s">
        <v>24</v>
      </c>
      <c r="MHA56" s="132" t="s">
        <v>24</v>
      </c>
      <c r="MHB56" s="132" t="s">
        <v>24</v>
      </c>
      <c r="MHC56" s="132" t="s">
        <v>24</v>
      </c>
      <c r="MHD56" s="132" t="s">
        <v>24</v>
      </c>
      <c r="MHE56" s="132" t="s">
        <v>24</v>
      </c>
      <c r="MHF56" s="132" t="s">
        <v>24</v>
      </c>
      <c r="MHG56" s="132" t="s">
        <v>24</v>
      </c>
      <c r="MHH56" s="132" t="s">
        <v>24</v>
      </c>
      <c r="MHI56" s="132" t="s">
        <v>24</v>
      </c>
      <c r="MHJ56" s="132" t="s">
        <v>24</v>
      </c>
      <c r="MHK56" s="132" t="s">
        <v>24</v>
      </c>
      <c r="MHL56" s="132" t="s">
        <v>24</v>
      </c>
      <c r="MHM56" s="132" t="s">
        <v>24</v>
      </c>
      <c r="MHN56" s="132" t="s">
        <v>24</v>
      </c>
      <c r="MHO56" s="132" t="s">
        <v>24</v>
      </c>
      <c r="MHP56" s="132" t="s">
        <v>24</v>
      </c>
      <c r="MHQ56" s="132" t="s">
        <v>24</v>
      </c>
      <c r="MHR56" s="132" t="s">
        <v>24</v>
      </c>
      <c r="MHS56" s="132" t="s">
        <v>24</v>
      </c>
      <c r="MHT56" s="132" t="s">
        <v>24</v>
      </c>
      <c r="MHU56" s="132" t="s">
        <v>24</v>
      </c>
      <c r="MHV56" s="132" t="s">
        <v>24</v>
      </c>
      <c r="MHW56" s="132" t="s">
        <v>24</v>
      </c>
      <c r="MHX56" s="132" t="s">
        <v>24</v>
      </c>
      <c r="MHY56" s="132" t="s">
        <v>24</v>
      </c>
      <c r="MHZ56" s="132" t="s">
        <v>24</v>
      </c>
      <c r="MIA56" s="132" t="s">
        <v>24</v>
      </c>
      <c r="MIB56" s="132" t="s">
        <v>24</v>
      </c>
      <c r="MIC56" s="132" t="s">
        <v>24</v>
      </c>
      <c r="MID56" s="132" t="s">
        <v>24</v>
      </c>
      <c r="MIE56" s="132" t="s">
        <v>24</v>
      </c>
      <c r="MIF56" s="132" t="s">
        <v>24</v>
      </c>
      <c r="MIG56" s="132" t="s">
        <v>24</v>
      </c>
      <c r="MIH56" s="132" t="s">
        <v>24</v>
      </c>
      <c r="MII56" s="132" t="s">
        <v>24</v>
      </c>
      <c r="MIJ56" s="132" t="s">
        <v>24</v>
      </c>
      <c r="MIK56" s="132" t="s">
        <v>24</v>
      </c>
      <c r="MIL56" s="132" t="s">
        <v>24</v>
      </c>
      <c r="MIM56" s="132" t="s">
        <v>24</v>
      </c>
      <c r="MIN56" s="132" t="s">
        <v>24</v>
      </c>
      <c r="MIO56" s="132" t="s">
        <v>24</v>
      </c>
      <c r="MIP56" s="132" t="s">
        <v>24</v>
      </c>
      <c r="MIQ56" s="132" t="s">
        <v>24</v>
      </c>
      <c r="MIR56" s="132" t="s">
        <v>24</v>
      </c>
      <c r="MIS56" s="132" t="s">
        <v>24</v>
      </c>
      <c r="MIT56" s="132" t="s">
        <v>24</v>
      </c>
      <c r="MIU56" s="132" t="s">
        <v>24</v>
      </c>
      <c r="MIV56" s="132" t="s">
        <v>24</v>
      </c>
      <c r="MIW56" s="132" t="s">
        <v>24</v>
      </c>
      <c r="MIX56" s="132" t="s">
        <v>24</v>
      </c>
      <c r="MIY56" s="132" t="s">
        <v>24</v>
      </c>
      <c r="MIZ56" s="132" t="s">
        <v>24</v>
      </c>
      <c r="MJA56" s="132" t="s">
        <v>24</v>
      </c>
      <c r="MJB56" s="132" t="s">
        <v>24</v>
      </c>
      <c r="MJC56" s="132" t="s">
        <v>24</v>
      </c>
      <c r="MJD56" s="132" t="s">
        <v>24</v>
      </c>
      <c r="MJE56" s="132" t="s">
        <v>24</v>
      </c>
      <c r="MJF56" s="132" t="s">
        <v>24</v>
      </c>
      <c r="MJG56" s="132" t="s">
        <v>24</v>
      </c>
      <c r="MJH56" s="132" t="s">
        <v>24</v>
      </c>
      <c r="MJI56" s="132" t="s">
        <v>24</v>
      </c>
      <c r="MJJ56" s="132" t="s">
        <v>24</v>
      </c>
      <c r="MJK56" s="132" t="s">
        <v>24</v>
      </c>
      <c r="MJL56" s="132" t="s">
        <v>24</v>
      </c>
      <c r="MJM56" s="132" t="s">
        <v>24</v>
      </c>
      <c r="MJN56" s="132" t="s">
        <v>24</v>
      </c>
      <c r="MJO56" s="132" t="s">
        <v>24</v>
      </c>
      <c r="MJP56" s="132" t="s">
        <v>24</v>
      </c>
      <c r="MJQ56" s="132" t="s">
        <v>24</v>
      </c>
      <c r="MJR56" s="132" t="s">
        <v>24</v>
      </c>
      <c r="MJS56" s="132" t="s">
        <v>24</v>
      </c>
      <c r="MJT56" s="132" t="s">
        <v>24</v>
      </c>
      <c r="MJU56" s="132" t="s">
        <v>24</v>
      </c>
      <c r="MJV56" s="132" t="s">
        <v>24</v>
      </c>
      <c r="MJW56" s="132" t="s">
        <v>24</v>
      </c>
      <c r="MJX56" s="132" t="s">
        <v>24</v>
      </c>
      <c r="MJY56" s="132" t="s">
        <v>24</v>
      </c>
      <c r="MJZ56" s="132" t="s">
        <v>24</v>
      </c>
      <c r="MKA56" s="132" t="s">
        <v>24</v>
      </c>
      <c r="MKB56" s="132" t="s">
        <v>24</v>
      </c>
      <c r="MKC56" s="132" t="s">
        <v>24</v>
      </c>
      <c r="MKD56" s="132" t="s">
        <v>24</v>
      </c>
      <c r="MKE56" s="132" t="s">
        <v>24</v>
      </c>
      <c r="MKF56" s="132" t="s">
        <v>24</v>
      </c>
      <c r="MKG56" s="132" t="s">
        <v>24</v>
      </c>
      <c r="MKH56" s="132" t="s">
        <v>24</v>
      </c>
      <c r="MKI56" s="132" t="s">
        <v>24</v>
      </c>
      <c r="MKJ56" s="132" t="s">
        <v>24</v>
      </c>
      <c r="MKK56" s="132" t="s">
        <v>24</v>
      </c>
      <c r="MKL56" s="132" t="s">
        <v>24</v>
      </c>
      <c r="MKM56" s="132" t="s">
        <v>24</v>
      </c>
      <c r="MKN56" s="132" t="s">
        <v>24</v>
      </c>
      <c r="MKO56" s="132" t="s">
        <v>24</v>
      </c>
      <c r="MKP56" s="132" t="s">
        <v>24</v>
      </c>
      <c r="MKQ56" s="132" t="s">
        <v>24</v>
      </c>
      <c r="MKR56" s="132" t="s">
        <v>24</v>
      </c>
      <c r="MKS56" s="132" t="s">
        <v>24</v>
      </c>
      <c r="MKT56" s="132" t="s">
        <v>24</v>
      </c>
      <c r="MKU56" s="132" t="s">
        <v>24</v>
      </c>
      <c r="MKV56" s="132" t="s">
        <v>24</v>
      </c>
      <c r="MKW56" s="132" t="s">
        <v>24</v>
      </c>
      <c r="MKX56" s="132" t="s">
        <v>24</v>
      </c>
      <c r="MKY56" s="132" t="s">
        <v>24</v>
      </c>
      <c r="MKZ56" s="132" t="s">
        <v>24</v>
      </c>
      <c r="MLA56" s="132" t="s">
        <v>24</v>
      </c>
      <c r="MLB56" s="132" t="s">
        <v>24</v>
      </c>
      <c r="MLC56" s="132" t="s">
        <v>24</v>
      </c>
      <c r="MLD56" s="132" t="s">
        <v>24</v>
      </c>
      <c r="MLE56" s="132" t="s">
        <v>24</v>
      </c>
      <c r="MLF56" s="132" t="s">
        <v>24</v>
      </c>
      <c r="MLG56" s="132" t="s">
        <v>24</v>
      </c>
      <c r="MLH56" s="132" t="s">
        <v>24</v>
      </c>
      <c r="MLI56" s="132" t="s">
        <v>24</v>
      </c>
      <c r="MLJ56" s="132" t="s">
        <v>24</v>
      </c>
      <c r="MLK56" s="132" t="s">
        <v>24</v>
      </c>
      <c r="MLL56" s="132" t="s">
        <v>24</v>
      </c>
      <c r="MLM56" s="132" t="s">
        <v>24</v>
      </c>
      <c r="MLN56" s="132" t="s">
        <v>24</v>
      </c>
      <c r="MLO56" s="132" t="s">
        <v>24</v>
      </c>
      <c r="MLP56" s="132" t="s">
        <v>24</v>
      </c>
      <c r="MLQ56" s="132" t="s">
        <v>24</v>
      </c>
      <c r="MLR56" s="132" t="s">
        <v>24</v>
      </c>
      <c r="MLS56" s="132" t="s">
        <v>24</v>
      </c>
      <c r="MLT56" s="132" t="s">
        <v>24</v>
      </c>
      <c r="MLU56" s="132" t="s">
        <v>24</v>
      </c>
      <c r="MLV56" s="132" t="s">
        <v>24</v>
      </c>
      <c r="MLW56" s="132" t="s">
        <v>24</v>
      </c>
      <c r="MLX56" s="132" t="s">
        <v>24</v>
      </c>
      <c r="MLY56" s="132" t="s">
        <v>24</v>
      </c>
      <c r="MLZ56" s="132" t="s">
        <v>24</v>
      </c>
      <c r="MMA56" s="132" t="s">
        <v>24</v>
      </c>
      <c r="MMB56" s="132" t="s">
        <v>24</v>
      </c>
      <c r="MMC56" s="132" t="s">
        <v>24</v>
      </c>
      <c r="MMD56" s="132" t="s">
        <v>24</v>
      </c>
      <c r="MME56" s="132" t="s">
        <v>24</v>
      </c>
      <c r="MMF56" s="132" t="s">
        <v>24</v>
      </c>
      <c r="MMG56" s="132" t="s">
        <v>24</v>
      </c>
      <c r="MMH56" s="132" t="s">
        <v>24</v>
      </c>
      <c r="MMI56" s="132" t="s">
        <v>24</v>
      </c>
      <c r="MMJ56" s="132" t="s">
        <v>24</v>
      </c>
      <c r="MMK56" s="132" t="s">
        <v>24</v>
      </c>
      <c r="MML56" s="132" t="s">
        <v>24</v>
      </c>
      <c r="MMM56" s="132" t="s">
        <v>24</v>
      </c>
      <c r="MMN56" s="132" t="s">
        <v>24</v>
      </c>
      <c r="MMO56" s="132" t="s">
        <v>24</v>
      </c>
      <c r="MMP56" s="132" t="s">
        <v>24</v>
      </c>
      <c r="MMQ56" s="132" t="s">
        <v>24</v>
      </c>
      <c r="MMR56" s="132" t="s">
        <v>24</v>
      </c>
      <c r="MMS56" s="132" t="s">
        <v>24</v>
      </c>
      <c r="MMT56" s="132" t="s">
        <v>24</v>
      </c>
      <c r="MMU56" s="132" t="s">
        <v>24</v>
      </c>
      <c r="MMV56" s="132" t="s">
        <v>24</v>
      </c>
      <c r="MMW56" s="132" t="s">
        <v>24</v>
      </c>
      <c r="MMX56" s="132" t="s">
        <v>24</v>
      </c>
      <c r="MMY56" s="132" t="s">
        <v>24</v>
      </c>
      <c r="MMZ56" s="132" t="s">
        <v>24</v>
      </c>
      <c r="MNA56" s="132" t="s">
        <v>24</v>
      </c>
      <c r="MNB56" s="132" t="s">
        <v>24</v>
      </c>
      <c r="MNC56" s="132" t="s">
        <v>24</v>
      </c>
      <c r="MND56" s="132" t="s">
        <v>24</v>
      </c>
      <c r="MNE56" s="132" t="s">
        <v>24</v>
      </c>
      <c r="MNF56" s="132" t="s">
        <v>24</v>
      </c>
      <c r="MNG56" s="132" t="s">
        <v>24</v>
      </c>
      <c r="MNH56" s="132" t="s">
        <v>24</v>
      </c>
      <c r="MNI56" s="132" t="s">
        <v>24</v>
      </c>
      <c r="MNJ56" s="132" t="s">
        <v>24</v>
      </c>
      <c r="MNK56" s="132" t="s">
        <v>24</v>
      </c>
      <c r="MNL56" s="132" t="s">
        <v>24</v>
      </c>
      <c r="MNM56" s="132" t="s">
        <v>24</v>
      </c>
      <c r="MNN56" s="132" t="s">
        <v>24</v>
      </c>
      <c r="MNO56" s="132" t="s">
        <v>24</v>
      </c>
      <c r="MNP56" s="132" t="s">
        <v>24</v>
      </c>
      <c r="MNQ56" s="132" t="s">
        <v>24</v>
      </c>
      <c r="MNR56" s="132" t="s">
        <v>24</v>
      </c>
      <c r="MNS56" s="132" t="s">
        <v>24</v>
      </c>
      <c r="MNT56" s="132" t="s">
        <v>24</v>
      </c>
      <c r="MNU56" s="132" t="s">
        <v>24</v>
      </c>
      <c r="MNV56" s="132" t="s">
        <v>24</v>
      </c>
      <c r="MNW56" s="132" t="s">
        <v>24</v>
      </c>
      <c r="MNX56" s="132" t="s">
        <v>24</v>
      </c>
      <c r="MNY56" s="132" t="s">
        <v>24</v>
      </c>
      <c r="MNZ56" s="132" t="s">
        <v>24</v>
      </c>
      <c r="MOA56" s="132" t="s">
        <v>24</v>
      </c>
      <c r="MOB56" s="132" t="s">
        <v>24</v>
      </c>
      <c r="MOC56" s="132" t="s">
        <v>24</v>
      </c>
      <c r="MOD56" s="132" t="s">
        <v>24</v>
      </c>
      <c r="MOE56" s="132" t="s">
        <v>24</v>
      </c>
      <c r="MOF56" s="132" t="s">
        <v>24</v>
      </c>
      <c r="MOG56" s="132" t="s">
        <v>24</v>
      </c>
      <c r="MOH56" s="132" t="s">
        <v>24</v>
      </c>
      <c r="MOI56" s="132" t="s">
        <v>24</v>
      </c>
      <c r="MOJ56" s="132" t="s">
        <v>24</v>
      </c>
      <c r="MOK56" s="132" t="s">
        <v>24</v>
      </c>
      <c r="MOL56" s="132" t="s">
        <v>24</v>
      </c>
      <c r="MOM56" s="132" t="s">
        <v>24</v>
      </c>
      <c r="MON56" s="132" t="s">
        <v>24</v>
      </c>
      <c r="MOO56" s="132" t="s">
        <v>24</v>
      </c>
      <c r="MOP56" s="132" t="s">
        <v>24</v>
      </c>
      <c r="MOQ56" s="132" t="s">
        <v>24</v>
      </c>
      <c r="MOR56" s="132" t="s">
        <v>24</v>
      </c>
      <c r="MOS56" s="132" t="s">
        <v>24</v>
      </c>
      <c r="MOT56" s="132" t="s">
        <v>24</v>
      </c>
      <c r="MOU56" s="132" t="s">
        <v>24</v>
      </c>
      <c r="MOV56" s="132" t="s">
        <v>24</v>
      </c>
      <c r="MOW56" s="132" t="s">
        <v>24</v>
      </c>
      <c r="MOX56" s="132" t="s">
        <v>24</v>
      </c>
      <c r="MOY56" s="132" t="s">
        <v>24</v>
      </c>
      <c r="MOZ56" s="132" t="s">
        <v>24</v>
      </c>
      <c r="MPA56" s="132" t="s">
        <v>24</v>
      </c>
      <c r="MPB56" s="132" t="s">
        <v>24</v>
      </c>
      <c r="MPC56" s="132" t="s">
        <v>24</v>
      </c>
      <c r="MPD56" s="132" t="s">
        <v>24</v>
      </c>
      <c r="MPE56" s="132" t="s">
        <v>24</v>
      </c>
      <c r="MPF56" s="132" t="s">
        <v>24</v>
      </c>
      <c r="MPG56" s="132" t="s">
        <v>24</v>
      </c>
      <c r="MPH56" s="132" t="s">
        <v>24</v>
      </c>
      <c r="MPI56" s="132" t="s">
        <v>24</v>
      </c>
      <c r="MPJ56" s="132" t="s">
        <v>24</v>
      </c>
      <c r="MPK56" s="132" t="s">
        <v>24</v>
      </c>
      <c r="MPL56" s="132" t="s">
        <v>24</v>
      </c>
      <c r="MPM56" s="132" t="s">
        <v>24</v>
      </c>
      <c r="MPN56" s="132" t="s">
        <v>24</v>
      </c>
      <c r="MPO56" s="132" t="s">
        <v>24</v>
      </c>
      <c r="MPP56" s="132" t="s">
        <v>24</v>
      </c>
      <c r="MPQ56" s="132" t="s">
        <v>24</v>
      </c>
      <c r="MPR56" s="132" t="s">
        <v>24</v>
      </c>
      <c r="MPS56" s="132" t="s">
        <v>24</v>
      </c>
      <c r="MPT56" s="132" t="s">
        <v>24</v>
      </c>
      <c r="MPU56" s="132" t="s">
        <v>24</v>
      </c>
      <c r="MPV56" s="132" t="s">
        <v>24</v>
      </c>
      <c r="MPW56" s="132" t="s">
        <v>24</v>
      </c>
      <c r="MPX56" s="132" t="s">
        <v>24</v>
      </c>
      <c r="MPY56" s="132" t="s">
        <v>24</v>
      </c>
      <c r="MPZ56" s="132" t="s">
        <v>24</v>
      </c>
      <c r="MQA56" s="132" t="s">
        <v>24</v>
      </c>
      <c r="MQB56" s="132" t="s">
        <v>24</v>
      </c>
      <c r="MQC56" s="132" t="s">
        <v>24</v>
      </c>
      <c r="MQD56" s="132" t="s">
        <v>24</v>
      </c>
      <c r="MQE56" s="132" t="s">
        <v>24</v>
      </c>
      <c r="MQF56" s="132" t="s">
        <v>24</v>
      </c>
      <c r="MQG56" s="132" t="s">
        <v>24</v>
      </c>
      <c r="MQH56" s="132" t="s">
        <v>24</v>
      </c>
      <c r="MQI56" s="132" t="s">
        <v>24</v>
      </c>
      <c r="MQJ56" s="132" t="s">
        <v>24</v>
      </c>
      <c r="MQK56" s="132" t="s">
        <v>24</v>
      </c>
      <c r="MQL56" s="132" t="s">
        <v>24</v>
      </c>
      <c r="MQM56" s="132" t="s">
        <v>24</v>
      </c>
      <c r="MQN56" s="132" t="s">
        <v>24</v>
      </c>
      <c r="MQO56" s="132" t="s">
        <v>24</v>
      </c>
      <c r="MQP56" s="132" t="s">
        <v>24</v>
      </c>
      <c r="MQQ56" s="132" t="s">
        <v>24</v>
      </c>
      <c r="MQR56" s="132" t="s">
        <v>24</v>
      </c>
      <c r="MQS56" s="132" t="s">
        <v>24</v>
      </c>
      <c r="MQT56" s="132" t="s">
        <v>24</v>
      </c>
      <c r="MQU56" s="132" t="s">
        <v>24</v>
      </c>
      <c r="MQV56" s="132" t="s">
        <v>24</v>
      </c>
      <c r="MQW56" s="132" t="s">
        <v>24</v>
      </c>
      <c r="MQX56" s="132" t="s">
        <v>24</v>
      </c>
      <c r="MQY56" s="132" t="s">
        <v>24</v>
      </c>
      <c r="MQZ56" s="132" t="s">
        <v>24</v>
      </c>
      <c r="MRA56" s="132" t="s">
        <v>24</v>
      </c>
      <c r="MRB56" s="132" t="s">
        <v>24</v>
      </c>
      <c r="MRC56" s="132" t="s">
        <v>24</v>
      </c>
      <c r="MRD56" s="132" t="s">
        <v>24</v>
      </c>
      <c r="MRE56" s="132" t="s">
        <v>24</v>
      </c>
      <c r="MRF56" s="132" t="s">
        <v>24</v>
      </c>
      <c r="MRG56" s="132" t="s">
        <v>24</v>
      </c>
      <c r="MRH56" s="132" t="s">
        <v>24</v>
      </c>
      <c r="MRI56" s="132" t="s">
        <v>24</v>
      </c>
      <c r="MRJ56" s="132" t="s">
        <v>24</v>
      </c>
      <c r="MRK56" s="132" t="s">
        <v>24</v>
      </c>
      <c r="MRL56" s="132" t="s">
        <v>24</v>
      </c>
      <c r="MRM56" s="132" t="s">
        <v>24</v>
      </c>
      <c r="MRN56" s="132" t="s">
        <v>24</v>
      </c>
      <c r="MRO56" s="132" t="s">
        <v>24</v>
      </c>
      <c r="MRP56" s="132" t="s">
        <v>24</v>
      </c>
      <c r="MRQ56" s="132" t="s">
        <v>24</v>
      </c>
      <c r="MRR56" s="132" t="s">
        <v>24</v>
      </c>
      <c r="MRS56" s="132" t="s">
        <v>24</v>
      </c>
      <c r="MRT56" s="132" t="s">
        <v>24</v>
      </c>
      <c r="MRU56" s="132" t="s">
        <v>24</v>
      </c>
      <c r="MRV56" s="132" t="s">
        <v>24</v>
      </c>
      <c r="MRW56" s="132" t="s">
        <v>24</v>
      </c>
      <c r="MRX56" s="132" t="s">
        <v>24</v>
      </c>
      <c r="MRY56" s="132" t="s">
        <v>24</v>
      </c>
      <c r="MRZ56" s="132" t="s">
        <v>24</v>
      </c>
      <c r="MSA56" s="132" t="s">
        <v>24</v>
      </c>
      <c r="MSB56" s="132" t="s">
        <v>24</v>
      </c>
      <c r="MSC56" s="132" t="s">
        <v>24</v>
      </c>
      <c r="MSD56" s="132" t="s">
        <v>24</v>
      </c>
      <c r="MSE56" s="132" t="s">
        <v>24</v>
      </c>
      <c r="MSF56" s="132" t="s">
        <v>24</v>
      </c>
      <c r="MSG56" s="132" t="s">
        <v>24</v>
      </c>
      <c r="MSH56" s="132" t="s">
        <v>24</v>
      </c>
      <c r="MSI56" s="132" t="s">
        <v>24</v>
      </c>
      <c r="MSJ56" s="132" t="s">
        <v>24</v>
      </c>
      <c r="MSK56" s="132" t="s">
        <v>24</v>
      </c>
      <c r="MSL56" s="132" t="s">
        <v>24</v>
      </c>
      <c r="MSM56" s="132" t="s">
        <v>24</v>
      </c>
      <c r="MSN56" s="132" t="s">
        <v>24</v>
      </c>
      <c r="MSO56" s="132" t="s">
        <v>24</v>
      </c>
      <c r="MSP56" s="132" t="s">
        <v>24</v>
      </c>
      <c r="MSQ56" s="132" t="s">
        <v>24</v>
      </c>
      <c r="MSR56" s="132" t="s">
        <v>24</v>
      </c>
      <c r="MSS56" s="132" t="s">
        <v>24</v>
      </c>
      <c r="MST56" s="132" t="s">
        <v>24</v>
      </c>
      <c r="MSU56" s="132" t="s">
        <v>24</v>
      </c>
      <c r="MSV56" s="132" t="s">
        <v>24</v>
      </c>
      <c r="MSW56" s="132" t="s">
        <v>24</v>
      </c>
      <c r="MSX56" s="132" t="s">
        <v>24</v>
      </c>
      <c r="MSY56" s="132" t="s">
        <v>24</v>
      </c>
      <c r="MSZ56" s="132" t="s">
        <v>24</v>
      </c>
      <c r="MTA56" s="132" t="s">
        <v>24</v>
      </c>
      <c r="MTB56" s="132" t="s">
        <v>24</v>
      </c>
      <c r="MTC56" s="132" t="s">
        <v>24</v>
      </c>
      <c r="MTD56" s="132" t="s">
        <v>24</v>
      </c>
      <c r="MTE56" s="132" t="s">
        <v>24</v>
      </c>
      <c r="MTF56" s="132" t="s">
        <v>24</v>
      </c>
      <c r="MTG56" s="132" t="s">
        <v>24</v>
      </c>
      <c r="MTH56" s="132" t="s">
        <v>24</v>
      </c>
      <c r="MTI56" s="132" t="s">
        <v>24</v>
      </c>
      <c r="MTJ56" s="132" t="s">
        <v>24</v>
      </c>
      <c r="MTK56" s="132" t="s">
        <v>24</v>
      </c>
      <c r="MTL56" s="132" t="s">
        <v>24</v>
      </c>
      <c r="MTM56" s="132" t="s">
        <v>24</v>
      </c>
      <c r="MTN56" s="132" t="s">
        <v>24</v>
      </c>
      <c r="MTO56" s="132" t="s">
        <v>24</v>
      </c>
      <c r="MTP56" s="132" t="s">
        <v>24</v>
      </c>
      <c r="MTQ56" s="132" t="s">
        <v>24</v>
      </c>
      <c r="MTR56" s="132" t="s">
        <v>24</v>
      </c>
      <c r="MTS56" s="132" t="s">
        <v>24</v>
      </c>
      <c r="MTT56" s="132" t="s">
        <v>24</v>
      </c>
      <c r="MTU56" s="132" t="s">
        <v>24</v>
      </c>
      <c r="MTV56" s="132" t="s">
        <v>24</v>
      </c>
      <c r="MTW56" s="132" t="s">
        <v>24</v>
      </c>
      <c r="MTX56" s="132" t="s">
        <v>24</v>
      </c>
      <c r="MTY56" s="132" t="s">
        <v>24</v>
      </c>
      <c r="MTZ56" s="132" t="s">
        <v>24</v>
      </c>
      <c r="MUA56" s="132" t="s">
        <v>24</v>
      </c>
      <c r="MUB56" s="132" t="s">
        <v>24</v>
      </c>
      <c r="MUC56" s="132" t="s">
        <v>24</v>
      </c>
      <c r="MUD56" s="132" t="s">
        <v>24</v>
      </c>
      <c r="MUE56" s="132" t="s">
        <v>24</v>
      </c>
      <c r="MUF56" s="132" t="s">
        <v>24</v>
      </c>
      <c r="MUG56" s="132" t="s">
        <v>24</v>
      </c>
      <c r="MUH56" s="132" t="s">
        <v>24</v>
      </c>
      <c r="MUI56" s="132" t="s">
        <v>24</v>
      </c>
      <c r="MUJ56" s="132" t="s">
        <v>24</v>
      </c>
      <c r="MUK56" s="132" t="s">
        <v>24</v>
      </c>
      <c r="MUL56" s="132" t="s">
        <v>24</v>
      </c>
      <c r="MUM56" s="132" t="s">
        <v>24</v>
      </c>
      <c r="MUN56" s="132" t="s">
        <v>24</v>
      </c>
      <c r="MUO56" s="132" t="s">
        <v>24</v>
      </c>
      <c r="MUP56" s="132" t="s">
        <v>24</v>
      </c>
      <c r="MUQ56" s="132" t="s">
        <v>24</v>
      </c>
      <c r="MUR56" s="132" t="s">
        <v>24</v>
      </c>
      <c r="MUS56" s="132" t="s">
        <v>24</v>
      </c>
      <c r="MUT56" s="132" t="s">
        <v>24</v>
      </c>
      <c r="MUU56" s="132" t="s">
        <v>24</v>
      </c>
      <c r="MUV56" s="132" t="s">
        <v>24</v>
      </c>
      <c r="MUW56" s="132" t="s">
        <v>24</v>
      </c>
      <c r="MUX56" s="132" t="s">
        <v>24</v>
      </c>
      <c r="MUY56" s="132" t="s">
        <v>24</v>
      </c>
      <c r="MUZ56" s="132" t="s">
        <v>24</v>
      </c>
      <c r="MVA56" s="132" t="s">
        <v>24</v>
      </c>
      <c r="MVB56" s="132" t="s">
        <v>24</v>
      </c>
      <c r="MVC56" s="132" t="s">
        <v>24</v>
      </c>
      <c r="MVD56" s="132" t="s">
        <v>24</v>
      </c>
      <c r="MVE56" s="132" t="s">
        <v>24</v>
      </c>
      <c r="MVF56" s="132" t="s">
        <v>24</v>
      </c>
      <c r="MVG56" s="132" t="s">
        <v>24</v>
      </c>
      <c r="MVH56" s="132" t="s">
        <v>24</v>
      </c>
      <c r="MVI56" s="132" t="s">
        <v>24</v>
      </c>
      <c r="MVJ56" s="132" t="s">
        <v>24</v>
      </c>
      <c r="MVK56" s="132" t="s">
        <v>24</v>
      </c>
      <c r="MVL56" s="132" t="s">
        <v>24</v>
      </c>
      <c r="MVM56" s="132" t="s">
        <v>24</v>
      </c>
      <c r="MVN56" s="132" t="s">
        <v>24</v>
      </c>
      <c r="MVO56" s="132" t="s">
        <v>24</v>
      </c>
      <c r="MVP56" s="132" t="s">
        <v>24</v>
      </c>
      <c r="MVQ56" s="132" t="s">
        <v>24</v>
      </c>
      <c r="MVR56" s="132" t="s">
        <v>24</v>
      </c>
      <c r="MVS56" s="132" t="s">
        <v>24</v>
      </c>
      <c r="MVT56" s="132" t="s">
        <v>24</v>
      </c>
      <c r="MVU56" s="132" t="s">
        <v>24</v>
      </c>
      <c r="MVV56" s="132" t="s">
        <v>24</v>
      </c>
      <c r="MVW56" s="132" t="s">
        <v>24</v>
      </c>
      <c r="MVX56" s="132" t="s">
        <v>24</v>
      </c>
      <c r="MVY56" s="132" t="s">
        <v>24</v>
      </c>
      <c r="MVZ56" s="132" t="s">
        <v>24</v>
      </c>
      <c r="MWA56" s="132" t="s">
        <v>24</v>
      </c>
      <c r="MWB56" s="132" t="s">
        <v>24</v>
      </c>
      <c r="MWC56" s="132" t="s">
        <v>24</v>
      </c>
      <c r="MWD56" s="132" t="s">
        <v>24</v>
      </c>
      <c r="MWE56" s="132" t="s">
        <v>24</v>
      </c>
      <c r="MWF56" s="132" t="s">
        <v>24</v>
      </c>
      <c r="MWG56" s="132" t="s">
        <v>24</v>
      </c>
      <c r="MWH56" s="132" t="s">
        <v>24</v>
      </c>
      <c r="MWI56" s="132" t="s">
        <v>24</v>
      </c>
      <c r="MWJ56" s="132" t="s">
        <v>24</v>
      </c>
      <c r="MWK56" s="132" t="s">
        <v>24</v>
      </c>
      <c r="MWL56" s="132" t="s">
        <v>24</v>
      </c>
      <c r="MWM56" s="132" t="s">
        <v>24</v>
      </c>
      <c r="MWN56" s="132" t="s">
        <v>24</v>
      </c>
      <c r="MWO56" s="132" t="s">
        <v>24</v>
      </c>
      <c r="MWP56" s="132" t="s">
        <v>24</v>
      </c>
      <c r="MWQ56" s="132" t="s">
        <v>24</v>
      </c>
      <c r="MWR56" s="132" t="s">
        <v>24</v>
      </c>
      <c r="MWS56" s="132" t="s">
        <v>24</v>
      </c>
      <c r="MWT56" s="132" t="s">
        <v>24</v>
      </c>
      <c r="MWU56" s="132" t="s">
        <v>24</v>
      </c>
      <c r="MWV56" s="132" t="s">
        <v>24</v>
      </c>
      <c r="MWW56" s="132" t="s">
        <v>24</v>
      </c>
      <c r="MWX56" s="132" t="s">
        <v>24</v>
      </c>
      <c r="MWY56" s="132" t="s">
        <v>24</v>
      </c>
      <c r="MWZ56" s="132" t="s">
        <v>24</v>
      </c>
      <c r="MXA56" s="132" t="s">
        <v>24</v>
      </c>
      <c r="MXB56" s="132" t="s">
        <v>24</v>
      </c>
      <c r="MXC56" s="132" t="s">
        <v>24</v>
      </c>
      <c r="MXD56" s="132" t="s">
        <v>24</v>
      </c>
      <c r="MXE56" s="132" t="s">
        <v>24</v>
      </c>
      <c r="MXF56" s="132" t="s">
        <v>24</v>
      </c>
      <c r="MXG56" s="132" t="s">
        <v>24</v>
      </c>
      <c r="MXH56" s="132" t="s">
        <v>24</v>
      </c>
      <c r="MXI56" s="132" t="s">
        <v>24</v>
      </c>
      <c r="MXJ56" s="132" t="s">
        <v>24</v>
      </c>
      <c r="MXK56" s="132" t="s">
        <v>24</v>
      </c>
      <c r="MXL56" s="132" t="s">
        <v>24</v>
      </c>
      <c r="MXM56" s="132" t="s">
        <v>24</v>
      </c>
      <c r="MXN56" s="132" t="s">
        <v>24</v>
      </c>
      <c r="MXO56" s="132" t="s">
        <v>24</v>
      </c>
      <c r="MXP56" s="132" t="s">
        <v>24</v>
      </c>
      <c r="MXQ56" s="132" t="s">
        <v>24</v>
      </c>
      <c r="MXR56" s="132" t="s">
        <v>24</v>
      </c>
      <c r="MXS56" s="132" t="s">
        <v>24</v>
      </c>
      <c r="MXT56" s="132" t="s">
        <v>24</v>
      </c>
      <c r="MXU56" s="132" t="s">
        <v>24</v>
      </c>
      <c r="MXV56" s="132" t="s">
        <v>24</v>
      </c>
      <c r="MXW56" s="132" t="s">
        <v>24</v>
      </c>
      <c r="MXX56" s="132" t="s">
        <v>24</v>
      </c>
      <c r="MXY56" s="132" t="s">
        <v>24</v>
      </c>
      <c r="MXZ56" s="132" t="s">
        <v>24</v>
      </c>
      <c r="MYA56" s="132" t="s">
        <v>24</v>
      </c>
      <c r="MYB56" s="132" t="s">
        <v>24</v>
      </c>
      <c r="MYC56" s="132" t="s">
        <v>24</v>
      </c>
      <c r="MYD56" s="132" t="s">
        <v>24</v>
      </c>
      <c r="MYE56" s="132" t="s">
        <v>24</v>
      </c>
      <c r="MYF56" s="132" t="s">
        <v>24</v>
      </c>
      <c r="MYG56" s="132" t="s">
        <v>24</v>
      </c>
      <c r="MYH56" s="132" t="s">
        <v>24</v>
      </c>
      <c r="MYI56" s="132" t="s">
        <v>24</v>
      </c>
      <c r="MYJ56" s="132" t="s">
        <v>24</v>
      </c>
      <c r="MYK56" s="132" t="s">
        <v>24</v>
      </c>
      <c r="MYL56" s="132" t="s">
        <v>24</v>
      </c>
      <c r="MYM56" s="132" t="s">
        <v>24</v>
      </c>
      <c r="MYN56" s="132" t="s">
        <v>24</v>
      </c>
      <c r="MYO56" s="132" t="s">
        <v>24</v>
      </c>
      <c r="MYP56" s="132" t="s">
        <v>24</v>
      </c>
      <c r="MYQ56" s="132" t="s">
        <v>24</v>
      </c>
      <c r="MYR56" s="132" t="s">
        <v>24</v>
      </c>
      <c r="MYS56" s="132" t="s">
        <v>24</v>
      </c>
      <c r="MYT56" s="132" t="s">
        <v>24</v>
      </c>
      <c r="MYU56" s="132" t="s">
        <v>24</v>
      </c>
      <c r="MYV56" s="132" t="s">
        <v>24</v>
      </c>
      <c r="MYW56" s="132" t="s">
        <v>24</v>
      </c>
      <c r="MYX56" s="132" t="s">
        <v>24</v>
      </c>
      <c r="MYY56" s="132" t="s">
        <v>24</v>
      </c>
      <c r="MYZ56" s="132" t="s">
        <v>24</v>
      </c>
      <c r="MZA56" s="132" t="s">
        <v>24</v>
      </c>
      <c r="MZB56" s="132" t="s">
        <v>24</v>
      </c>
      <c r="MZC56" s="132" t="s">
        <v>24</v>
      </c>
      <c r="MZD56" s="132" t="s">
        <v>24</v>
      </c>
      <c r="MZE56" s="132" t="s">
        <v>24</v>
      </c>
      <c r="MZF56" s="132" t="s">
        <v>24</v>
      </c>
      <c r="MZG56" s="132" t="s">
        <v>24</v>
      </c>
      <c r="MZH56" s="132" t="s">
        <v>24</v>
      </c>
      <c r="MZI56" s="132" t="s">
        <v>24</v>
      </c>
      <c r="MZJ56" s="132" t="s">
        <v>24</v>
      </c>
      <c r="MZK56" s="132" t="s">
        <v>24</v>
      </c>
      <c r="MZL56" s="132" t="s">
        <v>24</v>
      </c>
      <c r="MZM56" s="132" t="s">
        <v>24</v>
      </c>
      <c r="MZN56" s="132" t="s">
        <v>24</v>
      </c>
      <c r="MZO56" s="132" t="s">
        <v>24</v>
      </c>
      <c r="MZP56" s="132" t="s">
        <v>24</v>
      </c>
      <c r="MZQ56" s="132" t="s">
        <v>24</v>
      </c>
      <c r="MZR56" s="132" t="s">
        <v>24</v>
      </c>
      <c r="MZS56" s="132" t="s">
        <v>24</v>
      </c>
      <c r="MZT56" s="132" t="s">
        <v>24</v>
      </c>
      <c r="MZU56" s="132" t="s">
        <v>24</v>
      </c>
      <c r="MZV56" s="132" t="s">
        <v>24</v>
      </c>
      <c r="MZW56" s="132" t="s">
        <v>24</v>
      </c>
      <c r="MZX56" s="132" t="s">
        <v>24</v>
      </c>
      <c r="MZY56" s="132" t="s">
        <v>24</v>
      </c>
      <c r="MZZ56" s="132" t="s">
        <v>24</v>
      </c>
      <c r="NAA56" s="132" t="s">
        <v>24</v>
      </c>
      <c r="NAB56" s="132" t="s">
        <v>24</v>
      </c>
      <c r="NAC56" s="132" t="s">
        <v>24</v>
      </c>
      <c r="NAD56" s="132" t="s">
        <v>24</v>
      </c>
      <c r="NAE56" s="132" t="s">
        <v>24</v>
      </c>
      <c r="NAF56" s="132" t="s">
        <v>24</v>
      </c>
      <c r="NAG56" s="132" t="s">
        <v>24</v>
      </c>
      <c r="NAH56" s="132" t="s">
        <v>24</v>
      </c>
      <c r="NAI56" s="132" t="s">
        <v>24</v>
      </c>
      <c r="NAJ56" s="132" t="s">
        <v>24</v>
      </c>
      <c r="NAK56" s="132" t="s">
        <v>24</v>
      </c>
      <c r="NAL56" s="132" t="s">
        <v>24</v>
      </c>
      <c r="NAM56" s="132" t="s">
        <v>24</v>
      </c>
      <c r="NAN56" s="132" t="s">
        <v>24</v>
      </c>
      <c r="NAO56" s="132" t="s">
        <v>24</v>
      </c>
      <c r="NAP56" s="132" t="s">
        <v>24</v>
      </c>
      <c r="NAQ56" s="132" t="s">
        <v>24</v>
      </c>
      <c r="NAR56" s="132" t="s">
        <v>24</v>
      </c>
      <c r="NAS56" s="132" t="s">
        <v>24</v>
      </c>
      <c r="NAT56" s="132" t="s">
        <v>24</v>
      </c>
      <c r="NAU56" s="132" t="s">
        <v>24</v>
      </c>
      <c r="NAV56" s="132" t="s">
        <v>24</v>
      </c>
      <c r="NAW56" s="132" t="s">
        <v>24</v>
      </c>
      <c r="NAX56" s="132" t="s">
        <v>24</v>
      </c>
      <c r="NAY56" s="132" t="s">
        <v>24</v>
      </c>
      <c r="NAZ56" s="132" t="s">
        <v>24</v>
      </c>
      <c r="NBA56" s="132" t="s">
        <v>24</v>
      </c>
      <c r="NBB56" s="132" t="s">
        <v>24</v>
      </c>
      <c r="NBC56" s="132" t="s">
        <v>24</v>
      </c>
      <c r="NBD56" s="132" t="s">
        <v>24</v>
      </c>
      <c r="NBE56" s="132" t="s">
        <v>24</v>
      </c>
      <c r="NBF56" s="132" t="s">
        <v>24</v>
      </c>
      <c r="NBG56" s="132" t="s">
        <v>24</v>
      </c>
      <c r="NBH56" s="132" t="s">
        <v>24</v>
      </c>
      <c r="NBI56" s="132" t="s">
        <v>24</v>
      </c>
      <c r="NBJ56" s="132" t="s">
        <v>24</v>
      </c>
      <c r="NBK56" s="132" t="s">
        <v>24</v>
      </c>
      <c r="NBL56" s="132" t="s">
        <v>24</v>
      </c>
      <c r="NBM56" s="132" t="s">
        <v>24</v>
      </c>
      <c r="NBN56" s="132" t="s">
        <v>24</v>
      </c>
      <c r="NBO56" s="132" t="s">
        <v>24</v>
      </c>
      <c r="NBP56" s="132" t="s">
        <v>24</v>
      </c>
      <c r="NBQ56" s="132" t="s">
        <v>24</v>
      </c>
      <c r="NBR56" s="132" t="s">
        <v>24</v>
      </c>
      <c r="NBS56" s="132" t="s">
        <v>24</v>
      </c>
      <c r="NBT56" s="132" t="s">
        <v>24</v>
      </c>
      <c r="NBU56" s="132" t="s">
        <v>24</v>
      </c>
      <c r="NBV56" s="132" t="s">
        <v>24</v>
      </c>
      <c r="NBW56" s="132" t="s">
        <v>24</v>
      </c>
      <c r="NBX56" s="132" t="s">
        <v>24</v>
      </c>
      <c r="NBY56" s="132" t="s">
        <v>24</v>
      </c>
      <c r="NBZ56" s="132" t="s">
        <v>24</v>
      </c>
      <c r="NCA56" s="132" t="s">
        <v>24</v>
      </c>
      <c r="NCB56" s="132" t="s">
        <v>24</v>
      </c>
      <c r="NCC56" s="132" t="s">
        <v>24</v>
      </c>
      <c r="NCD56" s="132" t="s">
        <v>24</v>
      </c>
      <c r="NCE56" s="132" t="s">
        <v>24</v>
      </c>
      <c r="NCF56" s="132" t="s">
        <v>24</v>
      </c>
      <c r="NCG56" s="132" t="s">
        <v>24</v>
      </c>
      <c r="NCH56" s="132" t="s">
        <v>24</v>
      </c>
      <c r="NCI56" s="132" t="s">
        <v>24</v>
      </c>
      <c r="NCJ56" s="132" t="s">
        <v>24</v>
      </c>
      <c r="NCK56" s="132" t="s">
        <v>24</v>
      </c>
      <c r="NCL56" s="132" t="s">
        <v>24</v>
      </c>
      <c r="NCM56" s="132" t="s">
        <v>24</v>
      </c>
      <c r="NCN56" s="132" t="s">
        <v>24</v>
      </c>
      <c r="NCO56" s="132" t="s">
        <v>24</v>
      </c>
      <c r="NCP56" s="132" t="s">
        <v>24</v>
      </c>
      <c r="NCQ56" s="132" t="s">
        <v>24</v>
      </c>
      <c r="NCR56" s="132" t="s">
        <v>24</v>
      </c>
      <c r="NCS56" s="132" t="s">
        <v>24</v>
      </c>
      <c r="NCT56" s="132" t="s">
        <v>24</v>
      </c>
      <c r="NCU56" s="132" t="s">
        <v>24</v>
      </c>
      <c r="NCV56" s="132" t="s">
        <v>24</v>
      </c>
      <c r="NCW56" s="132" t="s">
        <v>24</v>
      </c>
      <c r="NCX56" s="132" t="s">
        <v>24</v>
      </c>
      <c r="NCY56" s="132" t="s">
        <v>24</v>
      </c>
      <c r="NCZ56" s="132" t="s">
        <v>24</v>
      </c>
      <c r="NDA56" s="132" t="s">
        <v>24</v>
      </c>
      <c r="NDB56" s="132" t="s">
        <v>24</v>
      </c>
      <c r="NDC56" s="132" t="s">
        <v>24</v>
      </c>
      <c r="NDD56" s="132" t="s">
        <v>24</v>
      </c>
      <c r="NDE56" s="132" t="s">
        <v>24</v>
      </c>
      <c r="NDF56" s="132" t="s">
        <v>24</v>
      </c>
      <c r="NDG56" s="132" t="s">
        <v>24</v>
      </c>
      <c r="NDH56" s="132" t="s">
        <v>24</v>
      </c>
      <c r="NDI56" s="132" t="s">
        <v>24</v>
      </c>
      <c r="NDJ56" s="132" t="s">
        <v>24</v>
      </c>
      <c r="NDK56" s="132" t="s">
        <v>24</v>
      </c>
      <c r="NDL56" s="132" t="s">
        <v>24</v>
      </c>
      <c r="NDM56" s="132" t="s">
        <v>24</v>
      </c>
      <c r="NDN56" s="132" t="s">
        <v>24</v>
      </c>
      <c r="NDO56" s="132" t="s">
        <v>24</v>
      </c>
      <c r="NDP56" s="132" t="s">
        <v>24</v>
      </c>
      <c r="NDQ56" s="132" t="s">
        <v>24</v>
      </c>
      <c r="NDR56" s="132" t="s">
        <v>24</v>
      </c>
      <c r="NDS56" s="132" t="s">
        <v>24</v>
      </c>
      <c r="NDT56" s="132" t="s">
        <v>24</v>
      </c>
      <c r="NDU56" s="132" t="s">
        <v>24</v>
      </c>
      <c r="NDV56" s="132" t="s">
        <v>24</v>
      </c>
      <c r="NDW56" s="132" t="s">
        <v>24</v>
      </c>
      <c r="NDX56" s="132" t="s">
        <v>24</v>
      </c>
      <c r="NDY56" s="132" t="s">
        <v>24</v>
      </c>
      <c r="NDZ56" s="132" t="s">
        <v>24</v>
      </c>
      <c r="NEA56" s="132" t="s">
        <v>24</v>
      </c>
      <c r="NEB56" s="132" t="s">
        <v>24</v>
      </c>
      <c r="NEC56" s="132" t="s">
        <v>24</v>
      </c>
      <c r="NED56" s="132" t="s">
        <v>24</v>
      </c>
      <c r="NEE56" s="132" t="s">
        <v>24</v>
      </c>
      <c r="NEF56" s="132" t="s">
        <v>24</v>
      </c>
      <c r="NEG56" s="132" t="s">
        <v>24</v>
      </c>
      <c r="NEH56" s="132" t="s">
        <v>24</v>
      </c>
      <c r="NEI56" s="132" t="s">
        <v>24</v>
      </c>
      <c r="NEJ56" s="132" t="s">
        <v>24</v>
      </c>
      <c r="NEK56" s="132" t="s">
        <v>24</v>
      </c>
      <c r="NEL56" s="132" t="s">
        <v>24</v>
      </c>
      <c r="NEM56" s="132" t="s">
        <v>24</v>
      </c>
      <c r="NEN56" s="132" t="s">
        <v>24</v>
      </c>
      <c r="NEO56" s="132" t="s">
        <v>24</v>
      </c>
      <c r="NEP56" s="132" t="s">
        <v>24</v>
      </c>
      <c r="NEQ56" s="132" t="s">
        <v>24</v>
      </c>
      <c r="NER56" s="132" t="s">
        <v>24</v>
      </c>
      <c r="NES56" s="132" t="s">
        <v>24</v>
      </c>
      <c r="NET56" s="132" t="s">
        <v>24</v>
      </c>
      <c r="NEU56" s="132" t="s">
        <v>24</v>
      </c>
      <c r="NEV56" s="132" t="s">
        <v>24</v>
      </c>
      <c r="NEW56" s="132" t="s">
        <v>24</v>
      </c>
      <c r="NEX56" s="132" t="s">
        <v>24</v>
      </c>
      <c r="NEY56" s="132" t="s">
        <v>24</v>
      </c>
      <c r="NEZ56" s="132" t="s">
        <v>24</v>
      </c>
      <c r="NFA56" s="132" t="s">
        <v>24</v>
      </c>
      <c r="NFB56" s="132" t="s">
        <v>24</v>
      </c>
      <c r="NFC56" s="132" t="s">
        <v>24</v>
      </c>
      <c r="NFD56" s="132" t="s">
        <v>24</v>
      </c>
      <c r="NFE56" s="132" t="s">
        <v>24</v>
      </c>
      <c r="NFF56" s="132" t="s">
        <v>24</v>
      </c>
      <c r="NFG56" s="132" t="s">
        <v>24</v>
      </c>
      <c r="NFH56" s="132" t="s">
        <v>24</v>
      </c>
      <c r="NFI56" s="132" t="s">
        <v>24</v>
      </c>
      <c r="NFJ56" s="132" t="s">
        <v>24</v>
      </c>
      <c r="NFK56" s="132" t="s">
        <v>24</v>
      </c>
      <c r="NFL56" s="132" t="s">
        <v>24</v>
      </c>
      <c r="NFM56" s="132" t="s">
        <v>24</v>
      </c>
      <c r="NFN56" s="132" t="s">
        <v>24</v>
      </c>
      <c r="NFO56" s="132" t="s">
        <v>24</v>
      </c>
      <c r="NFP56" s="132" t="s">
        <v>24</v>
      </c>
      <c r="NFQ56" s="132" t="s">
        <v>24</v>
      </c>
      <c r="NFR56" s="132" t="s">
        <v>24</v>
      </c>
      <c r="NFS56" s="132" t="s">
        <v>24</v>
      </c>
      <c r="NFT56" s="132" t="s">
        <v>24</v>
      </c>
      <c r="NFU56" s="132" t="s">
        <v>24</v>
      </c>
      <c r="NFV56" s="132" t="s">
        <v>24</v>
      </c>
      <c r="NFW56" s="132" t="s">
        <v>24</v>
      </c>
      <c r="NFX56" s="132" t="s">
        <v>24</v>
      </c>
      <c r="NFY56" s="132" t="s">
        <v>24</v>
      </c>
      <c r="NFZ56" s="132" t="s">
        <v>24</v>
      </c>
      <c r="NGA56" s="132" t="s">
        <v>24</v>
      </c>
      <c r="NGB56" s="132" t="s">
        <v>24</v>
      </c>
      <c r="NGC56" s="132" t="s">
        <v>24</v>
      </c>
      <c r="NGD56" s="132" t="s">
        <v>24</v>
      </c>
      <c r="NGE56" s="132" t="s">
        <v>24</v>
      </c>
      <c r="NGF56" s="132" t="s">
        <v>24</v>
      </c>
      <c r="NGG56" s="132" t="s">
        <v>24</v>
      </c>
      <c r="NGH56" s="132" t="s">
        <v>24</v>
      </c>
      <c r="NGI56" s="132" t="s">
        <v>24</v>
      </c>
      <c r="NGJ56" s="132" t="s">
        <v>24</v>
      </c>
      <c r="NGK56" s="132" t="s">
        <v>24</v>
      </c>
      <c r="NGL56" s="132" t="s">
        <v>24</v>
      </c>
      <c r="NGM56" s="132" t="s">
        <v>24</v>
      </c>
      <c r="NGN56" s="132" t="s">
        <v>24</v>
      </c>
      <c r="NGO56" s="132" t="s">
        <v>24</v>
      </c>
      <c r="NGP56" s="132" t="s">
        <v>24</v>
      </c>
      <c r="NGQ56" s="132" t="s">
        <v>24</v>
      </c>
      <c r="NGR56" s="132" t="s">
        <v>24</v>
      </c>
      <c r="NGS56" s="132" t="s">
        <v>24</v>
      </c>
      <c r="NGT56" s="132" t="s">
        <v>24</v>
      </c>
      <c r="NGU56" s="132" t="s">
        <v>24</v>
      </c>
      <c r="NGV56" s="132" t="s">
        <v>24</v>
      </c>
      <c r="NGW56" s="132" t="s">
        <v>24</v>
      </c>
      <c r="NGX56" s="132" t="s">
        <v>24</v>
      </c>
      <c r="NGY56" s="132" t="s">
        <v>24</v>
      </c>
      <c r="NGZ56" s="132" t="s">
        <v>24</v>
      </c>
      <c r="NHA56" s="132" t="s">
        <v>24</v>
      </c>
      <c r="NHB56" s="132" t="s">
        <v>24</v>
      </c>
      <c r="NHC56" s="132" t="s">
        <v>24</v>
      </c>
      <c r="NHD56" s="132" t="s">
        <v>24</v>
      </c>
      <c r="NHE56" s="132" t="s">
        <v>24</v>
      </c>
      <c r="NHF56" s="132" t="s">
        <v>24</v>
      </c>
      <c r="NHG56" s="132" t="s">
        <v>24</v>
      </c>
      <c r="NHH56" s="132" t="s">
        <v>24</v>
      </c>
      <c r="NHI56" s="132" t="s">
        <v>24</v>
      </c>
      <c r="NHJ56" s="132" t="s">
        <v>24</v>
      </c>
      <c r="NHK56" s="132" t="s">
        <v>24</v>
      </c>
      <c r="NHL56" s="132" t="s">
        <v>24</v>
      </c>
      <c r="NHM56" s="132" t="s">
        <v>24</v>
      </c>
      <c r="NHN56" s="132" t="s">
        <v>24</v>
      </c>
      <c r="NHO56" s="132" t="s">
        <v>24</v>
      </c>
      <c r="NHP56" s="132" t="s">
        <v>24</v>
      </c>
      <c r="NHQ56" s="132" t="s">
        <v>24</v>
      </c>
      <c r="NHR56" s="132" t="s">
        <v>24</v>
      </c>
      <c r="NHS56" s="132" t="s">
        <v>24</v>
      </c>
      <c r="NHT56" s="132" t="s">
        <v>24</v>
      </c>
      <c r="NHU56" s="132" t="s">
        <v>24</v>
      </c>
      <c r="NHV56" s="132" t="s">
        <v>24</v>
      </c>
      <c r="NHW56" s="132" t="s">
        <v>24</v>
      </c>
      <c r="NHX56" s="132" t="s">
        <v>24</v>
      </c>
      <c r="NHY56" s="132" t="s">
        <v>24</v>
      </c>
      <c r="NHZ56" s="132" t="s">
        <v>24</v>
      </c>
      <c r="NIA56" s="132" t="s">
        <v>24</v>
      </c>
      <c r="NIB56" s="132" t="s">
        <v>24</v>
      </c>
      <c r="NIC56" s="132" t="s">
        <v>24</v>
      </c>
      <c r="NID56" s="132" t="s">
        <v>24</v>
      </c>
      <c r="NIE56" s="132" t="s">
        <v>24</v>
      </c>
      <c r="NIF56" s="132" t="s">
        <v>24</v>
      </c>
      <c r="NIG56" s="132" t="s">
        <v>24</v>
      </c>
      <c r="NIH56" s="132" t="s">
        <v>24</v>
      </c>
      <c r="NII56" s="132" t="s">
        <v>24</v>
      </c>
      <c r="NIJ56" s="132" t="s">
        <v>24</v>
      </c>
      <c r="NIK56" s="132" t="s">
        <v>24</v>
      </c>
      <c r="NIL56" s="132" t="s">
        <v>24</v>
      </c>
      <c r="NIM56" s="132" t="s">
        <v>24</v>
      </c>
      <c r="NIN56" s="132" t="s">
        <v>24</v>
      </c>
      <c r="NIO56" s="132" t="s">
        <v>24</v>
      </c>
      <c r="NIP56" s="132" t="s">
        <v>24</v>
      </c>
      <c r="NIQ56" s="132" t="s">
        <v>24</v>
      </c>
      <c r="NIR56" s="132" t="s">
        <v>24</v>
      </c>
      <c r="NIS56" s="132" t="s">
        <v>24</v>
      </c>
      <c r="NIT56" s="132" t="s">
        <v>24</v>
      </c>
      <c r="NIU56" s="132" t="s">
        <v>24</v>
      </c>
      <c r="NIV56" s="132" t="s">
        <v>24</v>
      </c>
      <c r="NIW56" s="132" t="s">
        <v>24</v>
      </c>
      <c r="NIX56" s="132" t="s">
        <v>24</v>
      </c>
      <c r="NIY56" s="132" t="s">
        <v>24</v>
      </c>
      <c r="NIZ56" s="132" t="s">
        <v>24</v>
      </c>
      <c r="NJA56" s="132" t="s">
        <v>24</v>
      </c>
      <c r="NJB56" s="132" t="s">
        <v>24</v>
      </c>
      <c r="NJC56" s="132" t="s">
        <v>24</v>
      </c>
      <c r="NJD56" s="132" t="s">
        <v>24</v>
      </c>
      <c r="NJE56" s="132" t="s">
        <v>24</v>
      </c>
      <c r="NJF56" s="132" t="s">
        <v>24</v>
      </c>
      <c r="NJG56" s="132" t="s">
        <v>24</v>
      </c>
      <c r="NJH56" s="132" t="s">
        <v>24</v>
      </c>
      <c r="NJI56" s="132" t="s">
        <v>24</v>
      </c>
      <c r="NJJ56" s="132" t="s">
        <v>24</v>
      </c>
      <c r="NJK56" s="132" t="s">
        <v>24</v>
      </c>
      <c r="NJL56" s="132" t="s">
        <v>24</v>
      </c>
      <c r="NJM56" s="132" t="s">
        <v>24</v>
      </c>
      <c r="NJN56" s="132" t="s">
        <v>24</v>
      </c>
      <c r="NJO56" s="132" t="s">
        <v>24</v>
      </c>
      <c r="NJP56" s="132" t="s">
        <v>24</v>
      </c>
      <c r="NJQ56" s="132" t="s">
        <v>24</v>
      </c>
      <c r="NJR56" s="132" t="s">
        <v>24</v>
      </c>
      <c r="NJS56" s="132" t="s">
        <v>24</v>
      </c>
      <c r="NJT56" s="132" t="s">
        <v>24</v>
      </c>
      <c r="NJU56" s="132" t="s">
        <v>24</v>
      </c>
      <c r="NJV56" s="132" t="s">
        <v>24</v>
      </c>
      <c r="NJW56" s="132" t="s">
        <v>24</v>
      </c>
      <c r="NJX56" s="132" t="s">
        <v>24</v>
      </c>
      <c r="NJY56" s="132" t="s">
        <v>24</v>
      </c>
      <c r="NJZ56" s="132" t="s">
        <v>24</v>
      </c>
      <c r="NKA56" s="132" t="s">
        <v>24</v>
      </c>
      <c r="NKB56" s="132" t="s">
        <v>24</v>
      </c>
      <c r="NKC56" s="132" t="s">
        <v>24</v>
      </c>
      <c r="NKD56" s="132" t="s">
        <v>24</v>
      </c>
      <c r="NKE56" s="132" t="s">
        <v>24</v>
      </c>
      <c r="NKF56" s="132" t="s">
        <v>24</v>
      </c>
      <c r="NKG56" s="132" t="s">
        <v>24</v>
      </c>
      <c r="NKH56" s="132" t="s">
        <v>24</v>
      </c>
      <c r="NKI56" s="132" t="s">
        <v>24</v>
      </c>
      <c r="NKJ56" s="132" t="s">
        <v>24</v>
      </c>
      <c r="NKK56" s="132" t="s">
        <v>24</v>
      </c>
      <c r="NKL56" s="132" t="s">
        <v>24</v>
      </c>
      <c r="NKM56" s="132" t="s">
        <v>24</v>
      </c>
      <c r="NKN56" s="132" t="s">
        <v>24</v>
      </c>
      <c r="NKO56" s="132" t="s">
        <v>24</v>
      </c>
      <c r="NKP56" s="132" t="s">
        <v>24</v>
      </c>
      <c r="NKQ56" s="132" t="s">
        <v>24</v>
      </c>
      <c r="NKR56" s="132" t="s">
        <v>24</v>
      </c>
      <c r="NKS56" s="132" t="s">
        <v>24</v>
      </c>
      <c r="NKT56" s="132" t="s">
        <v>24</v>
      </c>
      <c r="NKU56" s="132" t="s">
        <v>24</v>
      </c>
      <c r="NKV56" s="132" t="s">
        <v>24</v>
      </c>
      <c r="NKW56" s="132" t="s">
        <v>24</v>
      </c>
      <c r="NKX56" s="132" t="s">
        <v>24</v>
      </c>
      <c r="NKY56" s="132" t="s">
        <v>24</v>
      </c>
      <c r="NKZ56" s="132" t="s">
        <v>24</v>
      </c>
      <c r="NLA56" s="132" t="s">
        <v>24</v>
      </c>
      <c r="NLB56" s="132" t="s">
        <v>24</v>
      </c>
      <c r="NLC56" s="132" t="s">
        <v>24</v>
      </c>
      <c r="NLD56" s="132" t="s">
        <v>24</v>
      </c>
      <c r="NLE56" s="132" t="s">
        <v>24</v>
      </c>
      <c r="NLF56" s="132" t="s">
        <v>24</v>
      </c>
      <c r="NLG56" s="132" t="s">
        <v>24</v>
      </c>
      <c r="NLH56" s="132" t="s">
        <v>24</v>
      </c>
      <c r="NLI56" s="132" t="s">
        <v>24</v>
      </c>
      <c r="NLJ56" s="132" t="s">
        <v>24</v>
      </c>
      <c r="NLK56" s="132" t="s">
        <v>24</v>
      </c>
      <c r="NLL56" s="132" t="s">
        <v>24</v>
      </c>
      <c r="NLM56" s="132" t="s">
        <v>24</v>
      </c>
      <c r="NLN56" s="132" t="s">
        <v>24</v>
      </c>
      <c r="NLO56" s="132" t="s">
        <v>24</v>
      </c>
      <c r="NLP56" s="132" t="s">
        <v>24</v>
      </c>
      <c r="NLQ56" s="132" t="s">
        <v>24</v>
      </c>
      <c r="NLR56" s="132" t="s">
        <v>24</v>
      </c>
      <c r="NLS56" s="132" t="s">
        <v>24</v>
      </c>
      <c r="NLT56" s="132" t="s">
        <v>24</v>
      </c>
      <c r="NLU56" s="132" t="s">
        <v>24</v>
      </c>
      <c r="NLV56" s="132" t="s">
        <v>24</v>
      </c>
      <c r="NLW56" s="132" t="s">
        <v>24</v>
      </c>
      <c r="NLX56" s="132" t="s">
        <v>24</v>
      </c>
      <c r="NLY56" s="132" t="s">
        <v>24</v>
      </c>
      <c r="NLZ56" s="132" t="s">
        <v>24</v>
      </c>
      <c r="NMA56" s="132" t="s">
        <v>24</v>
      </c>
      <c r="NMB56" s="132" t="s">
        <v>24</v>
      </c>
      <c r="NMC56" s="132" t="s">
        <v>24</v>
      </c>
      <c r="NMD56" s="132" t="s">
        <v>24</v>
      </c>
      <c r="NME56" s="132" t="s">
        <v>24</v>
      </c>
      <c r="NMF56" s="132" t="s">
        <v>24</v>
      </c>
      <c r="NMG56" s="132" t="s">
        <v>24</v>
      </c>
      <c r="NMH56" s="132" t="s">
        <v>24</v>
      </c>
      <c r="NMI56" s="132" t="s">
        <v>24</v>
      </c>
      <c r="NMJ56" s="132" t="s">
        <v>24</v>
      </c>
      <c r="NMK56" s="132" t="s">
        <v>24</v>
      </c>
      <c r="NML56" s="132" t="s">
        <v>24</v>
      </c>
      <c r="NMM56" s="132" t="s">
        <v>24</v>
      </c>
      <c r="NMN56" s="132" t="s">
        <v>24</v>
      </c>
      <c r="NMO56" s="132" t="s">
        <v>24</v>
      </c>
      <c r="NMP56" s="132" t="s">
        <v>24</v>
      </c>
      <c r="NMQ56" s="132" t="s">
        <v>24</v>
      </c>
      <c r="NMR56" s="132" t="s">
        <v>24</v>
      </c>
      <c r="NMS56" s="132" t="s">
        <v>24</v>
      </c>
      <c r="NMT56" s="132" t="s">
        <v>24</v>
      </c>
      <c r="NMU56" s="132" t="s">
        <v>24</v>
      </c>
      <c r="NMV56" s="132" t="s">
        <v>24</v>
      </c>
      <c r="NMW56" s="132" t="s">
        <v>24</v>
      </c>
      <c r="NMX56" s="132" t="s">
        <v>24</v>
      </c>
      <c r="NMY56" s="132" t="s">
        <v>24</v>
      </c>
      <c r="NMZ56" s="132" t="s">
        <v>24</v>
      </c>
      <c r="NNA56" s="132" t="s">
        <v>24</v>
      </c>
      <c r="NNB56" s="132" t="s">
        <v>24</v>
      </c>
      <c r="NNC56" s="132" t="s">
        <v>24</v>
      </c>
      <c r="NND56" s="132" t="s">
        <v>24</v>
      </c>
      <c r="NNE56" s="132" t="s">
        <v>24</v>
      </c>
      <c r="NNF56" s="132" t="s">
        <v>24</v>
      </c>
      <c r="NNG56" s="132" t="s">
        <v>24</v>
      </c>
      <c r="NNH56" s="132" t="s">
        <v>24</v>
      </c>
      <c r="NNI56" s="132" t="s">
        <v>24</v>
      </c>
      <c r="NNJ56" s="132" t="s">
        <v>24</v>
      </c>
      <c r="NNK56" s="132" t="s">
        <v>24</v>
      </c>
      <c r="NNL56" s="132" t="s">
        <v>24</v>
      </c>
      <c r="NNM56" s="132" t="s">
        <v>24</v>
      </c>
      <c r="NNN56" s="132" t="s">
        <v>24</v>
      </c>
      <c r="NNO56" s="132" t="s">
        <v>24</v>
      </c>
      <c r="NNP56" s="132" t="s">
        <v>24</v>
      </c>
      <c r="NNQ56" s="132" t="s">
        <v>24</v>
      </c>
      <c r="NNR56" s="132" t="s">
        <v>24</v>
      </c>
      <c r="NNS56" s="132" t="s">
        <v>24</v>
      </c>
      <c r="NNT56" s="132" t="s">
        <v>24</v>
      </c>
      <c r="NNU56" s="132" t="s">
        <v>24</v>
      </c>
      <c r="NNV56" s="132" t="s">
        <v>24</v>
      </c>
      <c r="NNW56" s="132" t="s">
        <v>24</v>
      </c>
      <c r="NNX56" s="132" t="s">
        <v>24</v>
      </c>
      <c r="NNY56" s="132" t="s">
        <v>24</v>
      </c>
      <c r="NNZ56" s="132" t="s">
        <v>24</v>
      </c>
      <c r="NOA56" s="132" t="s">
        <v>24</v>
      </c>
      <c r="NOB56" s="132" t="s">
        <v>24</v>
      </c>
      <c r="NOC56" s="132" t="s">
        <v>24</v>
      </c>
      <c r="NOD56" s="132" t="s">
        <v>24</v>
      </c>
      <c r="NOE56" s="132" t="s">
        <v>24</v>
      </c>
      <c r="NOF56" s="132" t="s">
        <v>24</v>
      </c>
      <c r="NOG56" s="132" t="s">
        <v>24</v>
      </c>
      <c r="NOH56" s="132" t="s">
        <v>24</v>
      </c>
      <c r="NOI56" s="132" t="s">
        <v>24</v>
      </c>
      <c r="NOJ56" s="132" t="s">
        <v>24</v>
      </c>
      <c r="NOK56" s="132" t="s">
        <v>24</v>
      </c>
      <c r="NOL56" s="132" t="s">
        <v>24</v>
      </c>
      <c r="NOM56" s="132" t="s">
        <v>24</v>
      </c>
      <c r="NON56" s="132" t="s">
        <v>24</v>
      </c>
      <c r="NOO56" s="132" t="s">
        <v>24</v>
      </c>
      <c r="NOP56" s="132" t="s">
        <v>24</v>
      </c>
      <c r="NOQ56" s="132" t="s">
        <v>24</v>
      </c>
      <c r="NOR56" s="132" t="s">
        <v>24</v>
      </c>
      <c r="NOS56" s="132" t="s">
        <v>24</v>
      </c>
      <c r="NOT56" s="132" t="s">
        <v>24</v>
      </c>
      <c r="NOU56" s="132" t="s">
        <v>24</v>
      </c>
      <c r="NOV56" s="132" t="s">
        <v>24</v>
      </c>
      <c r="NOW56" s="132" t="s">
        <v>24</v>
      </c>
      <c r="NOX56" s="132" t="s">
        <v>24</v>
      </c>
      <c r="NOY56" s="132" t="s">
        <v>24</v>
      </c>
      <c r="NOZ56" s="132" t="s">
        <v>24</v>
      </c>
      <c r="NPA56" s="132" t="s">
        <v>24</v>
      </c>
      <c r="NPB56" s="132" t="s">
        <v>24</v>
      </c>
      <c r="NPC56" s="132" t="s">
        <v>24</v>
      </c>
      <c r="NPD56" s="132" t="s">
        <v>24</v>
      </c>
      <c r="NPE56" s="132" t="s">
        <v>24</v>
      </c>
      <c r="NPF56" s="132" t="s">
        <v>24</v>
      </c>
      <c r="NPG56" s="132" t="s">
        <v>24</v>
      </c>
      <c r="NPH56" s="132" t="s">
        <v>24</v>
      </c>
      <c r="NPI56" s="132" t="s">
        <v>24</v>
      </c>
      <c r="NPJ56" s="132" t="s">
        <v>24</v>
      </c>
      <c r="NPK56" s="132" t="s">
        <v>24</v>
      </c>
      <c r="NPL56" s="132" t="s">
        <v>24</v>
      </c>
      <c r="NPM56" s="132" t="s">
        <v>24</v>
      </c>
      <c r="NPN56" s="132" t="s">
        <v>24</v>
      </c>
      <c r="NPO56" s="132" t="s">
        <v>24</v>
      </c>
      <c r="NPP56" s="132" t="s">
        <v>24</v>
      </c>
      <c r="NPQ56" s="132" t="s">
        <v>24</v>
      </c>
      <c r="NPR56" s="132" t="s">
        <v>24</v>
      </c>
      <c r="NPS56" s="132" t="s">
        <v>24</v>
      </c>
      <c r="NPT56" s="132" t="s">
        <v>24</v>
      </c>
      <c r="NPU56" s="132" t="s">
        <v>24</v>
      </c>
      <c r="NPV56" s="132" t="s">
        <v>24</v>
      </c>
      <c r="NPW56" s="132" t="s">
        <v>24</v>
      </c>
      <c r="NPX56" s="132" t="s">
        <v>24</v>
      </c>
      <c r="NPY56" s="132" t="s">
        <v>24</v>
      </c>
      <c r="NPZ56" s="132" t="s">
        <v>24</v>
      </c>
      <c r="NQA56" s="132" t="s">
        <v>24</v>
      </c>
      <c r="NQB56" s="132" t="s">
        <v>24</v>
      </c>
      <c r="NQC56" s="132" t="s">
        <v>24</v>
      </c>
      <c r="NQD56" s="132" t="s">
        <v>24</v>
      </c>
      <c r="NQE56" s="132" t="s">
        <v>24</v>
      </c>
      <c r="NQF56" s="132" t="s">
        <v>24</v>
      </c>
      <c r="NQG56" s="132" t="s">
        <v>24</v>
      </c>
      <c r="NQH56" s="132" t="s">
        <v>24</v>
      </c>
      <c r="NQI56" s="132" t="s">
        <v>24</v>
      </c>
      <c r="NQJ56" s="132" t="s">
        <v>24</v>
      </c>
      <c r="NQK56" s="132" t="s">
        <v>24</v>
      </c>
      <c r="NQL56" s="132" t="s">
        <v>24</v>
      </c>
      <c r="NQM56" s="132" t="s">
        <v>24</v>
      </c>
      <c r="NQN56" s="132" t="s">
        <v>24</v>
      </c>
      <c r="NQO56" s="132" t="s">
        <v>24</v>
      </c>
      <c r="NQP56" s="132" t="s">
        <v>24</v>
      </c>
      <c r="NQQ56" s="132" t="s">
        <v>24</v>
      </c>
      <c r="NQR56" s="132" t="s">
        <v>24</v>
      </c>
      <c r="NQS56" s="132" t="s">
        <v>24</v>
      </c>
      <c r="NQT56" s="132" t="s">
        <v>24</v>
      </c>
      <c r="NQU56" s="132" t="s">
        <v>24</v>
      </c>
      <c r="NQV56" s="132" t="s">
        <v>24</v>
      </c>
      <c r="NQW56" s="132" t="s">
        <v>24</v>
      </c>
      <c r="NQX56" s="132" t="s">
        <v>24</v>
      </c>
      <c r="NQY56" s="132" t="s">
        <v>24</v>
      </c>
      <c r="NQZ56" s="132" t="s">
        <v>24</v>
      </c>
      <c r="NRA56" s="132" t="s">
        <v>24</v>
      </c>
      <c r="NRB56" s="132" t="s">
        <v>24</v>
      </c>
      <c r="NRC56" s="132" t="s">
        <v>24</v>
      </c>
      <c r="NRD56" s="132" t="s">
        <v>24</v>
      </c>
      <c r="NRE56" s="132" t="s">
        <v>24</v>
      </c>
      <c r="NRF56" s="132" t="s">
        <v>24</v>
      </c>
      <c r="NRG56" s="132" t="s">
        <v>24</v>
      </c>
      <c r="NRH56" s="132" t="s">
        <v>24</v>
      </c>
      <c r="NRI56" s="132" t="s">
        <v>24</v>
      </c>
      <c r="NRJ56" s="132" t="s">
        <v>24</v>
      </c>
      <c r="NRK56" s="132" t="s">
        <v>24</v>
      </c>
      <c r="NRL56" s="132" t="s">
        <v>24</v>
      </c>
      <c r="NRM56" s="132" t="s">
        <v>24</v>
      </c>
      <c r="NRN56" s="132" t="s">
        <v>24</v>
      </c>
      <c r="NRO56" s="132" t="s">
        <v>24</v>
      </c>
      <c r="NRP56" s="132" t="s">
        <v>24</v>
      </c>
      <c r="NRQ56" s="132" t="s">
        <v>24</v>
      </c>
      <c r="NRR56" s="132" t="s">
        <v>24</v>
      </c>
      <c r="NRS56" s="132" t="s">
        <v>24</v>
      </c>
      <c r="NRT56" s="132" t="s">
        <v>24</v>
      </c>
      <c r="NRU56" s="132" t="s">
        <v>24</v>
      </c>
      <c r="NRV56" s="132" t="s">
        <v>24</v>
      </c>
      <c r="NRW56" s="132" t="s">
        <v>24</v>
      </c>
      <c r="NRX56" s="132" t="s">
        <v>24</v>
      </c>
      <c r="NRY56" s="132" t="s">
        <v>24</v>
      </c>
      <c r="NRZ56" s="132" t="s">
        <v>24</v>
      </c>
      <c r="NSA56" s="132" t="s">
        <v>24</v>
      </c>
      <c r="NSB56" s="132" t="s">
        <v>24</v>
      </c>
      <c r="NSC56" s="132" t="s">
        <v>24</v>
      </c>
      <c r="NSD56" s="132" t="s">
        <v>24</v>
      </c>
      <c r="NSE56" s="132" t="s">
        <v>24</v>
      </c>
      <c r="NSF56" s="132" t="s">
        <v>24</v>
      </c>
      <c r="NSG56" s="132" t="s">
        <v>24</v>
      </c>
      <c r="NSH56" s="132" t="s">
        <v>24</v>
      </c>
      <c r="NSI56" s="132" t="s">
        <v>24</v>
      </c>
      <c r="NSJ56" s="132" t="s">
        <v>24</v>
      </c>
      <c r="NSK56" s="132" t="s">
        <v>24</v>
      </c>
      <c r="NSL56" s="132" t="s">
        <v>24</v>
      </c>
      <c r="NSM56" s="132" t="s">
        <v>24</v>
      </c>
      <c r="NSN56" s="132" t="s">
        <v>24</v>
      </c>
      <c r="NSO56" s="132" t="s">
        <v>24</v>
      </c>
      <c r="NSP56" s="132" t="s">
        <v>24</v>
      </c>
      <c r="NSQ56" s="132" t="s">
        <v>24</v>
      </c>
      <c r="NSR56" s="132" t="s">
        <v>24</v>
      </c>
      <c r="NSS56" s="132" t="s">
        <v>24</v>
      </c>
      <c r="NST56" s="132" t="s">
        <v>24</v>
      </c>
      <c r="NSU56" s="132" t="s">
        <v>24</v>
      </c>
      <c r="NSV56" s="132" t="s">
        <v>24</v>
      </c>
      <c r="NSW56" s="132" t="s">
        <v>24</v>
      </c>
      <c r="NSX56" s="132" t="s">
        <v>24</v>
      </c>
      <c r="NSY56" s="132" t="s">
        <v>24</v>
      </c>
      <c r="NSZ56" s="132" t="s">
        <v>24</v>
      </c>
      <c r="NTA56" s="132" t="s">
        <v>24</v>
      </c>
      <c r="NTB56" s="132" t="s">
        <v>24</v>
      </c>
      <c r="NTC56" s="132" t="s">
        <v>24</v>
      </c>
      <c r="NTD56" s="132" t="s">
        <v>24</v>
      </c>
      <c r="NTE56" s="132" t="s">
        <v>24</v>
      </c>
      <c r="NTF56" s="132" t="s">
        <v>24</v>
      </c>
      <c r="NTG56" s="132" t="s">
        <v>24</v>
      </c>
      <c r="NTH56" s="132" t="s">
        <v>24</v>
      </c>
      <c r="NTI56" s="132" t="s">
        <v>24</v>
      </c>
      <c r="NTJ56" s="132" t="s">
        <v>24</v>
      </c>
      <c r="NTK56" s="132" t="s">
        <v>24</v>
      </c>
      <c r="NTL56" s="132" t="s">
        <v>24</v>
      </c>
      <c r="NTM56" s="132" t="s">
        <v>24</v>
      </c>
      <c r="NTN56" s="132" t="s">
        <v>24</v>
      </c>
      <c r="NTO56" s="132" t="s">
        <v>24</v>
      </c>
      <c r="NTP56" s="132" t="s">
        <v>24</v>
      </c>
      <c r="NTQ56" s="132" t="s">
        <v>24</v>
      </c>
      <c r="NTR56" s="132" t="s">
        <v>24</v>
      </c>
      <c r="NTS56" s="132" t="s">
        <v>24</v>
      </c>
      <c r="NTT56" s="132" t="s">
        <v>24</v>
      </c>
      <c r="NTU56" s="132" t="s">
        <v>24</v>
      </c>
      <c r="NTV56" s="132" t="s">
        <v>24</v>
      </c>
      <c r="NTW56" s="132" t="s">
        <v>24</v>
      </c>
      <c r="NTX56" s="132" t="s">
        <v>24</v>
      </c>
      <c r="NTY56" s="132" t="s">
        <v>24</v>
      </c>
      <c r="NTZ56" s="132" t="s">
        <v>24</v>
      </c>
      <c r="NUA56" s="132" t="s">
        <v>24</v>
      </c>
      <c r="NUB56" s="132" t="s">
        <v>24</v>
      </c>
      <c r="NUC56" s="132" t="s">
        <v>24</v>
      </c>
      <c r="NUD56" s="132" t="s">
        <v>24</v>
      </c>
      <c r="NUE56" s="132" t="s">
        <v>24</v>
      </c>
      <c r="NUF56" s="132" t="s">
        <v>24</v>
      </c>
      <c r="NUG56" s="132" t="s">
        <v>24</v>
      </c>
      <c r="NUH56" s="132" t="s">
        <v>24</v>
      </c>
      <c r="NUI56" s="132" t="s">
        <v>24</v>
      </c>
      <c r="NUJ56" s="132" t="s">
        <v>24</v>
      </c>
      <c r="NUK56" s="132" t="s">
        <v>24</v>
      </c>
      <c r="NUL56" s="132" t="s">
        <v>24</v>
      </c>
      <c r="NUM56" s="132" t="s">
        <v>24</v>
      </c>
      <c r="NUN56" s="132" t="s">
        <v>24</v>
      </c>
      <c r="NUO56" s="132" t="s">
        <v>24</v>
      </c>
      <c r="NUP56" s="132" t="s">
        <v>24</v>
      </c>
      <c r="NUQ56" s="132" t="s">
        <v>24</v>
      </c>
      <c r="NUR56" s="132" t="s">
        <v>24</v>
      </c>
      <c r="NUS56" s="132" t="s">
        <v>24</v>
      </c>
      <c r="NUT56" s="132" t="s">
        <v>24</v>
      </c>
      <c r="NUU56" s="132" t="s">
        <v>24</v>
      </c>
      <c r="NUV56" s="132" t="s">
        <v>24</v>
      </c>
      <c r="NUW56" s="132" t="s">
        <v>24</v>
      </c>
      <c r="NUX56" s="132" t="s">
        <v>24</v>
      </c>
      <c r="NUY56" s="132" t="s">
        <v>24</v>
      </c>
      <c r="NUZ56" s="132" t="s">
        <v>24</v>
      </c>
      <c r="NVA56" s="132" t="s">
        <v>24</v>
      </c>
      <c r="NVB56" s="132" t="s">
        <v>24</v>
      </c>
      <c r="NVC56" s="132" t="s">
        <v>24</v>
      </c>
      <c r="NVD56" s="132" t="s">
        <v>24</v>
      </c>
      <c r="NVE56" s="132" t="s">
        <v>24</v>
      </c>
      <c r="NVF56" s="132" t="s">
        <v>24</v>
      </c>
      <c r="NVG56" s="132" t="s">
        <v>24</v>
      </c>
      <c r="NVH56" s="132" t="s">
        <v>24</v>
      </c>
      <c r="NVI56" s="132" t="s">
        <v>24</v>
      </c>
      <c r="NVJ56" s="132" t="s">
        <v>24</v>
      </c>
      <c r="NVK56" s="132" t="s">
        <v>24</v>
      </c>
      <c r="NVL56" s="132" t="s">
        <v>24</v>
      </c>
      <c r="NVM56" s="132" t="s">
        <v>24</v>
      </c>
      <c r="NVN56" s="132" t="s">
        <v>24</v>
      </c>
      <c r="NVO56" s="132" t="s">
        <v>24</v>
      </c>
      <c r="NVP56" s="132" t="s">
        <v>24</v>
      </c>
      <c r="NVQ56" s="132" t="s">
        <v>24</v>
      </c>
      <c r="NVR56" s="132" t="s">
        <v>24</v>
      </c>
      <c r="NVS56" s="132" t="s">
        <v>24</v>
      </c>
      <c r="NVT56" s="132" t="s">
        <v>24</v>
      </c>
      <c r="NVU56" s="132" t="s">
        <v>24</v>
      </c>
      <c r="NVV56" s="132" t="s">
        <v>24</v>
      </c>
      <c r="NVW56" s="132" t="s">
        <v>24</v>
      </c>
      <c r="NVX56" s="132" t="s">
        <v>24</v>
      </c>
      <c r="NVY56" s="132" t="s">
        <v>24</v>
      </c>
      <c r="NVZ56" s="132" t="s">
        <v>24</v>
      </c>
      <c r="NWA56" s="132" t="s">
        <v>24</v>
      </c>
      <c r="NWB56" s="132" t="s">
        <v>24</v>
      </c>
      <c r="NWC56" s="132" t="s">
        <v>24</v>
      </c>
      <c r="NWD56" s="132" t="s">
        <v>24</v>
      </c>
      <c r="NWE56" s="132" t="s">
        <v>24</v>
      </c>
      <c r="NWF56" s="132" t="s">
        <v>24</v>
      </c>
      <c r="NWG56" s="132" t="s">
        <v>24</v>
      </c>
      <c r="NWH56" s="132" t="s">
        <v>24</v>
      </c>
      <c r="NWI56" s="132" t="s">
        <v>24</v>
      </c>
      <c r="NWJ56" s="132" t="s">
        <v>24</v>
      </c>
      <c r="NWK56" s="132" t="s">
        <v>24</v>
      </c>
      <c r="NWL56" s="132" t="s">
        <v>24</v>
      </c>
      <c r="NWM56" s="132" t="s">
        <v>24</v>
      </c>
      <c r="NWN56" s="132" t="s">
        <v>24</v>
      </c>
      <c r="NWO56" s="132" t="s">
        <v>24</v>
      </c>
      <c r="NWP56" s="132" t="s">
        <v>24</v>
      </c>
      <c r="NWQ56" s="132" t="s">
        <v>24</v>
      </c>
      <c r="NWR56" s="132" t="s">
        <v>24</v>
      </c>
      <c r="NWS56" s="132" t="s">
        <v>24</v>
      </c>
      <c r="NWT56" s="132" t="s">
        <v>24</v>
      </c>
      <c r="NWU56" s="132" t="s">
        <v>24</v>
      </c>
      <c r="NWV56" s="132" t="s">
        <v>24</v>
      </c>
      <c r="NWW56" s="132" t="s">
        <v>24</v>
      </c>
      <c r="NWX56" s="132" t="s">
        <v>24</v>
      </c>
      <c r="NWY56" s="132" t="s">
        <v>24</v>
      </c>
      <c r="NWZ56" s="132" t="s">
        <v>24</v>
      </c>
      <c r="NXA56" s="132" t="s">
        <v>24</v>
      </c>
      <c r="NXB56" s="132" t="s">
        <v>24</v>
      </c>
      <c r="NXC56" s="132" t="s">
        <v>24</v>
      </c>
      <c r="NXD56" s="132" t="s">
        <v>24</v>
      </c>
      <c r="NXE56" s="132" t="s">
        <v>24</v>
      </c>
      <c r="NXF56" s="132" t="s">
        <v>24</v>
      </c>
      <c r="NXG56" s="132" t="s">
        <v>24</v>
      </c>
      <c r="NXH56" s="132" t="s">
        <v>24</v>
      </c>
      <c r="NXI56" s="132" t="s">
        <v>24</v>
      </c>
      <c r="NXJ56" s="132" t="s">
        <v>24</v>
      </c>
      <c r="NXK56" s="132" t="s">
        <v>24</v>
      </c>
      <c r="NXL56" s="132" t="s">
        <v>24</v>
      </c>
      <c r="NXM56" s="132" t="s">
        <v>24</v>
      </c>
      <c r="NXN56" s="132" t="s">
        <v>24</v>
      </c>
      <c r="NXO56" s="132" t="s">
        <v>24</v>
      </c>
      <c r="NXP56" s="132" t="s">
        <v>24</v>
      </c>
      <c r="NXQ56" s="132" t="s">
        <v>24</v>
      </c>
      <c r="NXR56" s="132" t="s">
        <v>24</v>
      </c>
      <c r="NXS56" s="132" t="s">
        <v>24</v>
      </c>
      <c r="NXT56" s="132" t="s">
        <v>24</v>
      </c>
      <c r="NXU56" s="132" t="s">
        <v>24</v>
      </c>
      <c r="NXV56" s="132" t="s">
        <v>24</v>
      </c>
      <c r="NXW56" s="132" t="s">
        <v>24</v>
      </c>
      <c r="NXX56" s="132" t="s">
        <v>24</v>
      </c>
      <c r="NXY56" s="132" t="s">
        <v>24</v>
      </c>
      <c r="NXZ56" s="132" t="s">
        <v>24</v>
      </c>
      <c r="NYA56" s="132" t="s">
        <v>24</v>
      </c>
      <c r="NYB56" s="132" t="s">
        <v>24</v>
      </c>
      <c r="NYC56" s="132" t="s">
        <v>24</v>
      </c>
      <c r="NYD56" s="132" t="s">
        <v>24</v>
      </c>
      <c r="NYE56" s="132" t="s">
        <v>24</v>
      </c>
      <c r="NYF56" s="132" t="s">
        <v>24</v>
      </c>
      <c r="NYG56" s="132" t="s">
        <v>24</v>
      </c>
      <c r="NYH56" s="132" t="s">
        <v>24</v>
      </c>
      <c r="NYI56" s="132" t="s">
        <v>24</v>
      </c>
      <c r="NYJ56" s="132" t="s">
        <v>24</v>
      </c>
      <c r="NYK56" s="132" t="s">
        <v>24</v>
      </c>
      <c r="NYL56" s="132" t="s">
        <v>24</v>
      </c>
      <c r="NYM56" s="132" t="s">
        <v>24</v>
      </c>
      <c r="NYN56" s="132" t="s">
        <v>24</v>
      </c>
      <c r="NYO56" s="132" t="s">
        <v>24</v>
      </c>
      <c r="NYP56" s="132" t="s">
        <v>24</v>
      </c>
      <c r="NYQ56" s="132" t="s">
        <v>24</v>
      </c>
      <c r="NYR56" s="132" t="s">
        <v>24</v>
      </c>
      <c r="NYS56" s="132" t="s">
        <v>24</v>
      </c>
      <c r="NYT56" s="132" t="s">
        <v>24</v>
      </c>
      <c r="NYU56" s="132" t="s">
        <v>24</v>
      </c>
      <c r="NYV56" s="132" t="s">
        <v>24</v>
      </c>
      <c r="NYW56" s="132" t="s">
        <v>24</v>
      </c>
      <c r="NYX56" s="132" t="s">
        <v>24</v>
      </c>
      <c r="NYY56" s="132" t="s">
        <v>24</v>
      </c>
      <c r="NYZ56" s="132" t="s">
        <v>24</v>
      </c>
      <c r="NZA56" s="132" t="s">
        <v>24</v>
      </c>
      <c r="NZB56" s="132" t="s">
        <v>24</v>
      </c>
      <c r="NZC56" s="132" t="s">
        <v>24</v>
      </c>
      <c r="NZD56" s="132" t="s">
        <v>24</v>
      </c>
      <c r="NZE56" s="132" t="s">
        <v>24</v>
      </c>
      <c r="NZF56" s="132" t="s">
        <v>24</v>
      </c>
      <c r="NZG56" s="132" t="s">
        <v>24</v>
      </c>
      <c r="NZH56" s="132" t="s">
        <v>24</v>
      </c>
      <c r="NZI56" s="132" t="s">
        <v>24</v>
      </c>
      <c r="NZJ56" s="132" t="s">
        <v>24</v>
      </c>
      <c r="NZK56" s="132" t="s">
        <v>24</v>
      </c>
      <c r="NZL56" s="132" t="s">
        <v>24</v>
      </c>
      <c r="NZM56" s="132" t="s">
        <v>24</v>
      </c>
      <c r="NZN56" s="132" t="s">
        <v>24</v>
      </c>
      <c r="NZO56" s="132" t="s">
        <v>24</v>
      </c>
      <c r="NZP56" s="132" t="s">
        <v>24</v>
      </c>
      <c r="NZQ56" s="132" t="s">
        <v>24</v>
      </c>
      <c r="NZR56" s="132" t="s">
        <v>24</v>
      </c>
      <c r="NZS56" s="132" t="s">
        <v>24</v>
      </c>
      <c r="NZT56" s="132" t="s">
        <v>24</v>
      </c>
      <c r="NZU56" s="132" t="s">
        <v>24</v>
      </c>
      <c r="NZV56" s="132" t="s">
        <v>24</v>
      </c>
      <c r="NZW56" s="132" t="s">
        <v>24</v>
      </c>
      <c r="NZX56" s="132" t="s">
        <v>24</v>
      </c>
      <c r="NZY56" s="132" t="s">
        <v>24</v>
      </c>
      <c r="NZZ56" s="132" t="s">
        <v>24</v>
      </c>
      <c r="OAA56" s="132" t="s">
        <v>24</v>
      </c>
      <c r="OAB56" s="132" t="s">
        <v>24</v>
      </c>
      <c r="OAC56" s="132" t="s">
        <v>24</v>
      </c>
      <c r="OAD56" s="132" t="s">
        <v>24</v>
      </c>
      <c r="OAE56" s="132" t="s">
        <v>24</v>
      </c>
      <c r="OAF56" s="132" t="s">
        <v>24</v>
      </c>
      <c r="OAG56" s="132" t="s">
        <v>24</v>
      </c>
      <c r="OAH56" s="132" t="s">
        <v>24</v>
      </c>
      <c r="OAI56" s="132" t="s">
        <v>24</v>
      </c>
      <c r="OAJ56" s="132" t="s">
        <v>24</v>
      </c>
      <c r="OAK56" s="132" t="s">
        <v>24</v>
      </c>
      <c r="OAL56" s="132" t="s">
        <v>24</v>
      </c>
      <c r="OAM56" s="132" t="s">
        <v>24</v>
      </c>
      <c r="OAN56" s="132" t="s">
        <v>24</v>
      </c>
      <c r="OAO56" s="132" t="s">
        <v>24</v>
      </c>
      <c r="OAP56" s="132" t="s">
        <v>24</v>
      </c>
      <c r="OAQ56" s="132" t="s">
        <v>24</v>
      </c>
      <c r="OAR56" s="132" t="s">
        <v>24</v>
      </c>
      <c r="OAS56" s="132" t="s">
        <v>24</v>
      </c>
      <c r="OAT56" s="132" t="s">
        <v>24</v>
      </c>
      <c r="OAU56" s="132" t="s">
        <v>24</v>
      </c>
      <c r="OAV56" s="132" t="s">
        <v>24</v>
      </c>
      <c r="OAW56" s="132" t="s">
        <v>24</v>
      </c>
      <c r="OAX56" s="132" t="s">
        <v>24</v>
      </c>
      <c r="OAY56" s="132" t="s">
        <v>24</v>
      </c>
      <c r="OAZ56" s="132" t="s">
        <v>24</v>
      </c>
      <c r="OBA56" s="132" t="s">
        <v>24</v>
      </c>
      <c r="OBB56" s="132" t="s">
        <v>24</v>
      </c>
      <c r="OBC56" s="132" t="s">
        <v>24</v>
      </c>
      <c r="OBD56" s="132" t="s">
        <v>24</v>
      </c>
      <c r="OBE56" s="132" t="s">
        <v>24</v>
      </c>
      <c r="OBF56" s="132" t="s">
        <v>24</v>
      </c>
      <c r="OBG56" s="132" t="s">
        <v>24</v>
      </c>
      <c r="OBH56" s="132" t="s">
        <v>24</v>
      </c>
      <c r="OBI56" s="132" t="s">
        <v>24</v>
      </c>
      <c r="OBJ56" s="132" t="s">
        <v>24</v>
      </c>
      <c r="OBK56" s="132" t="s">
        <v>24</v>
      </c>
      <c r="OBL56" s="132" t="s">
        <v>24</v>
      </c>
      <c r="OBM56" s="132" t="s">
        <v>24</v>
      </c>
      <c r="OBN56" s="132" t="s">
        <v>24</v>
      </c>
      <c r="OBO56" s="132" t="s">
        <v>24</v>
      </c>
      <c r="OBP56" s="132" t="s">
        <v>24</v>
      </c>
      <c r="OBQ56" s="132" t="s">
        <v>24</v>
      </c>
      <c r="OBR56" s="132" t="s">
        <v>24</v>
      </c>
      <c r="OBS56" s="132" t="s">
        <v>24</v>
      </c>
      <c r="OBT56" s="132" t="s">
        <v>24</v>
      </c>
      <c r="OBU56" s="132" t="s">
        <v>24</v>
      </c>
      <c r="OBV56" s="132" t="s">
        <v>24</v>
      </c>
      <c r="OBW56" s="132" t="s">
        <v>24</v>
      </c>
      <c r="OBX56" s="132" t="s">
        <v>24</v>
      </c>
      <c r="OBY56" s="132" t="s">
        <v>24</v>
      </c>
      <c r="OBZ56" s="132" t="s">
        <v>24</v>
      </c>
      <c r="OCA56" s="132" t="s">
        <v>24</v>
      </c>
      <c r="OCB56" s="132" t="s">
        <v>24</v>
      </c>
      <c r="OCC56" s="132" t="s">
        <v>24</v>
      </c>
      <c r="OCD56" s="132" t="s">
        <v>24</v>
      </c>
      <c r="OCE56" s="132" t="s">
        <v>24</v>
      </c>
      <c r="OCF56" s="132" t="s">
        <v>24</v>
      </c>
      <c r="OCG56" s="132" t="s">
        <v>24</v>
      </c>
      <c r="OCH56" s="132" t="s">
        <v>24</v>
      </c>
      <c r="OCI56" s="132" t="s">
        <v>24</v>
      </c>
      <c r="OCJ56" s="132" t="s">
        <v>24</v>
      </c>
      <c r="OCK56" s="132" t="s">
        <v>24</v>
      </c>
      <c r="OCL56" s="132" t="s">
        <v>24</v>
      </c>
      <c r="OCM56" s="132" t="s">
        <v>24</v>
      </c>
      <c r="OCN56" s="132" t="s">
        <v>24</v>
      </c>
      <c r="OCO56" s="132" t="s">
        <v>24</v>
      </c>
      <c r="OCP56" s="132" t="s">
        <v>24</v>
      </c>
      <c r="OCQ56" s="132" t="s">
        <v>24</v>
      </c>
      <c r="OCR56" s="132" t="s">
        <v>24</v>
      </c>
      <c r="OCS56" s="132" t="s">
        <v>24</v>
      </c>
      <c r="OCT56" s="132" t="s">
        <v>24</v>
      </c>
      <c r="OCU56" s="132" t="s">
        <v>24</v>
      </c>
      <c r="OCV56" s="132" t="s">
        <v>24</v>
      </c>
      <c r="OCW56" s="132" t="s">
        <v>24</v>
      </c>
      <c r="OCX56" s="132" t="s">
        <v>24</v>
      </c>
      <c r="OCY56" s="132" t="s">
        <v>24</v>
      </c>
      <c r="OCZ56" s="132" t="s">
        <v>24</v>
      </c>
      <c r="ODA56" s="132" t="s">
        <v>24</v>
      </c>
      <c r="ODB56" s="132" t="s">
        <v>24</v>
      </c>
      <c r="ODC56" s="132" t="s">
        <v>24</v>
      </c>
      <c r="ODD56" s="132" t="s">
        <v>24</v>
      </c>
      <c r="ODE56" s="132" t="s">
        <v>24</v>
      </c>
      <c r="ODF56" s="132" t="s">
        <v>24</v>
      </c>
      <c r="ODG56" s="132" t="s">
        <v>24</v>
      </c>
      <c r="ODH56" s="132" t="s">
        <v>24</v>
      </c>
      <c r="ODI56" s="132" t="s">
        <v>24</v>
      </c>
      <c r="ODJ56" s="132" t="s">
        <v>24</v>
      </c>
      <c r="ODK56" s="132" t="s">
        <v>24</v>
      </c>
      <c r="ODL56" s="132" t="s">
        <v>24</v>
      </c>
      <c r="ODM56" s="132" t="s">
        <v>24</v>
      </c>
      <c r="ODN56" s="132" t="s">
        <v>24</v>
      </c>
      <c r="ODO56" s="132" t="s">
        <v>24</v>
      </c>
      <c r="ODP56" s="132" t="s">
        <v>24</v>
      </c>
      <c r="ODQ56" s="132" t="s">
        <v>24</v>
      </c>
      <c r="ODR56" s="132" t="s">
        <v>24</v>
      </c>
      <c r="ODS56" s="132" t="s">
        <v>24</v>
      </c>
      <c r="ODT56" s="132" t="s">
        <v>24</v>
      </c>
      <c r="ODU56" s="132" t="s">
        <v>24</v>
      </c>
      <c r="ODV56" s="132" t="s">
        <v>24</v>
      </c>
      <c r="ODW56" s="132" t="s">
        <v>24</v>
      </c>
      <c r="ODX56" s="132" t="s">
        <v>24</v>
      </c>
      <c r="ODY56" s="132" t="s">
        <v>24</v>
      </c>
      <c r="ODZ56" s="132" t="s">
        <v>24</v>
      </c>
      <c r="OEA56" s="132" t="s">
        <v>24</v>
      </c>
      <c r="OEB56" s="132" t="s">
        <v>24</v>
      </c>
      <c r="OEC56" s="132" t="s">
        <v>24</v>
      </c>
      <c r="OED56" s="132" t="s">
        <v>24</v>
      </c>
      <c r="OEE56" s="132" t="s">
        <v>24</v>
      </c>
      <c r="OEF56" s="132" t="s">
        <v>24</v>
      </c>
      <c r="OEG56" s="132" t="s">
        <v>24</v>
      </c>
      <c r="OEH56" s="132" t="s">
        <v>24</v>
      </c>
      <c r="OEI56" s="132" t="s">
        <v>24</v>
      </c>
      <c r="OEJ56" s="132" t="s">
        <v>24</v>
      </c>
      <c r="OEK56" s="132" t="s">
        <v>24</v>
      </c>
      <c r="OEL56" s="132" t="s">
        <v>24</v>
      </c>
      <c r="OEM56" s="132" t="s">
        <v>24</v>
      </c>
      <c r="OEN56" s="132" t="s">
        <v>24</v>
      </c>
      <c r="OEO56" s="132" t="s">
        <v>24</v>
      </c>
      <c r="OEP56" s="132" t="s">
        <v>24</v>
      </c>
      <c r="OEQ56" s="132" t="s">
        <v>24</v>
      </c>
      <c r="OER56" s="132" t="s">
        <v>24</v>
      </c>
      <c r="OES56" s="132" t="s">
        <v>24</v>
      </c>
      <c r="OET56" s="132" t="s">
        <v>24</v>
      </c>
      <c r="OEU56" s="132" t="s">
        <v>24</v>
      </c>
      <c r="OEV56" s="132" t="s">
        <v>24</v>
      </c>
      <c r="OEW56" s="132" t="s">
        <v>24</v>
      </c>
      <c r="OEX56" s="132" t="s">
        <v>24</v>
      </c>
      <c r="OEY56" s="132" t="s">
        <v>24</v>
      </c>
      <c r="OEZ56" s="132" t="s">
        <v>24</v>
      </c>
      <c r="OFA56" s="132" t="s">
        <v>24</v>
      </c>
      <c r="OFB56" s="132" t="s">
        <v>24</v>
      </c>
      <c r="OFC56" s="132" t="s">
        <v>24</v>
      </c>
      <c r="OFD56" s="132" t="s">
        <v>24</v>
      </c>
      <c r="OFE56" s="132" t="s">
        <v>24</v>
      </c>
      <c r="OFF56" s="132" t="s">
        <v>24</v>
      </c>
      <c r="OFG56" s="132" t="s">
        <v>24</v>
      </c>
      <c r="OFH56" s="132" t="s">
        <v>24</v>
      </c>
      <c r="OFI56" s="132" t="s">
        <v>24</v>
      </c>
      <c r="OFJ56" s="132" t="s">
        <v>24</v>
      </c>
      <c r="OFK56" s="132" t="s">
        <v>24</v>
      </c>
      <c r="OFL56" s="132" t="s">
        <v>24</v>
      </c>
      <c r="OFM56" s="132" t="s">
        <v>24</v>
      </c>
      <c r="OFN56" s="132" t="s">
        <v>24</v>
      </c>
      <c r="OFO56" s="132" t="s">
        <v>24</v>
      </c>
      <c r="OFP56" s="132" t="s">
        <v>24</v>
      </c>
      <c r="OFQ56" s="132" t="s">
        <v>24</v>
      </c>
      <c r="OFR56" s="132" t="s">
        <v>24</v>
      </c>
      <c r="OFS56" s="132" t="s">
        <v>24</v>
      </c>
      <c r="OFT56" s="132" t="s">
        <v>24</v>
      </c>
      <c r="OFU56" s="132" t="s">
        <v>24</v>
      </c>
      <c r="OFV56" s="132" t="s">
        <v>24</v>
      </c>
      <c r="OFW56" s="132" t="s">
        <v>24</v>
      </c>
      <c r="OFX56" s="132" t="s">
        <v>24</v>
      </c>
      <c r="OFY56" s="132" t="s">
        <v>24</v>
      </c>
      <c r="OFZ56" s="132" t="s">
        <v>24</v>
      </c>
      <c r="OGA56" s="132" t="s">
        <v>24</v>
      </c>
      <c r="OGB56" s="132" t="s">
        <v>24</v>
      </c>
      <c r="OGC56" s="132" t="s">
        <v>24</v>
      </c>
      <c r="OGD56" s="132" t="s">
        <v>24</v>
      </c>
      <c r="OGE56" s="132" t="s">
        <v>24</v>
      </c>
      <c r="OGF56" s="132" t="s">
        <v>24</v>
      </c>
      <c r="OGG56" s="132" t="s">
        <v>24</v>
      </c>
      <c r="OGH56" s="132" t="s">
        <v>24</v>
      </c>
      <c r="OGI56" s="132" t="s">
        <v>24</v>
      </c>
      <c r="OGJ56" s="132" t="s">
        <v>24</v>
      </c>
      <c r="OGK56" s="132" t="s">
        <v>24</v>
      </c>
      <c r="OGL56" s="132" t="s">
        <v>24</v>
      </c>
      <c r="OGM56" s="132" t="s">
        <v>24</v>
      </c>
      <c r="OGN56" s="132" t="s">
        <v>24</v>
      </c>
      <c r="OGO56" s="132" t="s">
        <v>24</v>
      </c>
      <c r="OGP56" s="132" t="s">
        <v>24</v>
      </c>
      <c r="OGQ56" s="132" t="s">
        <v>24</v>
      </c>
      <c r="OGR56" s="132" t="s">
        <v>24</v>
      </c>
      <c r="OGS56" s="132" t="s">
        <v>24</v>
      </c>
      <c r="OGT56" s="132" t="s">
        <v>24</v>
      </c>
      <c r="OGU56" s="132" t="s">
        <v>24</v>
      </c>
      <c r="OGV56" s="132" t="s">
        <v>24</v>
      </c>
      <c r="OGW56" s="132" t="s">
        <v>24</v>
      </c>
      <c r="OGX56" s="132" t="s">
        <v>24</v>
      </c>
      <c r="OGY56" s="132" t="s">
        <v>24</v>
      </c>
      <c r="OGZ56" s="132" t="s">
        <v>24</v>
      </c>
      <c r="OHA56" s="132" t="s">
        <v>24</v>
      </c>
      <c r="OHB56" s="132" t="s">
        <v>24</v>
      </c>
      <c r="OHC56" s="132" t="s">
        <v>24</v>
      </c>
      <c r="OHD56" s="132" t="s">
        <v>24</v>
      </c>
      <c r="OHE56" s="132" t="s">
        <v>24</v>
      </c>
      <c r="OHF56" s="132" t="s">
        <v>24</v>
      </c>
      <c r="OHG56" s="132" t="s">
        <v>24</v>
      </c>
      <c r="OHH56" s="132" t="s">
        <v>24</v>
      </c>
      <c r="OHI56" s="132" t="s">
        <v>24</v>
      </c>
      <c r="OHJ56" s="132" t="s">
        <v>24</v>
      </c>
      <c r="OHK56" s="132" t="s">
        <v>24</v>
      </c>
      <c r="OHL56" s="132" t="s">
        <v>24</v>
      </c>
      <c r="OHM56" s="132" t="s">
        <v>24</v>
      </c>
      <c r="OHN56" s="132" t="s">
        <v>24</v>
      </c>
      <c r="OHO56" s="132" t="s">
        <v>24</v>
      </c>
      <c r="OHP56" s="132" t="s">
        <v>24</v>
      </c>
      <c r="OHQ56" s="132" t="s">
        <v>24</v>
      </c>
      <c r="OHR56" s="132" t="s">
        <v>24</v>
      </c>
      <c r="OHS56" s="132" t="s">
        <v>24</v>
      </c>
      <c r="OHT56" s="132" t="s">
        <v>24</v>
      </c>
      <c r="OHU56" s="132" t="s">
        <v>24</v>
      </c>
      <c r="OHV56" s="132" t="s">
        <v>24</v>
      </c>
      <c r="OHW56" s="132" t="s">
        <v>24</v>
      </c>
      <c r="OHX56" s="132" t="s">
        <v>24</v>
      </c>
      <c r="OHY56" s="132" t="s">
        <v>24</v>
      </c>
      <c r="OHZ56" s="132" t="s">
        <v>24</v>
      </c>
      <c r="OIA56" s="132" t="s">
        <v>24</v>
      </c>
      <c r="OIB56" s="132" t="s">
        <v>24</v>
      </c>
      <c r="OIC56" s="132" t="s">
        <v>24</v>
      </c>
      <c r="OID56" s="132" t="s">
        <v>24</v>
      </c>
      <c r="OIE56" s="132" t="s">
        <v>24</v>
      </c>
      <c r="OIF56" s="132" t="s">
        <v>24</v>
      </c>
      <c r="OIG56" s="132" t="s">
        <v>24</v>
      </c>
      <c r="OIH56" s="132" t="s">
        <v>24</v>
      </c>
      <c r="OII56" s="132" t="s">
        <v>24</v>
      </c>
      <c r="OIJ56" s="132" t="s">
        <v>24</v>
      </c>
      <c r="OIK56" s="132" t="s">
        <v>24</v>
      </c>
      <c r="OIL56" s="132" t="s">
        <v>24</v>
      </c>
      <c r="OIM56" s="132" t="s">
        <v>24</v>
      </c>
      <c r="OIN56" s="132" t="s">
        <v>24</v>
      </c>
      <c r="OIO56" s="132" t="s">
        <v>24</v>
      </c>
      <c r="OIP56" s="132" t="s">
        <v>24</v>
      </c>
      <c r="OIQ56" s="132" t="s">
        <v>24</v>
      </c>
      <c r="OIR56" s="132" t="s">
        <v>24</v>
      </c>
      <c r="OIS56" s="132" t="s">
        <v>24</v>
      </c>
      <c r="OIT56" s="132" t="s">
        <v>24</v>
      </c>
      <c r="OIU56" s="132" t="s">
        <v>24</v>
      </c>
      <c r="OIV56" s="132" t="s">
        <v>24</v>
      </c>
      <c r="OIW56" s="132" t="s">
        <v>24</v>
      </c>
      <c r="OIX56" s="132" t="s">
        <v>24</v>
      </c>
      <c r="OIY56" s="132" t="s">
        <v>24</v>
      </c>
      <c r="OIZ56" s="132" t="s">
        <v>24</v>
      </c>
      <c r="OJA56" s="132" t="s">
        <v>24</v>
      </c>
      <c r="OJB56" s="132" t="s">
        <v>24</v>
      </c>
      <c r="OJC56" s="132" t="s">
        <v>24</v>
      </c>
      <c r="OJD56" s="132" t="s">
        <v>24</v>
      </c>
      <c r="OJE56" s="132" t="s">
        <v>24</v>
      </c>
      <c r="OJF56" s="132" t="s">
        <v>24</v>
      </c>
      <c r="OJG56" s="132" t="s">
        <v>24</v>
      </c>
      <c r="OJH56" s="132" t="s">
        <v>24</v>
      </c>
      <c r="OJI56" s="132" t="s">
        <v>24</v>
      </c>
      <c r="OJJ56" s="132" t="s">
        <v>24</v>
      </c>
      <c r="OJK56" s="132" t="s">
        <v>24</v>
      </c>
      <c r="OJL56" s="132" t="s">
        <v>24</v>
      </c>
      <c r="OJM56" s="132" t="s">
        <v>24</v>
      </c>
      <c r="OJN56" s="132" t="s">
        <v>24</v>
      </c>
      <c r="OJO56" s="132" t="s">
        <v>24</v>
      </c>
      <c r="OJP56" s="132" t="s">
        <v>24</v>
      </c>
      <c r="OJQ56" s="132" t="s">
        <v>24</v>
      </c>
      <c r="OJR56" s="132" t="s">
        <v>24</v>
      </c>
      <c r="OJS56" s="132" t="s">
        <v>24</v>
      </c>
      <c r="OJT56" s="132" t="s">
        <v>24</v>
      </c>
      <c r="OJU56" s="132" t="s">
        <v>24</v>
      </c>
      <c r="OJV56" s="132" t="s">
        <v>24</v>
      </c>
      <c r="OJW56" s="132" t="s">
        <v>24</v>
      </c>
      <c r="OJX56" s="132" t="s">
        <v>24</v>
      </c>
      <c r="OJY56" s="132" t="s">
        <v>24</v>
      </c>
      <c r="OJZ56" s="132" t="s">
        <v>24</v>
      </c>
      <c r="OKA56" s="132" t="s">
        <v>24</v>
      </c>
      <c r="OKB56" s="132" t="s">
        <v>24</v>
      </c>
      <c r="OKC56" s="132" t="s">
        <v>24</v>
      </c>
      <c r="OKD56" s="132" t="s">
        <v>24</v>
      </c>
      <c r="OKE56" s="132" t="s">
        <v>24</v>
      </c>
      <c r="OKF56" s="132" t="s">
        <v>24</v>
      </c>
      <c r="OKG56" s="132" t="s">
        <v>24</v>
      </c>
      <c r="OKH56" s="132" t="s">
        <v>24</v>
      </c>
      <c r="OKI56" s="132" t="s">
        <v>24</v>
      </c>
      <c r="OKJ56" s="132" t="s">
        <v>24</v>
      </c>
      <c r="OKK56" s="132" t="s">
        <v>24</v>
      </c>
      <c r="OKL56" s="132" t="s">
        <v>24</v>
      </c>
      <c r="OKM56" s="132" t="s">
        <v>24</v>
      </c>
      <c r="OKN56" s="132" t="s">
        <v>24</v>
      </c>
      <c r="OKO56" s="132" t="s">
        <v>24</v>
      </c>
      <c r="OKP56" s="132" t="s">
        <v>24</v>
      </c>
      <c r="OKQ56" s="132" t="s">
        <v>24</v>
      </c>
      <c r="OKR56" s="132" t="s">
        <v>24</v>
      </c>
      <c r="OKS56" s="132" t="s">
        <v>24</v>
      </c>
      <c r="OKT56" s="132" t="s">
        <v>24</v>
      </c>
      <c r="OKU56" s="132" t="s">
        <v>24</v>
      </c>
      <c r="OKV56" s="132" t="s">
        <v>24</v>
      </c>
      <c r="OKW56" s="132" t="s">
        <v>24</v>
      </c>
      <c r="OKX56" s="132" t="s">
        <v>24</v>
      </c>
      <c r="OKY56" s="132" t="s">
        <v>24</v>
      </c>
      <c r="OKZ56" s="132" t="s">
        <v>24</v>
      </c>
      <c r="OLA56" s="132" t="s">
        <v>24</v>
      </c>
      <c r="OLB56" s="132" t="s">
        <v>24</v>
      </c>
      <c r="OLC56" s="132" t="s">
        <v>24</v>
      </c>
      <c r="OLD56" s="132" t="s">
        <v>24</v>
      </c>
      <c r="OLE56" s="132" t="s">
        <v>24</v>
      </c>
      <c r="OLF56" s="132" t="s">
        <v>24</v>
      </c>
      <c r="OLG56" s="132" t="s">
        <v>24</v>
      </c>
      <c r="OLH56" s="132" t="s">
        <v>24</v>
      </c>
      <c r="OLI56" s="132" t="s">
        <v>24</v>
      </c>
      <c r="OLJ56" s="132" t="s">
        <v>24</v>
      </c>
      <c r="OLK56" s="132" t="s">
        <v>24</v>
      </c>
      <c r="OLL56" s="132" t="s">
        <v>24</v>
      </c>
      <c r="OLM56" s="132" t="s">
        <v>24</v>
      </c>
      <c r="OLN56" s="132" t="s">
        <v>24</v>
      </c>
      <c r="OLO56" s="132" t="s">
        <v>24</v>
      </c>
      <c r="OLP56" s="132" t="s">
        <v>24</v>
      </c>
      <c r="OLQ56" s="132" t="s">
        <v>24</v>
      </c>
      <c r="OLR56" s="132" t="s">
        <v>24</v>
      </c>
      <c r="OLS56" s="132" t="s">
        <v>24</v>
      </c>
      <c r="OLT56" s="132" t="s">
        <v>24</v>
      </c>
      <c r="OLU56" s="132" t="s">
        <v>24</v>
      </c>
      <c r="OLV56" s="132" t="s">
        <v>24</v>
      </c>
      <c r="OLW56" s="132" t="s">
        <v>24</v>
      </c>
      <c r="OLX56" s="132" t="s">
        <v>24</v>
      </c>
      <c r="OLY56" s="132" t="s">
        <v>24</v>
      </c>
      <c r="OLZ56" s="132" t="s">
        <v>24</v>
      </c>
      <c r="OMA56" s="132" t="s">
        <v>24</v>
      </c>
      <c r="OMB56" s="132" t="s">
        <v>24</v>
      </c>
      <c r="OMC56" s="132" t="s">
        <v>24</v>
      </c>
      <c r="OMD56" s="132" t="s">
        <v>24</v>
      </c>
      <c r="OME56" s="132" t="s">
        <v>24</v>
      </c>
      <c r="OMF56" s="132" t="s">
        <v>24</v>
      </c>
      <c r="OMG56" s="132" t="s">
        <v>24</v>
      </c>
      <c r="OMH56" s="132" t="s">
        <v>24</v>
      </c>
      <c r="OMI56" s="132" t="s">
        <v>24</v>
      </c>
      <c r="OMJ56" s="132" t="s">
        <v>24</v>
      </c>
      <c r="OMK56" s="132" t="s">
        <v>24</v>
      </c>
      <c r="OML56" s="132" t="s">
        <v>24</v>
      </c>
      <c r="OMM56" s="132" t="s">
        <v>24</v>
      </c>
      <c r="OMN56" s="132" t="s">
        <v>24</v>
      </c>
      <c r="OMO56" s="132" t="s">
        <v>24</v>
      </c>
      <c r="OMP56" s="132" t="s">
        <v>24</v>
      </c>
      <c r="OMQ56" s="132" t="s">
        <v>24</v>
      </c>
      <c r="OMR56" s="132" t="s">
        <v>24</v>
      </c>
      <c r="OMS56" s="132" t="s">
        <v>24</v>
      </c>
      <c r="OMT56" s="132" t="s">
        <v>24</v>
      </c>
      <c r="OMU56" s="132" t="s">
        <v>24</v>
      </c>
      <c r="OMV56" s="132" t="s">
        <v>24</v>
      </c>
      <c r="OMW56" s="132" t="s">
        <v>24</v>
      </c>
      <c r="OMX56" s="132" t="s">
        <v>24</v>
      </c>
      <c r="OMY56" s="132" t="s">
        <v>24</v>
      </c>
      <c r="OMZ56" s="132" t="s">
        <v>24</v>
      </c>
      <c r="ONA56" s="132" t="s">
        <v>24</v>
      </c>
      <c r="ONB56" s="132" t="s">
        <v>24</v>
      </c>
      <c r="ONC56" s="132" t="s">
        <v>24</v>
      </c>
      <c r="OND56" s="132" t="s">
        <v>24</v>
      </c>
      <c r="ONE56" s="132" t="s">
        <v>24</v>
      </c>
      <c r="ONF56" s="132" t="s">
        <v>24</v>
      </c>
      <c r="ONG56" s="132" t="s">
        <v>24</v>
      </c>
      <c r="ONH56" s="132" t="s">
        <v>24</v>
      </c>
      <c r="ONI56" s="132" t="s">
        <v>24</v>
      </c>
      <c r="ONJ56" s="132" t="s">
        <v>24</v>
      </c>
      <c r="ONK56" s="132" t="s">
        <v>24</v>
      </c>
      <c r="ONL56" s="132" t="s">
        <v>24</v>
      </c>
      <c r="ONM56" s="132" t="s">
        <v>24</v>
      </c>
      <c r="ONN56" s="132" t="s">
        <v>24</v>
      </c>
      <c r="ONO56" s="132" t="s">
        <v>24</v>
      </c>
      <c r="ONP56" s="132" t="s">
        <v>24</v>
      </c>
      <c r="ONQ56" s="132" t="s">
        <v>24</v>
      </c>
      <c r="ONR56" s="132" t="s">
        <v>24</v>
      </c>
      <c r="ONS56" s="132" t="s">
        <v>24</v>
      </c>
      <c r="ONT56" s="132" t="s">
        <v>24</v>
      </c>
      <c r="ONU56" s="132" t="s">
        <v>24</v>
      </c>
      <c r="ONV56" s="132" t="s">
        <v>24</v>
      </c>
      <c r="ONW56" s="132" t="s">
        <v>24</v>
      </c>
      <c r="ONX56" s="132" t="s">
        <v>24</v>
      </c>
      <c r="ONY56" s="132" t="s">
        <v>24</v>
      </c>
      <c r="ONZ56" s="132" t="s">
        <v>24</v>
      </c>
      <c r="OOA56" s="132" t="s">
        <v>24</v>
      </c>
      <c r="OOB56" s="132" t="s">
        <v>24</v>
      </c>
      <c r="OOC56" s="132" t="s">
        <v>24</v>
      </c>
      <c r="OOD56" s="132" t="s">
        <v>24</v>
      </c>
      <c r="OOE56" s="132" t="s">
        <v>24</v>
      </c>
      <c r="OOF56" s="132" t="s">
        <v>24</v>
      </c>
      <c r="OOG56" s="132" t="s">
        <v>24</v>
      </c>
      <c r="OOH56" s="132" t="s">
        <v>24</v>
      </c>
      <c r="OOI56" s="132" t="s">
        <v>24</v>
      </c>
      <c r="OOJ56" s="132" t="s">
        <v>24</v>
      </c>
      <c r="OOK56" s="132" t="s">
        <v>24</v>
      </c>
      <c r="OOL56" s="132" t="s">
        <v>24</v>
      </c>
      <c r="OOM56" s="132" t="s">
        <v>24</v>
      </c>
      <c r="OON56" s="132" t="s">
        <v>24</v>
      </c>
      <c r="OOO56" s="132" t="s">
        <v>24</v>
      </c>
      <c r="OOP56" s="132" t="s">
        <v>24</v>
      </c>
      <c r="OOQ56" s="132" t="s">
        <v>24</v>
      </c>
      <c r="OOR56" s="132" t="s">
        <v>24</v>
      </c>
      <c r="OOS56" s="132" t="s">
        <v>24</v>
      </c>
      <c r="OOT56" s="132" t="s">
        <v>24</v>
      </c>
      <c r="OOU56" s="132" t="s">
        <v>24</v>
      </c>
      <c r="OOV56" s="132" t="s">
        <v>24</v>
      </c>
      <c r="OOW56" s="132" t="s">
        <v>24</v>
      </c>
      <c r="OOX56" s="132" t="s">
        <v>24</v>
      </c>
      <c r="OOY56" s="132" t="s">
        <v>24</v>
      </c>
      <c r="OOZ56" s="132" t="s">
        <v>24</v>
      </c>
      <c r="OPA56" s="132" t="s">
        <v>24</v>
      </c>
      <c r="OPB56" s="132" t="s">
        <v>24</v>
      </c>
      <c r="OPC56" s="132" t="s">
        <v>24</v>
      </c>
      <c r="OPD56" s="132" t="s">
        <v>24</v>
      </c>
      <c r="OPE56" s="132" t="s">
        <v>24</v>
      </c>
      <c r="OPF56" s="132" t="s">
        <v>24</v>
      </c>
      <c r="OPG56" s="132" t="s">
        <v>24</v>
      </c>
      <c r="OPH56" s="132" t="s">
        <v>24</v>
      </c>
      <c r="OPI56" s="132" t="s">
        <v>24</v>
      </c>
      <c r="OPJ56" s="132" t="s">
        <v>24</v>
      </c>
      <c r="OPK56" s="132" t="s">
        <v>24</v>
      </c>
      <c r="OPL56" s="132" t="s">
        <v>24</v>
      </c>
      <c r="OPM56" s="132" t="s">
        <v>24</v>
      </c>
      <c r="OPN56" s="132" t="s">
        <v>24</v>
      </c>
      <c r="OPO56" s="132" t="s">
        <v>24</v>
      </c>
      <c r="OPP56" s="132" t="s">
        <v>24</v>
      </c>
      <c r="OPQ56" s="132" t="s">
        <v>24</v>
      </c>
      <c r="OPR56" s="132" t="s">
        <v>24</v>
      </c>
      <c r="OPS56" s="132" t="s">
        <v>24</v>
      </c>
      <c r="OPT56" s="132" t="s">
        <v>24</v>
      </c>
      <c r="OPU56" s="132" t="s">
        <v>24</v>
      </c>
      <c r="OPV56" s="132" t="s">
        <v>24</v>
      </c>
      <c r="OPW56" s="132" t="s">
        <v>24</v>
      </c>
      <c r="OPX56" s="132" t="s">
        <v>24</v>
      </c>
      <c r="OPY56" s="132" t="s">
        <v>24</v>
      </c>
      <c r="OPZ56" s="132" t="s">
        <v>24</v>
      </c>
      <c r="OQA56" s="132" t="s">
        <v>24</v>
      </c>
      <c r="OQB56" s="132" t="s">
        <v>24</v>
      </c>
      <c r="OQC56" s="132" t="s">
        <v>24</v>
      </c>
      <c r="OQD56" s="132" t="s">
        <v>24</v>
      </c>
      <c r="OQE56" s="132" t="s">
        <v>24</v>
      </c>
      <c r="OQF56" s="132" t="s">
        <v>24</v>
      </c>
      <c r="OQG56" s="132" t="s">
        <v>24</v>
      </c>
      <c r="OQH56" s="132" t="s">
        <v>24</v>
      </c>
      <c r="OQI56" s="132" t="s">
        <v>24</v>
      </c>
      <c r="OQJ56" s="132" t="s">
        <v>24</v>
      </c>
      <c r="OQK56" s="132" t="s">
        <v>24</v>
      </c>
      <c r="OQL56" s="132" t="s">
        <v>24</v>
      </c>
      <c r="OQM56" s="132" t="s">
        <v>24</v>
      </c>
      <c r="OQN56" s="132" t="s">
        <v>24</v>
      </c>
      <c r="OQO56" s="132" t="s">
        <v>24</v>
      </c>
      <c r="OQP56" s="132" t="s">
        <v>24</v>
      </c>
      <c r="OQQ56" s="132" t="s">
        <v>24</v>
      </c>
      <c r="OQR56" s="132" t="s">
        <v>24</v>
      </c>
      <c r="OQS56" s="132" t="s">
        <v>24</v>
      </c>
      <c r="OQT56" s="132" t="s">
        <v>24</v>
      </c>
      <c r="OQU56" s="132" t="s">
        <v>24</v>
      </c>
      <c r="OQV56" s="132" t="s">
        <v>24</v>
      </c>
      <c r="OQW56" s="132" t="s">
        <v>24</v>
      </c>
      <c r="OQX56" s="132" t="s">
        <v>24</v>
      </c>
      <c r="OQY56" s="132" t="s">
        <v>24</v>
      </c>
      <c r="OQZ56" s="132" t="s">
        <v>24</v>
      </c>
      <c r="ORA56" s="132" t="s">
        <v>24</v>
      </c>
      <c r="ORB56" s="132" t="s">
        <v>24</v>
      </c>
      <c r="ORC56" s="132" t="s">
        <v>24</v>
      </c>
      <c r="ORD56" s="132" t="s">
        <v>24</v>
      </c>
      <c r="ORE56" s="132" t="s">
        <v>24</v>
      </c>
      <c r="ORF56" s="132" t="s">
        <v>24</v>
      </c>
      <c r="ORG56" s="132" t="s">
        <v>24</v>
      </c>
      <c r="ORH56" s="132" t="s">
        <v>24</v>
      </c>
      <c r="ORI56" s="132" t="s">
        <v>24</v>
      </c>
      <c r="ORJ56" s="132" t="s">
        <v>24</v>
      </c>
      <c r="ORK56" s="132" t="s">
        <v>24</v>
      </c>
      <c r="ORL56" s="132" t="s">
        <v>24</v>
      </c>
      <c r="ORM56" s="132" t="s">
        <v>24</v>
      </c>
      <c r="ORN56" s="132" t="s">
        <v>24</v>
      </c>
      <c r="ORO56" s="132" t="s">
        <v>24</v>
      </c>
      <c r="ORP56" s="132" t="s">
        <v>24</v>
      </c>
      <c r="ORQ56" s="132" t="s">
        <v>24</v>
      </c>
      <c r="ORR56" s="132" t="s">
        <v>24</v>
      </c>
      <c r="ORS56" s="132" t="s">
        <v>24</v>
      </c>
      <c r="ORT56" s="132" t="s">
        <v>24</v>
      </c>
      <c r="ORU56" s="132" t="s">
        <v>24</v>
      </c>
      <c r="ORV56" s="132" t="s">
        <v>24</v>
      </c>
      <c r="ORW56" s="132" t="s">
        <v>24</v>
      </c>
      <c r="ORX56" s="132" t="s">
        <v>24</v>
      </c>
      <c r="ORY56" s="132" t="s">
        <v>24</v>
      </c>
      <c r="ORZ56" s="132" t="s">
        <v>24</v>
      </c>
      <c r="OSA56" s="132" t="s">
        <v>24</v>
      </c>
      <c r="OSB56" s="132" t="s">
        <v>24</v>
      </c>
      <c r="OSC56" s="132" t="s">
        <v>24</v>
      </c>
      <c r="OSD56" s="132" t="s">
        <v>24</v>
      </c>
      <c r="OSE56" s="132" t="s">
        <v>24</v>
      </c>
      <c r="OSF56" s="132" t="s">
        <v>24</v>
      </c>
      <c r="OSG56" s="132" t="s">
        <v>24</v>
      </c>
      <c r="OSH56" s="132" t="s">
        <v>24</v>
      </c>
      <c r="OSI56" s="132" t="s">
        <v>24</v>
      </c>
      <c r="OSJ56" s="132" t="s">
        <v>24</v>
      </c>
      <c r="OSK56" s="132" t="s">
        <v>24</v>
      </c>
      <c r="OSL56" s="132" t="s">
        <v>24</v>
      </c>
      <c r="OSM56" s="132" t="s">
        <v>24</v>
      </c>
      <c r="OSN56" s="132" t="s">
        <v>24</v>
      </c>
      <c r="OSO56" s="132" t="s">
        <v>24</v>
      </c>
      <c r="OSP56" s="132" t="s">
        <v>24</v>
      </c>
      <c r="OSQ56" s="132" t="s">
        <v>24</v>
      </c>
      <c r="OSR56" s="132" t="s">
        <v>24</v>
      </c>
      <c r="OSS56" s="132" t="s">
        <v>24</v>
      </c>
      <c r="OST56" s="132" t="s">
        <v>24</v>
      </c>
      <c r="OSU56" s="132" t="s">
        <v>24</v>
      </c>
      <c r="OSV56" s="132" t="s">
        <v>24</v>
      </c>
      <c r="OSW56" s="132" t="s">
        <v>24</v>
      </c>
      <c r="OSX56" s="132" t="s">
        <v>24</v>
      </c>
      <c r="OSY56" s="132" t="s">
        <v>24</v>
      </c>
      <c r="OSZ56" s="132" t="s">
        <v>24</v>
      </c>
      <c r="OTA56" s="132" t="s">
        <v>24</v>
      </c>
      <c r="OTB56" s="132" t="s">
        <v>24</v>
      </c>
      <c r="OTC56" s="132" t="s">
        <v>24</v>
      </c>
      <c r="OTD56" s="132" t="s">
        <v>24</v>
      </c>
      <c r="OTE56" s="132" t="s">
        <v>24</v>
      </c>
      <c r="OTF56" s="132" t="s">
        <v>24</v>
      </c>
      <c r="OTG56" s="132" t="s">
        <v>24</v>
      </c>
      <c r="OTH56" s="132" t="s">
        <v>24</v>
      </c>
      <c r="OTI56" s="132" t="s">
        <v>24</v>
      </c>
      <c r="OTJ56" s="132" t="s">
        <v>24</v>
      </c>
      <c r="OTK56" s="132" t="s">
        <v>24</v>
      </c>
      <c r="OTL56" s="132" t="s">
        <v>24</v>
      </c>
      <c r="OTM56" s="132" t="s">
        <v>24</v>
      </c>
      <c r="OTN56" s="132" t="s">
        <v>24</v>
      </c>
      <c r="OTO56" s="132" t="s">
        <v>24</v>
      </c>
      <c r="OTP56" s="132" t="s">
        <v>24</v>
      </c>
      <c r="OTQ56" s="132" t="s">
        <v>24</v>
      </c>
      <c r="OTR56" s="132" t="s">
        <v>24</v>
      </c>
      <c r="OTS56" s="132" t="s">
        <v>24</v>
      </c>
      <c r="OTT56" s="132" t="s">
        <v>24</v>
      </c>
      <c r="OTU56" s="132" t="s">
        <v>24</v>
      </c>
      <c r="OTV56" s="132" t="s">
        <v>24</v>
      </c>
      <c r="OTW56" s="132" t="s">
        <v>24</v>
      </c>
      <c r="OTX56" s="132" t="s">
        <v>24</v>
      </c>
      <c r="OTY56" s="132" t="s">
        <v>24</v>
      </c>
      <c r="OTZ56" s="132" t="s">
        <v>24</v>
      </c>
      <c r="OUA56" s="132" t="s">
        <v>24</v>
      </c>
      <c r="OUB56" s="132" t="s">
        <v>24</v>
      </c>
      <c r="OUC56" s="132" t="s">
        <v>24</v>
      </c>
      <c r="OUD56" s="132" t="s">
        <v>24</v>
      </c>
      <c r="OUE56" s="132" t="s">
        <v>24</v>
      </c>
      <c r="OUF56" s="132" t="s">
        <v>24</v>
      </c>
      <c r="OUG56" s="132" t="s">
        <v>24</v>
      </c>
      <c r="OUH56" s="132" t="s">
        <v>24</v>
      </c>
      <c r="OUI56" s="132" t="s">
        <v>24</v>
      </c>
      <c r="OUJ56" s="132" t="s">
        <v>24</v>
      </c>
      <c r="OUK56" s="132" t="s">
        <v>24</v>
      </c>
      <c r="OUL56" s="132" t="s">
        <v>24</v>
      </c>
      <c r="OUM56" s="132" t="s">
        <v>24</v>
      </c>
      <c r="OUN56" s="132" t="s">
        <v>24</v>
      </c>
      <c r="OUO56" s="132" t="s">
        <v>24</v>
      </c>
      <c r="OUP56" s="132" t="s">
        <v>24</v>
      </c>
      <c r="OUQ56" s="132" t="s">
        <v>24</v>
      </c>
      <c r="OUR56" s="132" t="s">
        <v>24</v>
      </c>
      <c r="OUS56" s="132" t="s">
        <v>24</v>
      </c>
      <c r="OUT56" s="132" t="s">
        <v>24</v>
      </c>
      <c r="OUU56" s="132" t="s">
        <v>24</v>
      </c>
      <c r="OUV56" s="132" t="s">
        <v>24</v>
      </c>
      <c r="OUW56" s="132" t="s">
        <v>24</v>
      </c>
      <c r="OUX56" s="132" t="s">
        <v>24</v>
      </c>
      <c r="OUY56" s="132" t="s">
        <v>24</v>
      </c>
      <c r="OUZ56" s="132" t="s">
        <v>24</v>
      </c>
      <c r="OVA56" s="132" t="s">
        <v>24</v>
      </c>
      <c r="OVB56" s="132" t="s">
        <v>24</v>
      </c>
      <c r="OVC56" s="132" t="s">
        <v>24</v>
      </c>
      <c r="OVD56" s="132" t="s">
        <v>24</v>
      </c>
      <c r="OVE56" s="132" t="s">
        <v>24</v>
      </c>
      <c r="OVF56" s="132" t="s">
        <v>24</v>
      </c>
      <c r="OVG56" s="132" t="s">
        <v>24</v>
      </c>
      <c r="OVH56" s="132" t="s">
        <v>24</v>
      </c>
      <c r="OVI56" s="132" t="s">
        <v>24</v>
      </c>
      <c r="OVJ56" s="132" t="s">
        <v>24</v>
      </c>
      <c r="OVK56" s="132" t="s">
        <v>24</v>
      </c>
      <c r="OVL56" s="132" t="s">
        <v>24</v>
      </c>
      <c r="OVM56" s="132" t="s">
        <v>24</v>
      </c>
      <c r="OVN56" s="132" t="s">
        <v>24</v>
      </c>
      <c r="OVO56" s="132" t="s">
        <v>24</v>
      </c>
      <c r="OVP56" s="132" t="s">
        <v>24</v>
      </c>
      <c r="OVQ56" s="132" t="s">
        <v>24</v>
      </c>
      <c r="OVR56" s="132" t="s">
        <v>24</v>
      </c>
      <c r="OVS56" s="132" t="s">
        <v>24</v>
      </c>
      <c r="OVT56" s="132" t="s">
        <v>24</v>
      </c>
      <c r="OVU56" s="132" t="s">
        <v>24</v>
      </c>
      <c r="OVV56" s="132" t="s">
        <v>24</v>
      </c>
      <c r="OVW56" s="132" t="s">
        <v>24</v>
      </c>
      <c r="OVX56" s="132" t="s">
        <v>24</v>
      </c>
      <c r="OVY56" s="132" t="s">
        <v>24</v>
      </c>
      <c r="OVZ56" s="132" t="s">
        <v>24</v>
      </c>
      <c r="OWA56" s="132" t="s">
        <v>24</v>
      </c>
      <c r="OWB56" s="132" t="s">
        <v>24</v>
      </c>
      <c r="OWC56" s="132" t="s">
        <v>24</v>
      </c>
      <c r="OWD56" s="132" t="s">
        <v>24</v>
      </c>
      <c r="OWE56" s="132" t="s">
        <v>24</v>
      </c>
      <c r="OWF56" s="132" t="s">
        <v>24</v>
      </c>
      <c r="OWG56" s="132" t="s">
        <v>24</v>
      </c>
      <c r="OWH56" s="132" t="s">
        <v>24</v>
      </c>
      <c r="OWI56" s="132" t="s">
        <v>24</v>
      </c>
      <c r="OWJ56" s="132" t="s">
        <v>24</v>
      </c>
      <c r="OWK56" s="132" t="s">
        <v>24</v>
      </c>
      <c r="OWL56" s="132" t="s">
        <v>24</v>
      </c>
      <c r="OWM56" s="132" t="s">
        <v>24</v>
      </c>
      <c r="OWN56" s="132" t="s">
        <v>24</v>
      </c>
      <c r="OWO56" s="132" t="s">
        <v>24</v>
      </c>
      <c r="OWP56" s="132" t="s">
        <v>24</v>
      </c>
      <c r="OWQ56" s="132" t="s">
        <v>24</v>
      </c>
      <c r="OWR56" s="132" t="s">
        <v>24</v>
      </c>
      <c r="OWS56" s="132" t="s">
        <v>24</v>
      </c>
      <c r="OWT56" s="132" t="s">
        <v>24</v>
      </c>
      <c r="OWU56" s="132" t="s">
        <v>24</v>
      </c>
      <c r="OWV56" s="132" t="s">
        <v>24</v>
      </c>
      <c r="OWW56" s="132" t="s">
        <v>24</v>
      </c>
      <c r="OWX56" s="132" t="s">
        <v>24</v>
      </c>
      <c r="OWY56" s="132" t="s">
        <v>24</v>
      </c>
      <c r="OWZ56" s="132" t="s">
        <v>24</v>
      </c>
      <c r="OXA56" s="132" t="s">
        <v>24</v>
      </c>
      <c r="OXB56" s="132" t="s">
        <v>24</v>
      </c>
      <c r="OXC56" s="132" t="s">
        <v>24</v>
      </c>
      <c r="OXD56" s="132" t="s">
        <v>24</v>
      </c>
      <c r="OXE56" s="132" t="s">
        <v>24</v>
      </c>
      <c r="OXF56" s="132" t="s">
        <v>24</v>
      </c>
      <c r="OXG56" s="132" t="s">
        <v>24</v>
      </c>
      <c r="OXH56" s="132" t="s">
        <v>24</v>
      </c>
      <c r="OXI56" s="132" t="s">
        <v>24</v>
      </c>
      <c r="OXJ56" s="132" t="s">
        <v>24</v>
      </c>
      <c r="OXK56" s="132" t="s">
        <v>24</v>
      </c>
      <c r="OXL56" s="132" t="s">
        <v>24</v>
      </c>
      <c r="OXM56" s="132" t="s">
        <v>24</v>
      </c>
      <c r="OXN56" s="132" t="s">
        <v>24</v>
      </c>
      <c r="OXO56" s="132" t="s">
        <v>24</v>
      </c>
      <c r="OXP56" s="132" t="s">
        <v>24</v>
      </c>
      <c r="OXQ56" s="132" t="s">
        <v>24</v>
      </c>
      <c r="OXR56" s="132" t="s">
        <v>24</v>
      </c>
      <c r="OXS56" s="132" t="s">
        <v>24</v>
      </c>
      <c r="OXT56" s="132" t="s">
        <v>24</v>
      </c>
      <c r="OXU56" s="132" t="s">
        <v>24</v>
      </c>
      <c r="OXV56" s="132" t="s">
        <v>24</v>
      </c>
      <c r="OXW56" s="132" t="s">
        <v>24</v>
      </c>
      <c r="OXX56" s="132" t="s">
        <v>24</v>
      </c>
      <c r="OXY56" s="132" t="s">
        <v>24</v>
      </c>
      <c r="OXZ56" s="132" t="s">
        <v>24</v>
      </c>
      <c r="OYA56" s="132" t="s">
        <v>24</v>
      </c>
      <c r="OYB56" s="132" t="s">
        <v>24</v>
      </c>
      <c r="OYC56" s="132" t="s">
        <v>24</v>
      </c>
      <c r="OYD56" s="132" t="s">
        <v>24</v>
      </c>
      <c r="OYE56" s="132" t="s">
        <v>24</v>
      </c>
      <c r="OYF56" s="132" t="s">
        <v>24</v>
      </c>
      <c r="OYG56" s="132" t="s">
        <v>24</v>
      </c>
      <c r="OYH56" s="132" t="s">
        <v>24</v>
      </c>
      <c r="OYI56" s="132" t="s">
        <v>24</v>
      </c>
      <c r="OYJ56" s="132" t="s">
        <v>24</v>
      </c>
      <c r="OYK56" s="132" t="s">
        <v>24</v>
      </c>
      <c r="OYL56" s="132" t="s">
        <v>24</v>
      </c>
      <c r="OYM56" s="132" t="s">
        <v>24</v>
      </c>
      <c r="OYN56" s="132" t="s">
        <v>24</v>
      </c>
      <c r="OYO56" s="132" t="s">
        <v>24</v>
      </c>
      <c r="OYP56" s="132" t="s">
        <v>24</v>
      </c>
      <c r="OYQ56" s="132" t="s">
        <v>24</v>
      </c>
      <c r="OYR56" s="132" t="s">
        <v>24</v>
      </c>
      <c r="OYS56" s="132" t="s">
        <v>24</v>
      </c>
      <c r="OYT56" s="132" t="s">
        <v>24</v>
      </c>
      <c r="OYU56" s="132" t="s">
        <v>24</v>
      </c>
      <c r="OYV56" s="132" t="s">
        <v>24</v>
      </c>
      <c r="OYW56" s="132" t="s">
        <v>24</v>
      </c>
      <c r="OYX56" s="132" t="s">
        <v>24</v>
      </c>
      <c r="OYY56" s="132" t="s">
        <v>24</v>
      </c>
      <c r="OYZ56" s="132" t="s">
        <v>24</v>
      </c>
      <c r="OZA56" s="132" t="s">
        <v>24</v>
      </c>
      <c r="OZB56" s="132" t="s">
        <v>24</v>
      </c>
      <c r="OZC56" s="132" t="s">
        <v>24</v>
      </c>
      <c r="OZD56" s="132" t="s">
        <v>24</v>
      </c>
      <c r="OZE56" s="132" t="s">
        <v>24</v>
      </c>
      <c r="OZF56" s="132" t="s">
        <v>24</v>
      </c>
      <c r="OZG56" s="132" t="s">
        <v>24</v>
      </c>
      <c r="OZH56" s="132" t="s">
        <v>24</v>
      </c>
      <c r="OZI56" s="132" t="s">
        <v>24</v>
      </c>
      <c r="OZJ56" s="132" t="s">
        <v>24</v>
      </c>
      <c r="OZK56" s="132" t="s">
        <v>24</v>
      </c>
      <c r="OZL56" s="132" t="s">
        <v>24</v>
      </c>
      <c r="OZM56" s="132" t="s">
        <v>24</v>
      </c>
      <c r="OZN56" s="132" t="s">
        <v>24</v>
      </c>
      <c r="OZO56" s="132" t="s">
        <v>24</v>
      </c>
      <c r="OZP56" s="132" t="s">
        <v>24</v>
      </c>
      <c r="OZQ56" s="132" t="s">
        <v>24</v>
      </c>
      <c r="OZR56" s="132" t="s">
        <v>24</v>
      </c>
      <c r="OZS56" s="132" t="s">
        <v>24</v>
      </c>
      <c r="OZT56" s="132" t="s">
        <v>24</v>
      </c>
      <c r="OZU56" s="132" t="s">
        <v>24</v>
      </c>
      <c r="OZV56" s="132" t="s">
        <v>24</v>
      </c>
      <c r="OZW56" s="132" t="s">
        <v>24</v>
      </c>
      <c r="OZX56" s="132" t="s">
        <v>24</v>
      </c>
      <c r="OZY56" s="132" t="s">
        <v>24</v>
      </c>
      <c r="OZZ56" s="132" t="s">
        <v>24</v>
      </c>
      <c r="PAA56" s="132" t="s">
        <v>24</v>
      </c>
      <c r="PAB56" s="132" t="s">
        <v>24</v>
      </c>
      <c r="PAC56" s="132" t="s">
        <v>24</v>
      </c>
      <c r="PAD56" s="132" t="s">
        <v>24</v>
      </c>
      <c r="PAE56" s="132" t="s">
        <v>24</v>
      </c>
      <c r="PAF56" s="132" t="s">
        <v>24</v>
      </c>
      <c r="PAG56" s="132" t="s">
        <v>24</v>
      </c>
      <c r="PAH56" s="132" t="s">
        <v>24</v>
      </c>
      <c r="PAI56" s="132" t="s">
        <v>24</v>
      </c>
      <c r="PAJ56" s="132" t="s">
        <v>24</v>
      </c>
      <c r="PAK56" s="132" t="s">
        <v>24</v>
      </c>
      <c r="PAL56" s="132" t="s">
        <v>24</v>
      </c>
      <c r="PAM56" s="132" t="s">
        <v>24</v>
      </c>
      <c r="PAN56" s="132" t="s">
        <v>24</v>
      </c>
      <c r="PAO56" s="132" t="s">
        <v>24</v>
      </c>
      <c r="PAP56" s="132" t="s">
        <v>24</v>
      </c>
      <c r="PAQ56" s="132" t="s">
        <v>24</v>
      </c>
      <c r="PAR56" s="132" t="s">
        <v>24</v>
      </c>
      <c r="PAS56" s="132" t="s">
        <v>24</v>
      </c>
      <c r="PAT56" s="132" t="s">
        <v>24</v>
      </c>
      <c r="PAU56" s="132" t="s">
        <v>24</v>
      </c>
      <c r="PAV56" s="132" t="s">
        <v>24</v>
      </c>
      <c r="PAW56" s="132" t="s">
        <v>24</v>
      </c>
      <c r="PAX56" s="132" t="s">
        <v>24</v>
      </c>
      <c r="PAY56" s="132" t="s">
        <v>24</v>
      </c>
      <c r="PAZ56" s="132" t="s">
        <v>24</v>
      </c>
      <c r="PBA56" s="132" t="s">
        <v>24</v>
      </c>
      <c r="PBB56" s="132" t="s">
        <v>24</v>
      </c>
      <c r="PBC56" s="132" t="s">
        <v>24</v>
      </c>
      <c r="PBD56" s="132" t="s">
        <v>24</v>
      </c>
      <c r="PBE56" s="132" t="s">
        <v>24</v>
      </c>
      <c r="PBF56" s="132" t="s">
        <v>24</v>
      </c>
      <c r="PBG56" s="132" t="s">
        <v>24</v>
      </c>
      <c r="PBH56" s="132" t="s">
        <v>24</v>
      </c>
      <c r="PBI56" s="132" t="s">
        <v>24</v>
      </c>
      <c r="PBJ56" s="132" t="s">
        <v>24</v>
      </c>
      <c r="PBK56" s="132" t="s">
        <v>24</v>
      </c>
      <c r="PBL56" s="132" t="s">
        <v>24</v>
      </c>
      <c r="PBM56" s="132" t="s">
        <v>24</v>
      </c>
      <c r="PBN56" s="132" t="s">
        <v>24</v>
      </c>
      <c r="PBO56" s="132" t="s">
        <v>24</v>
      </c>
      <c r="PBP56" s="132" t="s">
        <v>24</v>
      </c>
      <c r="PBQ56" s="132" t="s">
        <v>24</v>
      </c>
      <c r="PBR56" s="132" t="s">
        <v>24</v>
      </c>
      <c r="PBS56" s="132" t="s">
        <v>24</v>
      </c>
      <c r="PBT56" s="132" t="s">
        <v>24</v>
      </c>
      <c r="PBU56" s="132" t="s">
        <v>24</v>
      </c>
      <c r="PBV56" s="132" t="s">
        <v>24</v>
      </c>
      <c r="PBW56" s="132" t="s">
        <v>24</v>
      </c>
      <c r="PBX56" s="132" t="s">
        <v>24</v>
      </c>
      <c r="PBY56" s="132" t="s">
        <v>24</v>
      </c>
      <c r="PBZ56" s="132" t="s">
        <v>24</v>
      </c>
      <c r="PCA56" s="132" t="s">
        <v>24</v>
      </c>
      <c r="PCB56" s="132" t="s">
        <v>24</v>
      </c>
      <c r="PCC56" s="132" t="s">
        <v>24</v>
      </c>
      <c r="PCD56" s="132" t="s">
        <v>24</v>
      </c>
      <c r="PCE56" s="132" t="s">
        <v>24</v>
      </c>
      <c r="PCF56" s="132" t="s">
        <v>24</v>
      </c>
      <c r="PCG56" s="132" t="s">
        <v>24</v>
      </c>
      <c r="PCH56" s="132" t="s">
        <v>24</v>
      </c>
      <c r="PCI56" s="132" t="s">
        <v>24</v>
      </c>
      <c r="PCJ56" s="132" t="s">
        <v>24</v>
      </c>
      <c r="PCK56" s="132" t="s">
        <v>24</v>
      </c>
      <c r="PCL56" s="132" t="s">
        <v>24</v>
      </c>
      <c r="PCM56" s="132" t="s">
        <v>24</v>
      </c>
      <c r="PCN56" s="132" t="s">
        <v>24</v>
      </c>
      <c r="PCO56" s="132" t="s">
        <v>24</v>
      </c>
      <c r="PCP56" s="132" t="s">
        <v>24</v>
      </c>
      <c r="PCQ56" s="132" t="s">
        <v>24</v>
      </c>
      <c r="PCR56" s="132" t="s">
        <v>24</v>
      </c>
      <c r="PCS56" s="132" t="s">
        <v>24</v>
      </c>
      <c r="PCT56" s="132" t="s">
        <v>24</v>
      </c>
      <c r="PCU56" s="132" t="s">
        <v>24</v>
      </c>
      <c r="PCV56" s="132" t="s">
        <v>24</v>
      </c>
      <c r="PCW56" s="132" t="s">
        <v>24</v>
      </c>
      <c r="PCX56" s="132" t="s">
        <v>24</v>
      </c>
      <c r="PCY56" s="132" t="s">
        <v>24</v>
      </c>
      <c r="PCZ56" s="132" t="s">
        <v>24</v>
      </c>
      <c r="PDA56" s="132" t="s">
        <v>24</v>
      </c>
      <c r="PDB56" s="132" t="s">
        <v>24</v>
      </c>
      <c r="PDC56" s="132" t="s">
        <v>24</v>
      </c>
      <c r="PDD56" s="132" t="s">
        <v>24</v>
      </c>
      <c r="PDE56" s="132" t="s">
        <v>24</v>
      </c>
      <c r="PDF56" s="132" t="s">
        <v>24</v>
      </c>
      <c r="PDG56" s="132" t="s">
        <v>24</v>
      </c>
      <c r="PDH56" s="132" t="s">
        <v>24</v>
      </c>
      <c r="PDI56" s="132" t="s">
        <v>24</v>
      </c>
      <c r="PDJ56" s="132" t="s">
        <v>24</v>
      </c>
      <c r="PDK56" s="132" t="s">
        <v>24</v>
      </c>
      <c r="PDL56" s="132" t="s">
        <v>24</v>
      </c>
      <c r="PDM56" s="132" t="s">
        <v>24</v>
      </c>
      <c r="PDN56" s="132" t="s">
        <v>24</v>
      </c>
      <c r="PDO56" s="132" t="s">
        <v>24</v>
      </c>
      <c r="PDP56" s="132" t="s">
        <v>24</v>
      </c>
      <c r="PDQ56" s="132" t="s">
        <v>24</v>
      </c>
      <c r="PDR56" s="132" t="s">
        <v>24</v>
      </c>
      <c r="PDS56" s="132" t="s">
        <v>24</v>
      </c>
      <c r="PDT56" s="132" t="s">
        <v>24</v>
      </c>
      <c r="PDU56" s="132" t="s">
        <v>24</v>
      </c>
      <c r="PDV56" s="132" t="s">
        <v>24</v>
      </c>
      <c r="PDW56" s="132" t="s">
        <v>24</v>
      </c>
      <c r="PDX56" s="132" t="s">
        <v>24</v>
      </c>
      <c r="PDY56" s="132" t="s">
        <v>24</v>
      </c>
      <c r="PDZ56" s="132" t="s">
        <v>24</v>
      </c>
      <c r="PEA56" s="132" t="s">
        <v>24</v>
      </c>
      <c r="PEB56" s="132" t="s">
        <v>24</v>
      </c>
      <c r="PEC56" s="132" t="s">
        <v>24</v>
      </c>
      <c r="PED56" s="132" t="s">
        <v>24</v>
      </c>
      <c r="PEE56" s="132" t="s">
        <v>24</v>
      </c>
      <c r="PEF56" s="132" t="s">
        <v>24</v>
      </c>
      <c r="PEG56" s="132" t="s">
        <v>24</v>
      </c>
      <c r="PEH56" s="132" t="s">
        <v>24</v>
      </c>
      <c r="PEI56" s="132" t="s">
        <v>24</v>
      </c>
      <c r="PEJ56" s="132" t="s">
        <v>24</v>
      </c>
      <c r="PEK56" s="132" t="s">
        <v>24</v>
      </c>
      <c r="PEL56" s="132" t="s">
        <v>24</v>
      </c>
      <c r="PEM56" s="132" t="s">
        <v>24</v>
      </c>
      <c r="PEN56" s="132" t="s">
        <v>24</v>
      </c>
      <c r="PEO56" s="132" t="s">
        <v>24</v>
      </c>
      <c r="PEP56" s="132" t="s">
        <v>24</v>
      </c>
      <c r="PEQ56" s="132" t="s">
        <v>24</v>
      </c>
      <c r="PER56" s="132" t="s">
        <v>24</v>
      </c>
      <c r="PES56" s="132" t="s">
        <v>24</v>
      </c>
      <c r="PET56" s="132" t="s">
        <v>24</v>
      </c>
      <c r="PEU56" s="132" t="s">
        <v>24</v>
      </c>
      <c r="PEV56" s="132" t="s">
        <v>24</v>
      </c>
      <c r="PEW56" s="132" t="s">
        <v>24</v>
      </c>
      <c r="PEX56" s="132" t="s">
        <v>24</v>
      </c>
      <c r="PEY56" s="132" t="s">
        <v>24</v>
      </c>
      <c r="PEZ56" s="132" t="s">
        <v>24</v>
      </c>
      <c r="PFA56" s="132" t="s">
        <v>24</v>
      </c>
      <c r="PFB56" s="132" t="s">
        <v>24</v>
      </c>
      <c r="PFC56" s="132" t="s">
        <v>24</v>
      </c>
      <c r="PFD56" s="132" t="s">
        <v>24</v>
      </c>
      <c r="PFE56" s="132" t="s">
        <v>24</v>
      </c>
      <c r="PFF56" s="132" t="s">
        <v>24</v>
      </c>
      <c r="PFG56" s="132" t="s">
        <v>24</v>
      </c>
      <c r="PFH56" s="132" t="s">
        <v>24</v>
      </c>
      <c r="PFI56" s="132" t="s">
        <v>24</v>
      </c>
      <c r="PFJ56" s="132" t="s">
        <v>24</v>
      </c>
      <c r="PFK56" s="132" t="s">
        <v>24</v>
      </c>
      <c r="PFL56" s="132" t="s">
        <v>24</v>
      </c>
      <c r="PFM56" s="132" t="s">
        <v>24</v>
      </c>
      <c r="PFN56" s="132" t="s">
        <v>24</v>
      </c>
      <c r="PFO56" s="132" t="s">
        <v>24</v>
      </c>
      <c r="PFP56" s="132" t="s">
        <v>24</v>
      </c>
      <c r="PFQ56" s="132" t="s">
        <v>24</v>
      </c>
      <c r="PFR56" s="132" t="s">
        <v>24</v>
      </c>
      <c r="PFS56" s="132" t="s">
        <v>24</v>
      </c>
      <c r="PFT56" s="132" t="s">
        <v>24</v>
      </c>
      <c r="PFU56" s="132" t="s">
        <v>24</v>
      </c>
      <c r="PFV56" s="132" t="s">
        <v>24</v>
      </c>
      <c r="PFW56" s="132" t="s">
        <v>24</v>
      </c>
      <c r="PFX56" s="132" t="s">
        <v>24</v>
      </c>
      <c r="PFY56" s="132" t="s">
        <v>24</v>
      </c>
      <c r="PFZ56" s="132" t="s">
        <v>24</v>
      </c>
      <c r="PGA56" s="132" t="s">
        <v>24</v>
      </c>
      <c r="PGB56" s="132" t="s">
        <v>24</v>
      </c>
      <c r="PGC56" s="132" t="s">
        <v>24</v>
      </c>
      <c r="PGD56" s="132" t="s">
        <v>24</v>
      </c>
      <c r="PGE56" s="132" t="s">
        <v>24</v>
      </c>
      <c r="PGF56" s="132" t="s">
        <v>24</v>
      </c>
      <c r="PGG56" s="132" t="s">
        <v>24</v>
      </c>
      <c r="PGH56" s="132" t="s">
        <v>24</v>
      </c>
      <c r="PGI56" s="132" t="s">
        <v>24</v>
      </c>
      <c r="PGJ56" s="132" t="s">
        <v>24</v>
      </c>
      <c r="PGK56" s="132" t="s">
        <v>24</v>
      </c>
      <c r="PGL56" s="132" t="s">
        <v>24</v>
      </c>
      <c r="PGM56" s="132" t="s">
        <v>24</v>
      </c>
      <c r="PGN56" s="132" t="s">
        <v>24</v>
      </c>
      <c r="PGO56" s="132" t="s">
        <v>24</v>
      </c>
      <c r="PGP56" s="132" t="s">
        <v>24</v>
      </c>
      <c r="PGQ56" s="132" t="s">
        <v>24</v>
      </c>
      <c r="PGR56" s="132" t="s">
        <v>24</v>
      </c>
      <c r="PGS56" s="132" t="s">
        <v>24</v>
      </c>
      <c r="PGT56" s="132" t="s">
        <v>24</v>
      </c>
      <c r="PGU56" s="132" t="s">
        <v>24</v>
      </c>
      <c r="PGV56" s="132" t="s">
        <v>24</v>
      </c>
      <c r="PGW56" s="132" t="s">
        <v>24</v>
      </c>
      <c r="PGX56" s="132" t="s">
        <v>24</v>
      </c>
      <c r="PGY56" s="132" t="s">
        <v>24</v>
      </c>
      <c r="PGZ56" s="132" t="s">
        <v>24</v>
      </c>
      <c r="PHA56" s="132" t="s">
        <v>24</v>
      </c>
      <c r="PHB56" s="132" t="s">
        <v>24</v>
      </c>
      <c r="PHC56" s="132" t="s">
        <v>24</v>
      </c>
      <c r="PHD56" s="132" t="s">
        <v>24</v>
      </c>
      <c r="PHE56" s="132" t="s">
        <v>24</v>
      </c>
      <c r="PHF56" s="132" t="s">
        <v>24</v>
      </c>
      <c r="PHG56" s="132" t="s">
        <v>24</v>
      </c>
      <c r="PHH56" s="132" t="s">
        <v>24</v>
      </c>
      <c r="PHI56" s="132" t="s">
        <v>24</v>
      </c>
      <c r="PHJ56" s="132" t="s">
        <v>24</v>
      </c>
      <c r="PHK56" s="132" t="s">
        <v>24</v>
      </c>
      <c r="PHL56" s="132" t="s">
        <v>24</v>
      </c>
      <c r="PHM56" s="132" t="s">
        <v>24</v>
      </c>
      <c r="PHN56" s="132" t="s">
        <v>24</v>
      </c>
      <c r="PHO56" s="132" t="s">
        <v>24</v>
      </c>
      <c r="PHP56" s="132" t="s">
        <v>24</v>
      </c>
      <c r="PHQ56" s="132" t="s">
        <v>24</v>
      </c>
      <c r="PHR56" s="132" t="s">
        <v>24</v>
      </c>
      <c r="PHS56" s="132" t="s">
        <v>24</v>
      </c>
      <c r="PHT56" s="132" t="s">
        <v>24</v>
      </c>
      <c r="PHU56" s="132" t="s">
        <v>24</v>
      </c>
      <c r="PHV56" s="132" t="s">
        <v>24</v>
      </c>
      <c r="PHW56" s="132" t="s">
        <v>24</v>
      </c>
      <c r="PHX56" s="132" t="s">
        <v>24</v>
      </c>
      <c r="PHY56" s="132" t="s">
        <v>24</v>
      </c>
      <c r="PHZ56" s="132" t="s">
        <v>24</v>
      </c>
      <c r="PIA56" s="132" t="s">
        <v>24</v>
      </c>
      <c r="PIB56" s="132" t="s">
        <v>24</v>
      </c>
      <c r="PIC56" s="132" t="s">
        <v>24</v>
      </c>
      <c r="PID56" s="132" t="s">
        <v>24</v>
      </c>
      <c r="PIE56" s="132" t="s">
        <v>24</v>
      </c>
      <c r="PIF56" s="132" t="s">
        <v>24</v>
      </c>
      <c r="PIG56" s="132" t="s">
        <v>24</v>
      </c>
      <c r="PIH56" s="132" t="s">
        <v>24</v>
      </c>
      <c r="PII56" s="132" t="s">
        <v>24</v>
      </c>
      <c r="PIJ56" s="132" t="s">
        <v>24</v>
      </c>
      <c r="PIK56" s="132" t="s">
        <v>24</v>
      </c>
      <c r="PIL56" s="132" t="s">
        <v>24</v>
      </c>
      <c r="PIM56" s="132" t="s">
        <v>24</v>
      </c>
      <c r="PIN56" s="132" t="s">
        <v>24</v>
      </c>
      <c r="PIO56" s="132" t="s">
        <v>24</v>
      </c>
      <c r="PIP56" s="132" t="s">
        <v>24</v>
      </c>
      <c r="PIQ56" s="132" t="s">
        <v>24</v>
      </c>
      <c r="PIR56" s="132" t="s">
        <v>24</v>
      </c>
      <c r="PIS56" s="132" t="s">
        <v>24</v>
      </c>
      <c r="PIT56" s="132" t="s">
        <v>24</v>
      </c>
      <c r="PIU56" s="132" t="s">
        <v>24</v>
      </c>
      <c r="PIV56" s="132" t="s">
        <v>24</v>
      </c>
      <c r="PIW56" s="132" t="s">
        <v>24</v>
      </c>
      <c r="PIX56" s="132" t="s">
        <v>24</v>
      </c>
      <c r="PIY56" s="132" t="s">
        <v>24</v>
      </c>
      <c r="PIZ56" s="132" t="s">
        <v>24</v>
      </c>
      <c r="PJA56" s="132" t="s">
        <v>24</v>
      </c>
      <c r="PJB56" s="132" t="s">
        <v>24</v>
      </c>
      <c r="PJC56" s="132" t="s">
        <v>24</v>
      </c>
      <c r="PJD56" s="132" t="s">
        <v>24</v>
      </c>
      <c r="PJE56" s="132" t="s">
        <v>24</v>
      </c>
      <c r="PJF56" s="132" t="s">
        <v>24</v>
      </c>
      <c r="PJG56" s="132" t="s">
        <v>24</v>
      </c>
      <c r="PJH56" s="132" t="s">
        <v>24</v>
      </c>
      <c r="PJI56" s="132" t="s">
        <v>24</v>
      </c>
      <c r="PJJ56" s="132" t="s">
        <v>24</v>
      </c>
      <c r="PJK56" s="132" t="s">
        <v>24</v>
      </c>
      <c r="PJL56" s="132" t="s">
        <v>24</v>
      </c>
      <c r="PJM56" s="132" t="s">
        <v>24</v>
      </c>
      <c r="PJN56" s="132" t="s">
        <v>24</v>
      </c>
      <c r="PJO56" s="132" t="s">
        <v>24</v>
      </c>
      <c r="PJP56" s="132" t="s">
        <v>24</v>
      </c>
      <c r="PJQ56" s="132" t="s">
        <v>24</v>
      </c>
      <c r="PJR56" s="132" t="s">
        <v>24</v>
      </c>
      <c r="PJS56" s="132" t="s">
        <v>24</v>
      </c>
      <c r="PJT56" s="132" t="s">
        <v>24</v>
      </c>
      <c r="PJU56" s="132" t="s">
        <v>24</v>
      </c>
      <c r="PJV56" s="132" t="s">
        <v>24</v>
      </c>
      <c r="PJW56" s="132" t="s">
        <v>24</v>
      </c>
      <c r="PJX56" s="132" t="s">
        <v>24</v>
      </c>
      <c r="PJY56" s="132" t="s">
        <v>24</v>
      </c>
      <c r="PJZ56" s="132" t="s">
        <v>24</v>
      </c>
      <c r="PKA56" s="132" t="s">
        <v>24</v>
      </c>
      <c r="PKB56" s="132" t="s">
        <v>24</v>
      </c>
      <c r="PKC56" s="132" t="s">
        <v>24</v>
      </c>
      <c r="PKD56" s="132" t="s">
        <v>24</v>
      </c>
      <c r="PKE56" s="132" t="s">
        <v>24</v>
      </c>
      <c r="PKF56" s="132" t="s">
        <v>24</v>
      </c>
      <c r="PKG56" s="132" t="s">
        <v>24</v>
      </c>
      <c r="PKH56" s="132" t="s">
        <v>24</v>
      </c>
      <c r="PKI56" s="132" t="s">
        <v>24</v>
      </c>
      <c r="PKJ56" s="132" t="s">
        <v>24</v>
      </c>
      <c r="PKK56" s="132" t="s">
        <v>24</v>
      </c>
      <c r="PKL56" s="132" t="s">
        <v>24</v>
      </c>
      <c r="PKM56" s="132" t="s">
        <v>24</v>
      </c>
      <c r="PKN56" s="132" t="s">
        <v>24</v>
      </c>
      <c r="PKO56" s="132" t="s">
        <v>24</v>
      </c>
      <c r="PKP56" s="132" t="s">
        <v>24</v>
      </c>
      <c r="PKQ56" s="132" t="s">
        <v>24</v>
      </c>
      <c r="PKR56" s="132" t="s">
        <v>24</v>
      </c>
      <c r="PKS56" s="132" t="s">
        <v>24</v>
      </c>
      <c r="PKT56" s="132" t="s">
        <v>24</v>
      </c>
      <c r="PKU56" s="132" t="s">
        <v>24</v>
      </c>
      <c r="PKV56" s="132" t="s">
        <v>24</v>
      </c>
      <c r="PKW56" s="132" t="s">
        <v>24</v>
      </c>
      <c r="PKX56" s="132" t="s">
        <v>24</v>
      </c>
      <c r="PKY56" s="132" t="s">
        <v>24</v>
      </c>
      <c r="PKZ56" s="132" t="s">
        <v>24</v>
      </c>
      <c r="PLA56" s="132" t="s">
        <v>24</v>
      </c>
      <c r="PLB56" s="132" t="s">
        <v>24</v>
      </c>
      <c r="PLC56" s="132" t="s">
        <v>24</v>
      </c>
      <c r="PLD56" s="132" t="s">
        <v>24</v>
      </c>
      <c r="PLE56" s="132" t="s">
        <v>24</v>
      </c>
      <c r="PLF56" s="132" t="s">
        <v>24</v>
      </c>
      <c r="PLG56" s="132" t="s">
        <v>24</v>
      </c>
      <c r="PLH56" s="132" t="s">
        <v>24</v>
      </c>
      <c r="PLI56" s="132" t="s">
        <v>24</v>
      </c>
      <c r="PLJ56" s="132" t="s">
        <v>24</v>
      </c>
      <c r="PLK56" s="132" t="s">
        <v>24</v>
      </c>
      <c r="PLL56" s="132" t="s">
        <v>24</v>
      </c>
      <c r="PLM56" s="132" t="s">
        <v>24</v>
      </c>
      <c r="PLN56" s="132" t="s">
        <v>24</v>
      </c>
      <c r="PLO56" s="132" t="s">
        <v>24</v>
      </c>
      <c r="PLP56" s="132" t="s">
        <v>24</v>
      </c>
      <c r="PLQ56" s="132" t="s">
        <v>24</v>
      </c>
      <c r="PLR56" s="132" t="s">
        <v>24</v>
      </c>
      <c r="PLS56" s="132" t="s">
        <v>24</v>
      </c>
      <c r="PLT56" s="132" t="s">
        <v>24</v>
      </c>
      <c r="PLU56" s="132" t="s">
        <v>24</v>
      </c>
      <c r="PLV56" s="132" t="s">
        <v>24</v>
      </c>
      <c r="PLW56" s="132" t="s">
        <v>24</v>
      </c>
      <c r="PLX56" s="132" t="s">
        <v>24</v>
      </c>
      <c r="PLY56" s="132" t="s">
        <v>24</v>
      </c>
      <c r="PLZ56" s="132" t="s">
        <v>24</v>
      </c>
      <c r="PMA56" s="132" t="s">
        <v>24</v>
      </c>
      <c r="PMB56" s="132" t="s">
        <v>24</v>
      </c>
      <c r="PMC56" s="132" t="s">
        <v>24</v>
      </c>
      <c r="PMD56" s="132" t="s">
        <v>24</v>
      </c>
      <c r="PME56" s="132" t="s">
        <v>24</v>
      </c>
      <c r="PMF56" s="132" t="s">
        <v>24</v>
      </c>
      <c r="PMG56" s="132" t="s">
        <v>24</v>
      </c>
      <c r="PMH56" s="132" t="s">
        <v>24</v>
      </c>
      <c r="PMI56" s="132" t="s">
        <v>24</v>
      </c>
      <c r="PMJ56" s="132" t="s">
        <v>24</v>
      </c>
      <c r="PMK56" s="132" t="s">
        <v>24</v>
      </c>
      <c r="PML56" s="132" t="s">
        <v>24</v>
      </c>
      <c r="PMM56" s="132" t="s">
        <v>24</v>
      </c>
      <c r="PMN56" s="132" t="s">
        <v>24</v>
      </c>
      <c r="PMO56" s="132" t="s">
        <v>24</v>
      </c>
      <c r="PMP56" s="132" t="s">
        <v>24</v>
      </c>
      <c r="PMQ56" s="132" t="s">
        <v>24</v>
      </c>
      <c r="PMR56" s="132" t="s">
        <v>24</v>
      </c>
      <c r="PMS56" s="132" t="s">
        <v>24</v>
      </c>
      <c r="PMT56" s="132" t="s">
        <v>24</v>
      </c>
      <c r="PMU56" s="132" t="s">
        <v>24</v>
      </c>
      <c r="PMV56" s="132" t="s">
        <v>24</v>
      </c>
      <c r="PMW56" s="132" t="s">
        <v>24</v>
      </c>
      <c r="PMX56" s="132" t="s">
        <v>24</v>
      </c>
      <c r="PMY56" s="132" t="s">
        <v>24</v>
      </c>
      <c r="PMZ56" s="132" t="s">
        <v>24</v>
      </c>
      <c r="PNA56" s="132" t="s">
        <v>24</v>
      </c>
      <c r="PNB56" s="132" t="s">
        <v>24</v>
      </c>
      <c r="PNC56" s="132" t="s">
        <v>24</v>
      </c>
      <c r="PND56" s="132" t="s">
        <v>24</v>
      </c>
      <c r="PNE56" s="132" t="s">
        <v>24</v>
      </c>
      <c r="PNF56" s="132" t="s">
        <v>24</v>
      </c>
      <c r="PNG56" s="132" t="s">
        <v>24</v>
      </c>
      <c r="PNH56" s="132" t="s">
        <v>24</v>
      </c>
      <c r="PNI56" s="132" t="s">
        <v>24</v>
      </c>
      <c r="PNJ56" s="132" t="s">
        <v>24</v>
      </c>
      <c r="PNK56" s="132" t="s">
        <v>24</v>
      </c>
      <c r="PNL56" s="132" t="s">
        <v>24</v>
      </c>
      <c r="PNM56" s="132" t="s">
        <v>24</v>
      </c>
      <c r="PNN56" s="132" t="s">
        <v>24</v>
      </c>
      <c r="PNO56" s="132" t="s">
        <v>24</v>
      </c>
      <c r="PNP56" s="132" t="s">
        <v>24</v>
      </c>
      <c r="PNQ56" s="132" t="s">
        <v>24</v>
      </c>
      <c r="PNR56" s="132" t="s">
        <v>24</v>
      </c>
      <c r="PNS56" s="132" t="s">
        <v>24</v>
      </c>
      <c r="PNT56" s="132" t="s">
        <v>24</v>
      </c>
      <c r="PNU56" s="132" t="s">
        <v>24</v>
      </c>
      <c r="PNV56" s="132" t="s">
        <v>24</v>
      </c>
      <c r="PNW56" s="132" t="s">
        <v>24</v>
      </c>
      <c r="PNX56" s="132" t="s">
        <v>24</v>
      </c>
      <c r="PNY56" s="132" t="s">
        <v>24</v>
      </c>
      <c r="PNZ56" s="132" t="s">
        <v>24</v>
      </c>
      <c r="POA56" s="132" t="s">
        <v>24</v>
      </c>
      <c r="POB56" s="132" t="s">
        <v>24</v>
      </c>
      <c r="POC56" s="132" t="s">
        <v>24</v>
      </c>
      <c r="POD56" s="132" t="s">
        <v>24</v>
      </c>
      <c r="POE56" s="132" t="s">
        <v>24</v>
      </c>
      <c r="POF56" s="132" t="s">
        <v>24</v>
      </c>
      <c r="POG56" s="132" t="s">
        <v>24</v>
      </c>
      <c r="POH56" s="132" t="s">
        <v>24</v>
      </c>
      <c r="POI56" s="132" t="s">
        <v>24</v>
      </c>
      <c r="POJ56" s="132" t="s">
        <v>24</v>
      </c>
      <c r="POK56" s="132" t="s">
        <v>24</v>
      </c>
      <c r="POL56" s="132" t="s">
        <v>24</v>
      </c>
      <c r="POM56" s="132" t="s">
        <v>24</v>
      </c>
      <c r="PON56" s="132" t="s">
        <v>24</v>
      </c>
      <c r="POO56" s="132" t="s">
        <v>24</v>
      </c>
      <c r="POP56" s="132" t="s">
        <v>24</v>
      </c>
      <c r="POQ56" s="132" t="s">
        <v>24</v>
      </c>
      <c r="POR56" s="132" t="s">
        <v>24</v>
      </c>
      <c r="POS56" s="132" t="s">
        <v>24</v>
      </c>
      <c r="POT56" s="132" t="s">
        <v>24</v>
      </c>
      <c r="POU56" s="132" t="s">
        <v>24</v>
      </c>
      <c r="POV56" s="132" t="s">
        <v>24</v>
      </c>
      <c r="POW56" s="132" t="s">
        <v>24</v>
      </c>
      <c r="POX56" s="132" t="s">
        <v>24</v>
      </c>
      <c r="POY56" s="132" t="s">
        <v>24</v>
      </c>
      <c r="POZ56" s="132" t="s">
        <v>24</v>
      </c>
      <c r="PPA56" s="132" t="s">
        <v>24</v>
      </c>
      <c r="PPB56" s="132" t="s">
        <v>24</v>
      </c>
      <c r="PPC56" s="132" t="s">
        <v>24</v>
      </c>
      <c r="PPD56" s="132" t="s">
        <v>24</v>
      </c>
      <c r="PPE56" s="132" t="s">
        <v>24</v>
      </c>
      <c r="PPF56" s="132" t="s">
        <v>24</v>
      </c>
      <c r="PPG56" s="132" t="s">
        <v>24</v>
      </c>
      <c r="PPH56" s="132" t="s">
        <v>24</v>
      </c>
      <c r="PPI56" s="132" t="s">
        <v>24</v>
      </c>
      <c r="PPJ56" s="132" t="s">
        <v>24</v>
      </c>
      <c r="PPK56" s="132" t="s">
        <v>24</v>
      </c>
      <c r="PPL56" s="132" t="s">
        <v>24</v>
      </c>
      <c r="PPM56" s="132" t="s">
        <v>24</v>
      </c>
      <c r="PPN56" s="132" t="s">
        <v>24</v>
      </c>
      <c r="PPO56" s="132" t="s">
        <v>24</v>
      </c>
      <c r="PPP56" s="132" t="s">
        <v>24</v>
      </c>
      <c r="PPQ56" s="132" t="s">
        <v>24</v>
      </c>
      <c r="PPR56" s="132" t="s">
        <v>24</v>
      </c>
      <c r="PPS56" s="132" t="s">
        <v>24</v>
      </c>
      <c r="PPT56" s="132" t="s">
        <v>24</v>
      </c>
      <c r="PPU56" s="132" t="s">
        <v>24</v>
      </c>
      <c r="PPV56" s="132" t="s">
        <v>24</v>
      </c>
      <c r="PPW56" s="132" t="s">
        <v>24</v>
      </c>
      <c r="PPX56" s="132" t="s">
        <v>24</v>
      </c>
      <c r="PPY56" s="132" t="s">
        <v>24</v>
      </c>
      <c r="PPZ56" s="132" t="s">
        <v>24</v>
      </c>
      <c r="PQA56" s="132" t="s">
        <v>24</v>
      </c>
      <c r="PQB56" s="132" t="s">
        <v>24</v>
      </c>
      <c r="PQC56" s="132" t="s">
        <v>24</v>
      </c>
      <c r="PQD56" s="132" t="s">
        <v>24</v>
      </c>
      <c r="PQE56" s="132" t="s">
        <v>24</v>
      </c>
      <c r="PQF56" s="132" t="s">
        <v>24</v>
      </c>
      <c r="PQG56" s="132" t="s">
        <v>24</v>
      </c>
      <c r="PQH56" s="132" t="s">
        <v>24</v>
      </c>
      <c r="PQI56" s="132" t="s">
        <v>24</v>
      </c>
      <c r="PQJ56" s="132" t="s">
        <v>24</v>
      </c>
      <c r="PQK56" s="132" t="s">
        <v>24</v>
      </c>
      <c r="PQL56" s="132" t="s">
        <v>24</v>
      </c>
      <c r="PQM56" s="132" t="s">
        <v>24</v>
      </c>
      <c r="PQN56" s="132" t="s">
        <v>24</v>
      </c>
      <c r="PQO56" s="132" t="s">
        <v>24</v>
      </c>
      <c r="PQP56" s="132" t="s">
        <v>24</v>
      </c>
      <c r="PQQ56" s="132" t="s">
        <v>24</v>
      </c>
      <c r="PQR56" s="132" t="s">
        <v>24</v>
      </c>
      <c r="PQS56" s="132" t="s">
        <v>24</v>
      </c>
      <c r="PQT56" s="132" t="s">
        <v>24</v>
      </c>
      <c r="PQU56" s="132" t="s">
        <v>24</v>
      </c>
      <c r="PQV56" s="132" t="s">
        <v>24</v>
      </c>
      <c r="PQW56" s="132" t="s">
        <v>24</v>
      </c>
      <c r="PQX56" s="132" t="s">
        <v>24</v>
      </c>
      <c r="PQY56" s="132" t="s">
        <v>24</v>
      </c>
      <c r="PQZ56" s="132" t="s">
        <v>24</v>
      </c>
      <c r="PRA56" s="132" t="s">
        <v>24</v>
      </c>
      <c r="PRB56" s="132" t="s">
        <v>24</v>
      </c>
      <c r="PRC56" s="132" t="s">
        <v>24</v>
      </c>
      <c r="PRD56" s="132" t="s">
        <v>24</v>
      </c>
      <c r="PRE56" s="132" t="s">
        <v>24</v>
      </c>
      <c r="PRF56" s="132" t="s">
        <v>24</v>
      </c>
      <c r="PRG56" s="132" t="s">
        <v>24</v>
      </c>
      <c r="PRH56" s="132" t="s">
        <v>24</v>
      </c>
      <c r="PRI56" s="132" t="s">
        <v>24</v>
      </c>
      <c r="PRJ56" s="132" t="s">
        <v>24</v>
      </c>
      <c r="PRK56" s="132" t="s">
        <v>24</v>
      </c>
      <c r="PRL56" s="132" t="s">
        <v>24</v>
      </c>
      <c r="PRM56" s="132" t="s">
        <v>24</v>
      </c>
      <c r="PRN56" s="132" t="s">
        <v>24</v>
      </c>
      <c r="PRO56" s="132" t="s">
        <v>24</v>
      </c>
      <c r="PRP56" s="132" t="s">
        <v>24</v>
      </c>
      <c r="PRQ56" s="132" t="s">
        <v>24</v>
      </c>
      <c r="PRR56" s="132" t="s">
        <v>24</v>
      </c>
      <c r="PRS56" s="132" t="s">
        <v>24</v>
      </c>
      <c r="PRT56" s="132" t="s">
        <v>24</v>
      </c>
      <c r="PRU56" s="132" t="s">
        <v>24</v>
      </c>
      <c r="PRV56" s="132" t="s">
        <v>24</v>
      </c>
      <c r="PRW56" s="132" t="s">
        <v>24</v>
      </c>
      <c r="PRX56" s="132" t="s">
        <v>24</v>
      </c>
      <c r="PRY56" s="132" t="s">
        <v>24</v>
      </c>
      <c r="PRZ56" s="132" t="s">
        <v>24</v>
      </c>
      <c r="PSA56" s="132" t="s">
        <v>24</v>
      </c>
      <c r="PSB56" s="132" t="s">
        <v>24</v>
      </c>
      <c r="PSC56" s="132" t="s">
        <v>24</v>
      </c>
      <c r="PSD56" s="132" t="s">
        <v>24</v>
      </c>
      <c r="PSE56" s="132" t="s">
        <v>24</v>
      </c>
      <c r="PSF56" s="132" t="s">
        <v>24</v>
      </c>
      <c r="PSG56" s="132" t="s">
        <v>24</v>
      </c>
      <c r="PSH56" s="132" t="s">
        <v>24</v>
      </c>
      <c r="PSI56" s="132" t="s">
        <v>24</v>
      </c>
      <c r="PSJ56" s="132" t="s">
        <v>24</v>
      </c>
      <c r="PSK56" s="132" t="s">
        <v>24</v>
      </c>
      <c r="PSL56" s="132" t="s">
        <v>24</v>
      </c>
      <c r="PSM56" s="132" t="s">
        <v>24</v>
      </c>
      <c r="PSN56" s="132" t="s">
        <v>24</v>
      </c>
      <c r="PSO56" s="132" t="s">
        <v>24</v>
      </c>
      <c r="PSP56" s="132" t="s">
        <v>24</v>
      </c>
      <c r="PSQ56" s="132" t="s">
        <v>24</v>
      </c>
      <c r="PSR56" s="132" t="s">
        <v>24</v>
      </c>
      <c r="PSS56" s="132" t="s">
        <v>24</v>
      </c>
      <c r="PST56" s="132" t="s">
        <v>24</v>
      </c>
      <c r="PSU56" s="132" t="s">
        <v>24</v>
      </c>
      <c r="PSV56" s="132" t="s">
        <v>24</v>
      </c>
      <c r="PSW56" s="132" t="s">
        <v>24</v>
      </c>
      <c r="PSX56" s="132" t="s">
        <v>24</v>
      </c>
      <c r="PSY56" s="132" t="s">
        <v>24</v>
      </c>
      <c r="PSZ56" s="132" t="s">
        <v>24</v>
      </c>
      <c r="PTA56" s="132" t="s">
        <v>24</v>
      </c>
      <c r="PTB56" s="132" t="s">
        <v>24</v>
      </c>
      <c r="PTC56" s="132" t="s">
        <v>24</v>
      </c>
      <c r="PTD56" s="132" t="s">
        <v>24</v>
      </c>
      <c r="PTE56" s="132" t="s">
        <v>24</v>
      </c>
      <c r="PTF56" s="132" t="s">
        <v>24</v>
      </c>
      <c r="PTG56" s="132" t="s">
        <v>24</v>
      </c>
      <c r="PTH56" s="132" t="s">
        <v>24</v>
      </c>
      <c r="PTI56" s="132" t="s">
        <v>24</v>
      </c>
      <c r="PTJ56" s="132" t="s">
        <v>24</v>
      </c>
      <c r="PTK56" s="132" t="s">
        <v>24</v>
      </c>
      <c r="PTL56" s="132" t="s">
        <v>24</v>
      </c>
      <c r="PTM56" s="132" t="s">
        <v>24</v>
      </c>
      <c r="PTN56" s="132" t="s">
        <v>24</v>
      </c>
      <c r="PTO56" s="132" t="s">
        <v>24</v>
      </c>
      <c r="PTP56" s="132" t="s">
        <v>24</v>
      </c>
      <c r="PTQ56" s="132" t="s">
        <v>24</v>
      </c>
      <c r="PTR56" s="132" t="s">
        <v>24</v>
      </c>
      <c r="PTS56" s="132" t="s">
        <v>24</v>
      </c>
      <c r="PTT56" s="132" t="s">
        <v>24</v>
      </c>
      <c r="PTU56" s="132" t="s">
        <v>24</v>
      </c>
      <c r="PTV56" s="132" t="s">
        <v>24</v>
      </c>
      <c r="PTW56" s="132" t="s">
        <v>24</v>
      </c>
      <c r="PTX56" s="132" t="s">
        <v>24</v>
      </c>
      <c r="PTY56" s="132" t="s">
        <v>24</v>
      </c>
      <c r="PTZ56" s="132" t="s">
        <v>24</v>
      </c>
      <c r="PUA56" s="132" t="s">
        <v>24</v>
      </c>
      <c r="PUB56" s="132" t="s">
        <v>24</v>
      </c>
      <c r="PUC56" s="132" t="s">
        <v>24</v>
      </c>
      <c r="PUD56" s="132" t="s">
        <v>24</v>
      </c>
      <c r="PUE56" s="132" t="s">
        <v>24</v>
      </c>
      <c r="PUF56" s="132" t="s">
        <v>24</v>
      </c>
      <c r="PUG56" s="132" t="s">
        <v>24</v>
      </c>
      <c r="PUH56" s="132" t="s">
        <v>24</v>
      </c>
      <c r="PUI56" s="132" t="s">
        <v>24</v>
      </c>
      <c r="PUJ56" s="132" t="s">
        <v>24</v>
      </c>
      <c r="PUK56" s="132" t="s">
        <v>24</v>
      </c>
      <c r="PUL56" s="132" t="s">
        <v>24</v>
      </c>
      <c r="PUM56" s="132" t="s">
        <v>24</v>
      </c>
      <c r="PUN56" s="132" t="s">
        <v>24</v>
      </c>
      <c r="PUO56" s="132" t="s">
        <v>24</v>
      </c>
      <c r="PUP56" s="132" t="s">
        <v>24</v>
      </c>
      <c r="PUQ56" s="132" t="s">
        <v>24</v>
      </c>
      <c r="PUR56" s="132" t="s">
        <v>24</v>
      </c>
      <c r="PUS56" s="132" t="s">
        <v>24</v>
      </c>
      <c r="PUT56" s="132" t="s">
        <v>24</v>
      </c>
      <c r="PUU56" s="132" t="s">
        <v>24</v>
      </c>
      <c r="PUV56" s="132" t="s">
        <v>24</v>
      </c>
      <c r="PUW56" s="132" t="s">
        <v>24</v>
      </c>
      <c r="PUX56" s="132" t="s">
        <v>24</v>
      </c>
      <c r="PUY56" s="132" t="s">
        <v>24</v>
      </c>
      <c r="PUZ56" s="132" t="s">
        <v>24</v>
      </c>
      <c r="PVA56" s="132" t="s">
        <v>24</v>
      </c>
      <c r="PVB56" s="132" t="s">
        <v>24</v>
      </c>
      <c r="PVC56" s="132" t="s">
        <v>24</v>
      </c>
      <c r="PVD56" s="132" t="s">
        <v>24</v>
      </c>
      <c r="PVE56" s="132" t="s">
        <v>24</v>
      </c>
      <c r="PVF56" s="132" t="s">
        <v>24</v>
      </c>
      <c r="PVG56" s="132" t="s">
        <v>24</v>
      </c>
      <c r="PVH56" s="132" t="s">
        <v>24</v>
      </c>
      <c r="PVI56" s="132" t="s">
        <v>24</v>
      </c>
      <c r="PVJ56" s="132" t="s">
        <v>24</v>
      </c>
      <c r="PVK56" s="132" t="s">
        <v>24</v>
      </c>
      <c r="PVL56" s="132" t="s">
        <v>24</v>
      </c>
      <c r="PVM56" s="132" t="s">
        <v>24</v>
      </c>
      <c r="PVN56" s="132" t="s">
        <v>24</v>
      </c>
      <c r="PVO56" s="132" t="s">
        <v>24</v>
      </c>
      <c r="PVP56" s="132" t="s">
        <v>24</v>
      </c>
      <c r="PVQ56" s="132" t="s">
        <v>24</v>
      </c>
      <c r="PVR56" s="132" t="s">
        <v>24</v>
      </c>
      <c r="PVS56" s="132" t="s">
        <v>24</v>
      </c>
      <c r="PVT56" s="132" t="s">
        <v>24</v>
      </c>
      <c r="PVU56" s="132" t="s">
        <v>24</v>
      </c>
      <c r="PVV56" s="132" t="s">
        <v>24</v>
      </c>
      <c r="PVW56" s="132" t="s">
        <v>24</v>
      </c>
      <c r="PVX56" s="132" t="s">
        <v>24</v>
      </c>
      <c r="PVY56" s="132" t="s">
        <v>24</v>
      </c>
      <c r="PVZ56" s="132" t="s">
        <v>24</v>
      </c>
      <c r="PWA56" s="132" t="s">
        <v>24</v>
      </c>
      <c r="PWB56" s="132" t="s">
        <v>24</v>
      </c>
      <c r="PWC56" s="132" t="s">
        <v>24</v>
      </c>
      <c r="PWD56" s="132" t="s">
        <v>24</v>
      </c>
      <c r="PWE56" s="132" t="s">
        <v>24</v>
      </c>
      <c r="PWF56" s="132" t="s">
        <v>24</v>
      </c>
      <c r="PWG56" s="132" t="s">
        <v>24</v>
      </c>
      <c r="PWH56" s="132" t="s">
        <v>24</v>
      </c>
      <c r="PWI56" s="132" t="s">
        <v>24</v>
      </c>
      <c r="PWJ56" s="132" t="s">
        <v>24</v>
      </c>
      <c r="PWK56" s="132" t="s">
        <v>24</v>
      </c>
      <c r="PWL56" s="132" t="s">
        <v>24</v>
      </c>
      <c r="PWM56" s="132" t="s">
        <v>24</v>
      </c>
      <c r="PWN56" s="132" t="s">
        <v>24</v>
      </c>
      <c r="PWO56" s="132" t="s">
        <v>24</v>
      </c>
      <c r="PWP56" s="132" t="s">
        <v>24</v>
      </c>
      <c r="PWQ56" s="132" t="s">
        <v>24</v>
      </c>
      <c r="PWR56" s="132" t="s">
        <v>24</v>
      </c>
      <c r="PWS56" s="132" t="s">
        <v>24</v>
      </c>
      <c r="PWT56" s="132" t="s">
        <v>24</v>
      </c>
      <c r="PWU56" s="132" t="s">
        <v>24</v>
      </c>
      <c r="PWV56" s="132" t="s">
        <v>24</v>
      </c>
      <c r="PWW56" s="132" t="s">
        <v>24</v>
      </c>
      <c r="PWX56" s="132" t="s">
        <v>24</v>
      </c>
      <c r="PWY56" s="132" t="s">
        <v>24</v>
      </c>
      <c r="PWZ56" s="132" t="s">
        <v>24</v>
      </c>
      <c r="PXA56" s="132" t="s">
        <v>24</v>
      </c>
      <c r="PXB56" s="132" t="s">
        <v>24</v>
      </c>
      <c r="PXC56" s="132" t="s">
        <v>24</v>
      </c>
      <c r="PXD56" s="132" t="s">
        <v>24</v>
      </c>
      <c r="PXE56" s="132" t="s">
        <v>24</v>
      </c>
      <c r="PXF56" s="132" t="s">
        <v>24</v>
      </c>
      <c r="PXG56" s="132" t="s">
        <v>24</v>
      </c>
      <c r="PXH56" s="132" t="s">
        <v>24</v>
      </c>
      <c r="PXI56" s="132" t="s">
        <v>24</v>
      </c>
      <c r="PXJ56" s="132" t="s">
        <v>24</v>
      </c>
      <c r="PXK56" s="132" t="s">
        <v>24</v>
      </c>
      <c r="PXL56" s="132" t="s">
        <v>24</v>
      </c>
      <c r="PXM56" s="132" t="s">
        <v>24</v>
      </c>
      <c r="PXN56" s="132" t="s">
        <v>24</v>
      </c>
      <c r="PXO56" s="132" t="s">
        <v>24</v>
      </c>
      <c r="PXP56" s="132" t="s">
        <v>24</v>
      </c>
      <c r="PXQ56" s="132" t="s">
        <v>24</v>
      </c>
      <c r="PXR56" s="132" t="s">
        <v>24</v>
      </c>
      <c r="PXS56" s="132" t="s">
        <v>24</v>
      </c>
      <c r="PXT56" s="132" t="s">
        <v>24</v>
      </c>
      <c r="PXU56" s="132" t="s">
        <v>24</v>
      </c>
      <c r="PXV56" s="132" t="s">
        <v>24</v>
      </c>
      <c r="PXW56" s="132" t="s">
        <v>24</v>
      </c>
      <c r="PXX56" s="132" t="s">
        <v>24</v>
      </c>
      <c r="PXY56" s="132" t="s">
        <v>24</v>
      </c>
      <c r="PXZ56" s="132" t="s">
        <v>24</v>
      </c>
      <c r="PYA56" s="132" t="s">
        <v>24</v>
      </c>
      <c r="PYB56" s="132" t="s">
        <v>24</v>
      </c>
      <c r="PYC56" s="132" t="s">
        <v>24</v>
      </c>
      <c r="PYD56" s="132" t="s">
        <v>24</v>
      </c>
      <c r="PYE56" s="132" t="s">
        <v>24</v>
      </c>
      <c r="PYF56" s="132" t="s">
        <v>24</v>
      </c>
      <c r="PYG56" s="132" t="s">
        <v>24</v>
      </c>
      <c r="PYH56" s="132" t="s">
        <v>24</v>
      </c>
      <c r="PYI56" s="132" t="s">
        <v>24</v>
      </c>
      <c r="PYJ56" s="132" t="s">
        <v>24</v>
      </c>
      <c r="PYK56" s="132" t="s">
        <v>24</v>
      </c>
      <c r="PYL56" s="132" t="s">
        <v>24</v>
      </c>
      <c r="PYM56" s="132" t="s">
        <v>24</v>
      </c>
      <c r="PYN56" s="132" t="s">
        <v>24</v>
      </c>
      <c r="PYO56" s="132" t="s">
        <v>24</v>
      </c>
      <c r="PYP56" s="132" t="s">
        <v>24</v>
      </c>
      <c r="PYQ56" s="132" t="s">
        <v>24</v>
      </c>
      <c r="PYR56" s="132" t="s">
        <v>24</v>
      </c>
      <c r="PYS56" s="132" t="s">
        <v>24</v>
      </c>
      <c r="PYT56" s="132" t="s">
        <v>24</v>
      </c>
      <c r="PYU56" s="132" t="s">
        <v>24</v>
      </c>
      <c r="PYV56" s="132" t="s">
        <v>24</v>
      </c>
      <c r="PYW56" s="132" t="s">
        <v>24</v>
      </c>
      <c r="PYX56" s="132" t="s">
        <v>24</v>
      </c>
      <c r="PYY56" s="132" t="s">
        <v>24</v>
      </c>
      <c r="PYZ56" s="132" t="s">
        <v>24</v>
      </c>
      <c r="PZA56" s="132" t="s">
        <v>24</v>
      </c>
      <c r="PZB56" s="132" t="s">
        <v>24</v>
      </c>
      <c r="PZC56" s="132" t="s">
        <v>24</v>
      </c>
      <c r="PZD56" s="132" t="s">
        <v>24</v>
      </c>
      <c r="PZE56" s="132" t="s">
        <v>24</v>
      </c>
      <c r="PZF56" s="132" t="s">
        <v>24</v>
      </c>
      <c r="PZG56" s="132" t="s">
        <v>24</v>
      </c>
      <c r="PZH56" s="132" t="s">
        <v>24</v>
      </c>
      <c r="PZI56" s="132" t="s">
        <v>24</v>
      </c>
      <c r="PZJ56" s="132" t="s">
        <v>24</v>
      </c>
      <c r="PZK56" s="132" t="s">
        <v>24</v>
      </c>
      <c r="PZL56" s="132" t="s">
        <v>24</v>
      </c>
      <c r="PZM56" s="132" t="s">
        <v>24</v>
      </c>
      <c r="PZN56" s="132" t="s">
        <v>24</v>
      </c>
      <c r="PZO56" s="132" t="s">
        <v>24</v>
      </c>
      <c r="PZP56" s="132" t="s">
        <v>24</v>
      </c>
      <c r="PZQ56" s="132" t="s">
        <v>24</v>
      </c>
      <c r="PZR56" s="132" t="s">
        <v>24</v>
      </c>
      <c r="PZS56" s="132" t="s">
        <v>24</v>
      </c>
      <c r="PZT56" s="132" t="s">
        <v>24</v>
      </c>
      <c r="PZU56" s="132" t="s">
        <v>24</v>
      </c>
      <c r="PZV56" s="132" t="s">
        <v>24</v>
      </c>
      <c r="PZW56" s="132" t="s">
        <v>24</v>
      </c>
      <c r="PZX56" s="132" t="s">
        <v>24</v>
      </c>
      <c r="PZY56" s="132" t="s">
        <v>24</v>
      </c>
      <c r="PZZ56" s="132" t="s">
        <v>24</v>
      </c>
      <c r="QAA56" s="132" t="s">
        <v>24</v>
      </c>
      <c r="QAB56" s="132" t="s">
        <v>24</v>
      </c>
      <c r="QAC56" s="132" t="s">
        <v>24</v>
      </c>
      <c r="QAD56" s="132" t="s">
        <v>24</v>
      </c>
      <c r="QAE56" s="132" t="s">
        <v>24</v>
      </c>
      <c r="QAF56" s="132" t="s">
        <v>24</v>
      </c>
      <c r="QAG56" s="132" t="s">
        <v>24</v>
      </c>
      <c r="QAH56" s="132" t="s">
        <v>24</v>
      </c>
      <c r="QAI56" s="132" t="s">
        <v>24</v>
      </c>
      <c r="QAJ56" s="132" t="s">
        <v>24</v>
      </c>
      <c r="QAK56" s="132" t="s">
        <v>24</v>
      </c>
      <c r="QAL56" s="132" t="s">
        <v>24</v>
      </c>
      <c r="QAM56" s="132" t="s">
        <v>24</v>
      </c>
      <c r="QAN56" s="132" t="s">
        <v>24</v>
      </c>
      <c r="QAO56" s="132" t="s">
        <v>24</v>
      </c>
      <c r="QAP56" s="132" t="s">
        <v>24</v>
      </c>
      <c r="QAQ56" s="132" t="s">
        <v>24</v>
      </c>
      <c r="QAR56" s="132" t="s">
        <v>24</v>
      </c>
      <c r="QAS56" s="132" t="s">
        <v>24</v>
      </c>
      <c r="QAT56" s="132" t="s">
        <v>24</v>
      </c>
      <c r="QAU56" s="132" t="s">
        <v>24</v>
      </c>
      <c r="QAV56" s="132" t="s">
        <v>24</v>
      </c>
      <c r="QAW56" s="132" t="s">
        <v>24</v>
      </c>
      <c r="QAX56" s="132" t="s">
        <v>24</v>
      </c>
      <c r="QAY56" s="132" t="s">
        <v>24</v>
      </c>
      <c r="QAZ56" s="132" t="s">
        <v>24</v>
      </c>
      <c r="QBA56" s="132" t="s">
        <v>24</v>
      </c>
      <c r="QBB56" s="132" t="s">
        <v>24</v>
      </c>
      <c r="QBC56" s="132" t="s">
        <v>24</v>
      </c>
      <c r="QBD56" s="132" t="s">
        <v>24</v>
      </c>
      <c r="QBE56" s="132" t="s">
        <v>24</v>
      </c>
      <c r="QBF56" s="132" t="s">
        <v>24</v>
      </c>
      <c r="QBG56" s="132" t="s">
        <v>24</v>
      </c>
      <c r="QBH56" s="132" t="s">
        <v>24</v>
      </c>
      <c r="QBI56" s="132" t="s">
        <v>24</v>
      </c>
      <c r="QBJ56" s="132" t="s">
        <v>24</v>
      </c>
      <c r="QBK56" s="132" t="s">
        <v>24</v>
      </c>
      <c r="QBL56" s="132" t="s">
        <v>24</v>
      </c>
      <c r="QBM56" s="132" t="s">
        <v>24</v>
      </c>
      <c r="QBN56" s="132" t="s">
        <v>24</v>
      </c>
      <c r="QBO56" s="132" t="s">
        <v>24</v>
      </c>
      <c r="QBP56" s="132" t="s">
        <v>24</v>
      </c>
      <c r="QBQ56" s="132" t="s">
        <v>24</v>
      </c>
      <c r="QBR56" s="132" t="s">
        <v>24</v>
      </c>
      <c r="QBS56" s="132" t="s">
        <v>24</v>
      </c>
      <c r="QBT56" s="132" t="s">
        <v>24</v>
      </c>
      <c r="QBU56" s="132" t="s">
        <v>24</v>
      </c>
      <c r="QBV56" s="132" t="s">
        <v>24</v>
      </c>
      <c r="QBW56" s="132" t="s">
        <v>24</v>
      </c>
      <c r="QBX56" s="132" t="s">
        <v>24</v>
      </c>
      <c r="QBY56" s="132" t="s">
        <v>24</v>
      </c>
      <c r="QBZ56" s="132" t="s">
        <v>24</v>
      </c>
      <c r="QCA56" s="132" t="s">
        <v>24</v>
      </c>
      <c r="QCB56" s="132" t="s">
        <v>24</v>
      </c>
      <c r="QCC56" s="132" t="s">
        <v>24</v>
      </c>
      <c r="QCD56" s="132" t="s">
        <v>24</v>
      </c>
      <c r="QCE56" s="132" t="s">
        <v>24</v>
      </c>
      <c r="QCF56" s="132" t="s">
        <v>24</v>
      </c>
      <c r="QCG56" s="132" t="s">
        <v>24</v>
      </c>
      <c r="QCH56" s="132" t="s">
        <v>24</v>
      </c>
      <c r="QCI56" s="132" t="s">
        <v>24</v>
      </c>
      <c r="QCJ56" s="132" t="s">
        <v>24</v>
      </c>
      <c r="QCK56" s="132" t="s">
        <v>24</v>
      </c>
      <c r="QCL56" s="132" t="s">
        <v>24</v>
      </c>
      <c r="QCM56" s="132" t="s">
        <v>24</v>
      </c>
      <c r="QCN56" s="132" t="s">
        <v>24</v>
      </c>
      <c r="QCO56" s="132" t="s">
        <v>24</v>
      </c>
      <c r="QCP56" s="132" t="s">
        <v>24</v>
      </c>
      <c r="QCQ56" s="132" t="s">
        <v>24</v>
      </c>
      <c r="QCR56" s="132" t="s">
        <v>24</v>
      </c>
      <c r="QCS56" s="132" t="s">
        <v>24</v>
      </c>
      <c r="QCT56" s="132" t="s">
        <v>24</v>
      </c>
      <c r="QCU56" s="132" t="s">
        <v>24</v>
      </c>
      <c r="QCV56" s="132" t="s">
        <v>24</v>
      </c>
      <c r="QCW56" s="132" t="s">
        <v>24</v>
      </c>
      <c r="QCX56" s="132" t="s">
        <v>24</v>
      </c>
      <c r="QCY56" s="132" t="s">
        <v>24</v>
      </c>
      <c r="QCZ56" s="132" t="s">
        <v>24</v>
      </c>
      <c r="QDA56" s="132" t="s">
        <v>24</v>
      </c>
      <c r="QDB56" s="132" t="s">
        <v>24</v>
      </c>
      <c r="QDC56" s="132" t="s">
        <v>24</v>
      </c>
      <c r="QDD56" s="132" t="s">
        <v>24</v>
      </c>
      <c r="QDE56" s="132" t="s">
        <v>24</v>
      </c>
      <c r="QDF56" s="132" t="s">
        <v>24</v>
      </c>
      <c r="QDG56" s="132" t="s">
        <v>24</v>
      </c>
      <c r="QDH56" s="132" t="s">
        <v>24</v>
      </c>
      <c r="QDI56" s="132" t="s">
        <v>24</v>
      </c>
      <c r="QDJ56" s="132" t="s">
        <v>24</v>
      </c>
      <c r="QDK56" s="132" t="s">
        <v>24</v>
      </c>
      <c r="QDL56" s="132" t="s">
        <v>24</v>
      </c>
      <c r="QDM56" s="132" t="s">
        <v>24</v>
      </c>
      <c r="QDN56" s="132" t="s">
        <v>24</v>
      </c>
      <c r="QDO56" s="132" t="s">
        <v>24</v>
      </c>
      <c r="QDP56" s="132" t="s">
        <v>24</v>
      </c>
      <c r="QDQ56" s="132" t="s">
        <v>24</v>
      </c>
      <c r="QDR56" s="132" t="s">
        <v>24</v>
      </c>
      <c r="QDS56" s="132" t="s">
        <v>24</v>
      </c>
      <c r="QDT56" s="132" t="s">
        <v>24</v>
      </c>
      <c r="QDU56" s="132" t="s">
        <v>24</v>
      </c>
      <c r="QDV56" s="132" t="s">
        <v>24</v>
      </c>
      <c r="QDW56" s="132" t="s">
        <v>24</v>
      </c>
      <c r="QDX56" s="132" t="s">
        <v>24</v>
      </c>
      <c r="QDY56" s="132" t="s">
        <v>24</v>
      </c>
      <c r="QDZ56" s="132" t="s">
        <v>24</v>
      </c>
      <c r="QEA56" s="132" t="s">
        <v>24</v>
      </c>
      <c r="QEB56" s="132" t="s">
        <v>24</v>
      </c>
      <c r="QEC56" s="132" t="s">
        <v>24</v>
      </c>
      <c r="QED56" s="132" t="s">
        <v>24</v>
      </c>
      <c r="QEE56" s="132" t="s">
        <v>24</v>
      </c>
      <c r="QEF56" s="132" t="s">
        <v>24</v>
      </c>
      <c r="QEG56" s="132" t="s">
        <v>24</v>
      </c>
      <c r="QEH56" s="132" t="s">
        <v>24</v>
      </c>
      <c r="QEI56" s="132" t="s">
        <v>24</v>
      </c>
      <c r="QEJ56" s="132" t="s">
        <v>24</v>
      </c>
      <c r="QEK56" s="132" t="s">
        <v>24</v>
      </c>
      <c r="QEL56" s="132" t="s">
        <v>24</v>
      </c>
      <c r="QEM56" s="132" t="s">
        <v>24</v>
      </c>
      <c r="QEN56" s="132" t="s">
        <v>24</v>
      </c>
      <c r="QEO56" s="132" t="s">
        <v>24</v>
      </c>
      <c r="QEP56" s="132" t="s">
        <v>24</v>
      </c>
      <c r="QEQ56" s="132" t="s">
        <v>24</v>
      </c>
      <c r="QER56" s="132" t="s">
        <v>24</v>
      </c>
      <c r="QES56" s="132" t="s">
        <v>24</v>
      </c>
      <c r="QET56" s="132" t="s">
        <v>24</v>
      </c>
      <c r="QEU56" s="132" t="s">
        <v>24</v>
      </c>
      <c r="QEV56" s="132" t="s">
        <v>24</v>
      </c>
      <c r="QEW56" s="132" t="s">
        <v>24</v>
      </c>
      <c r="QEX56" s="132" t="s">
        <v>24</v>
      </c>
      <c r="QEY56" s="132" t="s">
        <v>24</v>
      </c>
      <c r="QEZ56" s="132" t="s">
        <v>24</v>
      </c>
      <c r="QFA56" s="132" t="s">
        <v>24</v>
      </c>
      <c r="QFB56" s="132" t="s">
        <v>24</v>
      </c>
      <c r="QFC56" s="132" t="s">
        <v>24</v>
      </c>
      <c r="QFD56" s="132" t="s">
        <v>24</v>
      </c>
      <c r="QFE56" s="132" t="s">
        <v>24</v>
      </c>
      <c r="QFF56" s="132" t="s">
        <v>24</v>
      </c>
      <c r="QFG56" s="132" t="s">
        <v>24</v>
      </c>
      <c r="QFH56" s="132" t="s">
        <v>24</v>
      </c>
      <c r="QFI56" s="132" t="s">
        <v>24</v>
      </c>
      <c r="QFJ56" s="132" t="s">
        <v>24</v>
      </c>
      <c r="QFK56" s="132" t="s">
        <v>24</v>
      </c>
      <c r="QFL56" s="132" t="s">
        <v>24</v>
      </c>
      <c r="QFM56" s="132" t="s">
        <v>24</v>
      </c>
      <c r="QFN56" s="132" t="s">
        <v>24</v>
      </c>
      <c r="QFO56" s="132" t="s">
        <v>24</v>
      </c>
      <c r="QFP56" s="132" t="s">
        <v>24</v>
      </c>
      <c r="QFQ56" s="132" t="s">
        <v>24</v>
      </c>
      <c r="QFR56" s="132" t="s">
        <v>24</v>
      </c>
      <c r="QFS56" s="132" t="s">
        <v>24</v>
      </c>
      <c r="QFT56" s="132" t="s">
        <v>24</v>
      </c>
      <c r="QFU56" s="132" t="s">
        <v>24</v>
      </c>
      <c r="QFV56" s="132" t="s">
        <v>24</v>
      </c>
      <c r="QFW56" s="132" t="s">
        <v>24</v>
      </c>
      <c r="QFX56" s="132" t="s">
        <v>24</v>
      </c>
      <c r="QFY56" s="132" t="s">
        <v>24</v>
      </c>
      <c r="QFZ56" s="132" t="s">
        <v>24</v>
      </c>
      <c r="QGA56" s="132" t="s">
        <v>24</v>
      </c>
      <c r="QGB56" s="132" t="s">
        <v>24</v>
      </c>
      <c r="QGC56" s="132" t="s">
        <v>24</v>
      </c>
      <c r="QGD56" s="132" t="s">
        <v>24</v>
      </c>
      <c r="QGE56" s="132" t="s">
        <v>24</v>
      </c>
      <c r="QGF56" s="132" t="s">
        <v>24</v>
      </c>
      <c r="QGG56" s="132" t="s">
        <v>24</v>
      </c>
      <c r="QGH56" s="132" t="s">
        <v>24</v>
      </c>
      <c r="QGI56" s="132" t="s">
        <v>24</v>
      </c>
      <c r="QGJ56" s="132" t="s">
        <v>24</v>
      </c>
      <c r="QGK56" s="132" t="s">
        <v>24</v>
      </c>
      <c r="QGL56" s="132" t="s">
        <v>24</v>
      </c>
      <c r="QGM56" s="132" t="s">
        <v>24</v>
      </c>
      <c r="QGN56" s="132" t="s">
        <v>24</v>
      </c>
      <c r="QGO56" s="132" t="s">
        <v>24</v>
      </c>
      <c r="QGP56" s="132" t="s">
        <v>24</v>
      </c>
      <c r="QGQ56" s="132" t="s">
        <v>24</v>
      </c>
      <c r="QGR56" s="132" t="s">
        <v>24</v>
      </c>
      <c r="QGS56" s="132" t="s">
        <v>24</v>
      </c>
      <c r="QGT56" s="132" t="s">
        <v>24</v>
      </c>
      <c r="QGU56" s="132" t="s">
        <v>24</v>
      </c>
      <c r="QGV56" s="132" t="s">
        <v>24</v>
      </c>
      <c r="QGW56" s="132" t="s">
        <v>24</v>
      </c>
      <c r="QGX56" s="132" t="s">
        <v>24</v>
      </c>
      <c r="QGY56" s="132" t="s">
        <v>24</v>
      </c>
      <c r="QGZ56" s="132" t="s">
        <v>24</v>
      </c>
      <c r="QHA56" s="132" t="s">
        <v>24</v>
      </c>
      <c r="QHB56" s="132" t="s">
        <v>24</v>
      </c>
      <c r="QHC56" s="132" t="s">
        <v>24</v>
      </c>
      <c r="QHD56" s="132" t="s">
        <v>24</v>
      </c>
      <c r="QHE56" s="132" t="s">
        <v>24</v>
      </c>
      <c r="QHF56" s="132" t="s">
        <v>24</v>
      </c>
      <c r="QHG56" s="132" t="s">
        <v>24</v>
      </c>
      <c r="QHH56" s="132" t="s">
        <v>24</v>
      </c>
      <c r="QHI56" s="132" t="s">
        <v>24</v>
      </c>
      <c r="QHJ56" s="132" t="s">
        <v>24</v>
      </c>
      <c r="QHK56" s="132" t="s">
        <v>24</v>
      </c>
      <c r="QHL56" s="132" t="s">
        <v>24</v>
      </c>
      <c r="QHM56" s="132" t="s">
        <v>24</v>
      </c>
      <c r="QHN56" s="132" t="s">
        <v>24</v>
      </c>
      <c r="QHO56" s="132" t="s">
        <v>24</v>
      </c>
      <c r="QHP56" s="132" t="s">
        <v>24</v>
      </c>
      <c r="QHQ56" s="132" t="s">
        <v>24</v>
      </c>
      <c r="QHR56" s="132" t="s">
        <v>24</v>
      </c>
      <c r="QHS56" s="132" t="s">
        <v>24</v>
      </c>
      <c r="QHT56" s="132" t="s">
        <v>24</v>
      </c>
      <c r="QHU56" s="132" t="s">
        <v>24</v>
      </c>
      <c r="QHV56" s="132" t="s">
        <v>24</v>
      </c>
      <c r="QHW56" s="132" t="s">
        <v>24</v>
      </c>
      <c r="QHX56" s="132" t="s">
        <v>24</v>
      </c>
      <c r="QHY56" s="132" t="s">
        <v>24</v>
      </c>
      <c r="QHZ56" s="132" t="s">
        <v>24</v>
      </c>
      <c r="QIA56" s="132" t="s">
        <v>24</v>
      </c>
      <c r="QIB56" s="132" t="s">
        <v>24</v>
      </c>
      <c r="QIC56" s="132" t="s">
        <v>24</v>
      </c>
      <c r="QID56" s="132" t="s">
        <v>24</v>
      </c>
      <c r="QIE56" s="132" t="s">
        <v>24</v>
      </c>
      <c r="QIF56" s="132" t="s">
        <v>24</v>
      </c>
      <c r="QIG56" s="132" t="s">
        <v>24</v>
      </c>
      <c r="QIH56" s="132" t="s">
        <v>24</v>
      </c>
      <c r="QII56" s="132" t="s">
        <v>24</v>
      </c>
      <c r="QIJ56" s="132" t="s">
        <v>24</v>
      </c>
      <c r="QIK56" s="132" t="s">
        <v>24</v>
      </c>
      <c r="QIL56" s="132" t="s">
        <v>24</v>
      </c>
      <c r="QIM56" s="132" t="s">
        <v>24</v>
      </c>
      <c r="QIN56" s="132" t="s">
        <v>24</v>
      </c>
      <c r="QIO56" s="132" t="s">
        <v>24</v>
      </c>
      <c r="QIP56" s="132" t="s">
        <v>24</v>
      </c>
      <c r="QIQ56" s="132" t="s">
        <v>24</v>
      </c>
      <c r="QIR56" s="132" t="s">
        <v>24</v>
      </c>
      <c r="QIS56" s="132" t="s">
        <v>24</v>
      </c>
      <c r="QIT56" s="132" t="s">
        <v>24</v>
      </c>
      <c r="QIU56" s="132" t="s">
        <v>24</v>
      </c>
      <c r="QIV56" s="132" t="s">
        <v>24</v>
      </c>
      <c r="QIW56" s="132" t="s">
        <v>24</v>
      </c>
      <c r="QIX56" s="132" t="s">
        <v>24</v>
      </c>
      <c r="QIY56" s="132" t="s">
        <v>24</v>
      </c>
      <c r="QIZ56" s="132" t="s">
        <v>24</v>
      </c>
      <c r="QJA56" s="132" t="s">
        <v>24</v>
      </c>
      <c r="QJB56" s="132" t="s">
        <v>24</v>
      </c>
      <c r="QJC56" s="132" t="s">
        <v>24</v>
      </c>
      <c r="QJD56" s="132" t="s">
        <v>24</v>
      </c>
      <c r="QJE56" s="132" t="s">
        <v>24</v>
      </c>
      <c r="QJF56" s="132" t="s">
        <v>24</v>
      </c>
      <c r="QJG56" s="132" t="s">
        <v>24</v>
      </c>
      <c r="QJH56" s="132" t="s">
        <v>24</v>
      </c>
      <c r="QJI56" s="132" t="s">
        <v>24</v>
      </c>
      <c r="QJJ56" s="132" t="s">
        <v>24</v>
      </c>
      <c r="QJK56" s="132" t="s">
        <v>24</v>
      </c>
      <c r="QJL56" s="132" t="s">
        <v>24</v>
      </c>
      <c r="QJM56" s="132" t="s">
        <v>24</v>
      </c>
      <c r="QJN56" s="132" t="s">
        <v>24</v>
      </c>
      <c r="QJO56" s="132" t="s">
        <v>24</v>
      </c>
      <c r="QJP56" s="132" t="s">
        <v>24</v>
      </c>
      <c r="QJQ56" s="132" t="s">
        <v>24</v>
      </c>
      <c r="QJR56" s="132" t="s">
        <v>24</v>
      </c>
      <c r="QJS56" s="132" t="s">
        <v>24</v>
      </c>
      <c r="QJT56" s="132" t="s">
        <v>24</v>
      </c>
      <c r="QJU56" s="132" t="s">
        <v>24</v>
      </c>
      <c r="QJV56" s="132" t="s">
        <v>24</v>
      </c>
      <c r="QJW56" s="132" t="s">
        <v>24</v>
      </c>
      <c r="QJX56" s="132" t="s">
        <v>24</v>
      </c>
      <c r="QJY56" s="132" t="s">
        <v>24</v>
      </c>
      <c r="QJZ56" s="132" t="s">
        <v>24</v>
      </c>
      <c r="QKA56" s="132" t="s">
        <v>24</v>
      </c>
      <c r="QKB56" s="132" t="s">
        <v>24</v>
      </c>
      <c r="QKC56" s="132" t="s">
        <v>24</v>
      </c>
      <c r="QKD56" s="132" t="s">
        <v>24</v>
      </c>
      <c r="QKE56" s="132" t="s">
        <v>24</v>
      </c>
      <c r="QKF56" s="132" t="s">
        <v>24</v>
      </c>
      <c r="QKG56" s="132" t="s">
        <v>24</v>
      </c>
      <c r="QKH56" s="132" t="s">
        <v>24</v>
      </c>
      <c r="QKI56" s="132" t="s">
        <v>24</v>
      </c>
      <c r="QKJ56" s="132" t="s">
        <v>24</v>
      </c>
      <c r="QKK56" s="132" t="s">
        <v>24</v>
      </c>
      <c r="QKL56" s="132" t="s">
        <v>24</v>
      </c>
      <c r="QKM56" s="132" t="s">
        <v>24</v>
      </c>
      <c r="QKN56" s="132" t="s">
        <v>24</v>
      </c>
      <c r="QKO56" s="132" t="s">
        <v>24</v>
      </c>
      <c r="QKP56" s="132" t="s">
        <v>24</v>
      </c>
      <c r="QKQ56" s="132" t="s">
        <v>24</v>
      </c>
      <c r="QKR56" s="132" t="s">
        <v>24</v>
      </c>
      <c r="QKS56" s="132" t="s">
        <v>24</v>
      </c>
      <c r="QKT56" s="132" t="s">
        <v>24</v>
      </c>
      <c r="QKU56" s="132" t="s">
        <v>24</v>
      </c>
      <c r="QKV56" s="132" t="s">
        <v>24</v>
      </c>
      <c r="QKW56" s="132" t="s">
        <v>24</v>
      </c>
      <c r="QKX56" s="132" t="s">
        <v>24</v>
      </c>
      <c r="QKY56" s="132" t="s">
        <v>24</v>
      </c>
      <c r="QKZ56" s="132" t="s">
        <v>24</v>
      </c>
      <c r="QLA56" s="132" t="s">
        <v>24</v>
      </c>
      <c r="QLB56" s="132" t="s">
        <v>24</v>
      </c>
      <c r="QLC56" s="132" t="s">
        <v>24</v>
      </c>
      <c r="QLD56" s="132" t="s">
        <v>24</v>
      </c>
      <c r="QLE56" s="132" t="s">
        <v>24</v>
      </c>
      <c r="QLF56" s="132" t="s">
        <v>24</v>
      </c>
      <c r="QLG56" s="132" t="s">
        <v>24</v>
      </c>
      <c r="QLH56" s="132" t="s">
        <v>24</v>
      </c>
      <c r="QLI56" s="132" t="s">
        <v>24</v>
      </c>
      <c r="QLJ56" s="132" t="s">
        <v>24</v>
      </c>
      <c r="QLK56" s="132" t="s">
        <v>24</v>
      </c>
      <c r="QLL56" s="132" t="s">
        <v>24</v>
      </c>
      <c r="QLM56" s="132" t="s">
        <v>24</v>
      </c>
      <c r="QLN56" s="132" t="s">
        <v>24</v>
      </c>
      <c r="QLO56" s="132" t="s">
        <v>24</v>
      </c>
      <c r="QLP56" s="132" t="s">
        <v>24</v>
      </c>
      <c r="QLQ56" s="132" t="s">
        <v>24</v>
      </c>
      <c r="QLR56" s="132" t="s">
        <v>24</v>
      </c>
      <c r="QLS56" s="132" t="s">
        <v>24</v>
      </c>
      <c r="QLT56" s="132" t="s">
        <v>24</v>
      </c>
      <c r="QLU56" s="132" t="s">
        <v>24</v>
      </c>
      <c r="QLV56" s="132" t="s">
        <v>24</v>
      </c>
      <c r="QLW56" s="132" t="s">
        <v>24</v>
      </c>
      <c r="QLX56" s="132" t="s">
        <v>24</v>
      </c>
      <c r="QLY56" s="132" t="s">
        <v>24</v>
      </c>
      <c r="QLZ56" s="132" t="s">
        <v>24</v>
      </c>
      <c r="QMA56" s="132" t="s">
        <v>24</v>
      </c>
      <c r="QMB56" s="132" t="s">
        <v>24</v>
      </c>
      <c r="QMC56" s="132" t="s">
        <v>24</v>
      </c>
      <c r="QMD56" s="132" t="s">
        <v>24</v>
      </c>
      <c r="QME56" s="132" t="s">
        <v>24</v>
      </c>
      <c r="QMF56" s="132" t="s">
        <v>24</v>
      </c>
      <c r="QMG56" s="132" t="s">
        <v>24</v>
      </c>
      <c r="QMH56" s="132" t="s">
        <v>24</v>
      </c>
      <c r="QMI56" s="132" t="s">
        <v>24</v>
      </c>
      <c r="QMJ56" s="132" t="s">
        <v>24</v>
      </c>
      <c r="QMK56" s="132" t="s">
        <v>24</v>
      </c>
      <c r="QML56" s="132" t="s">
        <v>24</v>
      </c>
      <c r="QMM56" s="132" t="s">
        <v>24</v>
      </c>
      <c r="QMN56" s="132" t="s">
        <v>24</v>
      </c>
      <c r="QMO56" s="132" t="s">
        <v>24</v>
      </c>
      <c r="QMP56" s="132" t="s">
        <v>24</v>
      </c>
      <c r="QMQ56" s="132" t="s">
        <v>24</v>
      </c>
      <c r="QMR56" s="132" t="s">
        <v>24</v>
      </c>
      <c r="QMS56" s="132" t="s">
        <v>24</v>
      </c>
      <c r="QMT56" s="132" t="s">
        <v>24</v>
      </c>
      <c r="QMU56" s="132" t="s">
        <v>24</v>
      </c>
      <c r="QMV56" s="132" t="s">
        <v>24</v>
      </c>
      <c r="QMW56" s="132" t="s">
        <v>24</v>
      </c>
      <c r="QMX56" s="132" t="s">
        <v>24</v>
      </c>
      <c r="QMY56" s="132" t="s">
        <v>24</v>
      </c>
      <c r="QMZ56" s="132" t="s">
        <v>24</v>
      </c>
      <c r="QNA56" s="132" t="s">
        <v>24</v>
      </c>
      <c r="QNB56" s="132" t="s">
        <v>24</v>
      </c>
      <c r="QNC56" s="132" t="s">
        <v>24</v>
      </c>
      <c r="QND56" s="132" t="s">
        <v>24</v>
      </c>
      <c r="QNE56" s="132" t="s">
        <v>24</v>
      </c>
      <c r="QNF56" s="132" t="s">
        <v>24</v>
      </c>
      <c r="QNG56" s="132" t="s">
        <v>24</v>
      </c>
      <c r="QNH56" s="132" t="s">
        <v>24</v>
      </c>
      <c r="QNI56" s="132" t="s">
        <v>24</v>
      </c>
      <c r="QNJ56" s="132" t="s">
        <v>24</v>
      </c>
      <c r="QNK56" s="132" t="s">
        <v>24</v>
      </c>
      <c r="QNL56" s="132" t="s">
        <v>24</v>
      </c>
      <c r="QNM56" s="132" t="s">
        <v>24</v>
      </c>
      <c r="QNN56" s="132" t="s">
        <v>24</v>
      </c>
      <c r="QNO56" s="132" t="s">
        <v>24</v>
      </c>
      <c r="QNP56" s="132" t="s">
        <v>24</v>
      </c>
      <c r="QNQ56" s="132" t="s">
        <v>24</v>
      </c>
      <c r="QNR56" s="132" t="s">
        <v>24</v>
      </c>
      <c r="QNS56" s="132" t="s">
        <v>24</v>
      </c>
      <c r="QNT56" s="132" t="s">
        <v>24</v>
      </c>
      <c r="QNU56" s="132" t="s">
        <v>24</v>
      </c>
      <c r="QNV56" s="132" t="s">
        <v>24</v>
      </c>
      <c r="QNW56" s="132" t="s">
        <v>24</v>
      </c>
      <c r="QNX56" s="132" t="s">
        <v>24</v>
      </c>
      <c r="QNY56" s="132" t="s">
        <v>24</v>
      </c>
      <c r="QNZ56" s="132" t="s">
        <v>24</v>
      </c>
      <c r="QOA56" s="132" t="s">
        <v>24</v>
      </c>
      <c r="QOB56" s="132" t="s">
        <v>24</v>
      </c>
      <c r="QOC56" s="132" t="s">
        <v>24</v>
      </c>
      <c r="QOD56" s="132" t="s">
        <v>24</v>
      </c>
      <c r="QOE56" s="132" t="s">
        <v>24</v>
      </c>
      <c r="QOF56" s="132" t="s">
        <v>24</v>
      </c>
      <c r="QOG56" s="132" t="s">
        <v>24</v>
      </c>
      <c r="QOH56" s="132" t="s">
        <v>24</v>
      </c>
      <c r="QOI56" s="132" t="s">
        <v>24</v>
      </c>
      <c r="QOJ56" s="132" t="s">
        <v>24</v>
      </c>
      <c r="QOK56" s="132" t="s">
        <v>24</v>
      </c>
      <c r="QOL56" s="132" t="s">
        <v>24</v>
      </c>
      <c r="QOM56" s="132" t="s">
        <v>24</v>
      </c>
      <c r="QON56" s="132" t="s">
        <v>24</v>
      </c>
      <c r="QOO56" s="132" t="s">
        <v>24</v>
      </c>
      <c r="QOP56" s="132" t="s">
        <v>24</v>
      </c>
      <c r="QOQ56" s="132" t="s">
        <v>24</v>
      </c>
      <c r="QOR56" s="132" t="s">
        <v>24</v>
      </c>
      <c r="QOS56" s="132" t="s">
        <v>24</v>
      </c>
      <c r="QOT56" s="132" t="s">
        <v>24</v>
      </c>
      <c r="QOU56" s="132" t="s">
        <v>24</v>
      </c>
      <c r="QOV56" s="132" t="s">
        <v>24</v>
      </c>
      <c r="QOW56" s="132" t="s">
        <v>24</v>
      </c>
      <c r="QOX56" s="132" t="s">
        <v>24</v>
      </c>
      <c r="QOY56" s="132" t="s">
        <v>24</v>
      </c>
      <c r="QOZ56" s="132" t="s">
        <v>24</v>
      </c>
      <c r="QPA56" s="132" t="s">
        <v>24</v>
      </c>
      <c r="QPB56" s="132" t="s">
        <v>24</v>
      </c>
      <c r="QPC56" s="132" t="s">
        <v>24</v>
      </c>
      <c r="QPD56" s="132" t="s">
        <v>24</v>
      </c>
      <c r="QPE56" s="132" t="s">
        <v>24</v>
      </c>
      <c r="QPF56" s="132" t="s">
        <v>24</v>
      </c>
      <c r="QPG56" s="132" t="s">
        <v>24</v>
      </c>
      <c r="QPH56" s="132" t="s">
        <v>24</v>
      </c>
      <c r="QPI56" s="132" t="s">
        <v>24</v>
      </c>
      <c r="QPJ56" s="132" t="s">
        <v>24</v>
      </c>
      <c r="QPK56" s="132" t="s">
        <v>24</v>
      </c>
      <c r="QPL56" s="132" t="s">
        <v>24</v>
      </c>
      <c r="QPM56" s="132" t="s">
        <v>24</v>
      </c>
      <c r="QPN56" s="132" t="s">
        <v>24</v>
      </c>
      <c r="QPO56" s="132" t="s">
        <v>24</v>
      </c>
      <c r="QPP56" s="132" t="s">
        <v>24</v>
      </c>
      <c r="QPQ56" s="132" t="s">
        <v>24</v>
      </c>
      <c r="QPR56" s="132" t="s">
        <v>24</v>
      </c>
      <c r="QPS56" s="132" t="s">
        <v>24</v>
      </c>
      <c r="QPT56" s="132" t="s">
        <v>24</v>
      </c>
      <c r="QPU56" s="132" t="s">
        <v>24</v>
      </c>
      <c r="QPV56" s="132" t="s">
        <v>24</v>
      </c>
      <c r="QPW56" s="132" t="s">
        <v>24</v>
      </c>
      <c r="QPX56" s="132" t="s">
        <v>24</v>
      </c>
      <c r="QPY56" s="132" t="s">
        <v>24</v>
      </c>
      <c r="QPZ56" s="132" t="s">
        <v>24</v>
      </c>
      <c r="QQA56" s="132" t="s">
        <v>24</v>
      </c>
      <c r="QQB56" s="132" t="s">
        <v>24</v>
      </c>
      <c r="QQC56" s="132" t="s">
        <v>24</v>
      </c>
      <c r="QQD56" s="132" t="s">
        <v>24</v>
      </c>
      <c r="QQE56" s="132" t="s">
        <v>24</v>
      </c>
      <c r="QQF56" s="132" t="s">
        <v>24</v>
      </c>
      <c r="QQG56" s="132" t="s">
        <v>24</v>
      </c>
      <c r="QQH56" s="132" t="s">
        <v>24</v>
      </c>
      <c r="QQI56" s="132" t="s">
        <v>24</v>
      </c>
      <c r="QQJ56" s="132" t="s">
        <v>24</v>
      </c>
      <c r="QQK56" s="132" t="s">
        <v>24</v>
      </c>
      <c r="QQL56" s="132" t="s">
        <v>24</v>
      </c>
      <c r="QQM56" s="132" t="s">
        <v>24</v>
      </c>
      <c r="QQN56" s="132" t="s">
        <v>24</v>
      </c>
      <c r="QQO56" s="132" t="s">
        <v>24</v>
      </c>
      <c r="QQP56" s="132" t="s">
        <v>24</v>
      </c>
      <c r="QQQ56" s="132" t="s">
        <v>24</v>
      </c>
      <c r="QQR56" s="132" t="s">
        <v>24</v>
      </c>
      <c r="QQS56" s="132" t="s">
        <v>24</v>
      </c>
      <c r="QQT56" s="132" t="s">
        <v>24</v>
      </c>
      <c r="QQU56" s="132" t="s">
        <v>24</v>
      </c>
      <c r="QQV56" s="132" t="s">
        <v>24</v>
      </c>
      <c r="QQW56" s="132" t="s">
        <v>24</v>
      </c>
      <c r="QQX56" s="132" t="s">
        <v>24</v>
      </c>
      <c r="QQY56" s="132" t="s">
        <v>24</v>
      </c>
      <c r="QQZ56" s="132" t="s">
        <v>24</v>
      </c>
      <c r="QRA56" s="132" t="s">
        <v>24</v>
      </c>
      <c r="QRB56" s="132" t="s">
        <v>24</v>
      </c>
      <c r="QRC56" s="132" t="s">
        <v>24</v>
      </c>
      <c r="QRD56" s="132" t="s">
        <v>24</v>
      </c>
      <c r="QRE56" s="132" t="s">
        <v>24</v>
      </c>
      <c r="QRF56" s="132" t="s">
        <v>24</v>
      </c>
      <c r="QRG56" s="132" t="s">
        <v>24</v>
      </c>
      <c r="QRH56" s="132" t="s">
        <v>24</v>
      </c>
      <c r="QRI56" s="132" t="s">
        <v>24</v>
      </c>
      <c r="QRJ56" s="132" t="s">
        <v>24</v>
      </c>
      <c r="QRK56" s="132" t="s">
        <v>24</v>
      </c>
      <c r="QRL56" s="132" t="s">
        <v>24</v>
      </c>
      <c r="QRM56" s="132" t="s">
        <v>24</v>
      </c>
      <c r="QRN56" s="132" t="s">
        <v>24</v>
      </c>
      <c r="QRO56" s="132" t="s">
        <v>24</v>
      </c>
      <c r="QRP56" s="132" t="s">
        <v>24</v>
      </c>
      <c r="QRQ56" s="132" t="s">
        <v>24</v>
      </c>
      <c r="QRR56" s="132" t="s">
        <v>24</v>
      </c>
      <c r="QRS56" s="132" t="s">
        <v>24</v>
      </c>
      <c r="QRT56" s="132" t="s">
        <v>24</v>
      </c>
      <c r="QRU56" s="132" t="s">
        <v>24</v>
      </c>
      <c r="QRV56" s="132" t="s">
        <v>24</v>
      </c>
      <c r="QRW56" s="132" t="s">
        <v>24</v>
      </c>
      <c r="QRX56" s="132" t="s">
        <v>24</v>
      </c>
      <c r="QRY56" s="132" t="s">
        <v>24</v>
      </c>
      <c r="QRZ56" s="132" t="s">
        <v>24</v>
      </c>
      <c r="QSA56" s="132" t="s">
        <v>24</v>
      </c>
      <c r="QSB56" s="132" t="s">
        <v>24</v>
      </c>
      <c r="QSC56" s="132" t="s">
        <v>24</v>
      </c>
      <c r="QSD56" s="132" t="s">
        <v>24</v>
      </c>
      <c r="QSE56" s="132" t="s">
        <v>24</v>
      </c>
      <c r="QSF56" s="132" t="s">
        <v>24</v>
      </c>
      <c r="QSG56" s="132" t="s">
        <v>24</v>
      </c>
      <c r="QSH56" s="132" t="s">
        <v>24</v>
      </c>
      <c r="QSI56" s="132" t="s">
        <v>24</v>
      </c>
      <c r="QSJ56" s="132" t="s">
        <v>24</v>
      </c>
      <c r="QSK56" s="132" t="s">
        <v>24</v>
      </c>
      <c r="QSL56" s="132" t="s">
        <v>24</v>
      </c>
      <c r="QSM56" s="132" t="s">
        <v>24</v>
      </c>
      <c r="QSN56" s="132" t="s">
        <v>24</v>
      </c>
      <c r="QSO56" s="132" t="s">
        <v>24</v>
      </c>
      <c r="QSP56" s="132" t="s">
        <v>24</v>
      </c>
      <c r="QSQ56" s="132" t="s">
        <v>24</v>
      </c>
      <c r="QSR56" s="132" t="s">
        <v>24</v>
      </c>
      <c r="QSS56" s="132" t="s">
        <v>24</v>
      </c>
      <c r="QST56" s="132" t="s">
        <v>24</v>
      </c>
      <c r="QSU56" s="132" t="s">
        <v>24</v>
      </c>
      <c r="QSV56" s="132" t="s">
        <v>24</v>
      </c>
      <c r="QSW56" s="132" t="s">
        <v>24</v>
      </c>
      <c r="QSX56" s="132" t="s">
        <v>24</v>
      </c>
      <c r="QSY56" s="132" t="s">
        <v>24</v>
      </c>
      <c r="QSZ56" s="132" t="s">
        <v>24</v>
      </c>
      <c r="QTA56" s="132" t="s">
        <v>24</v>
      </c>
      <c r="QTB56" s="132" t="s">
        <v>24</v>
      </c>
      <c r="QTC56" s="132" t="s">
        <v>24</v>
      </c>
      <c r="QTD56" s="132" t="s">
        <v>24</v>
      </c>
      <c r="QTE56" s="132" t="s">
        <v>24</v>
      </c>
      <c r="QTF56" s="132" t="s">
        <v>24</v>
      </c>
      <c r="QTG56" s="132" t="s">
        <v>24</v>
      </c>
      <c r="QTH56" s="132" t="s">
        <v>24</v>
      </c>
      <c r="QTI56" s="132" t="s">
        <v>24</v>
      </c>
      <c r="QTJ56" s="132" t="s">
        <v>24</v>
      </c>
      <c r="QTK56" s="132" t="s">
        <v>24</v>
      </c>
      <c r="QTL56" s="132" t="s">
        <v>24</v>
      </c>
      <c r="QTM56" s="132" t="s">
        <v>24</v>
      </c>
      <c r="QTN56" s="132" t="s">
        <v>24</v>
      </c>
      <c r="QTO56" s="132" t="s">
        <v>24</v>
      </c>
      <c r="QTP56" s="132" t="s">
        <v>24</v>
      </c>
      <c r="QTQ56" s="132" t="s">
        <v>24</v>
      </c>
      <c r="QTR56" s="132" t="s">
        <v>24</v>
      </c>
      <c r="QTS56" s="132" t="s">
        <v>24</v>
      </c>
      <c r="QTT56" s="132" t="s">
        <v>24</v>
      </c>
      <c r="QTU56" s="132" t="s">
        <v>24</v>
      </c>
      <c r="QTV56" s="132" t="s">
        <v>24</v>
      </c>
      <c r="QTW56" s="132" t="s">
        <v>24</v>
      </c>
      <c r="QTX56" s="132" t="s">
        <v>24</v>
      </c>
      <c r="QTY56" s="132" t="s">
        <v>24</v>
      </c>
      <c r="QTZ56" s="132" t="s">
        <v>24</v>
      </c>
      <c r="QUA56" s="132" t="s">
        <v>24</v>
      </c>
      <c r="QUB56" s="132" t="s">
        <v>24</v>
      </c>
      <c r="QUC56" s="132" t="s">
        <v>24</v>
      </c>
      <c r="QUD56" s="132" t="s">
        <v>24</v>
      </c>
      <c r="QUE56" s="132" t="s">
        <v>24</v>
      </c>
      <c r="QUF56" s="132" t="s">
        <v>24</v>
      </c>
      <c r="QUG56" s="132" t="s">
        <v>24</v>
      </c>
      <c r="QUH56" s="132" t="s">
        <v>24</v>
      </c>
      <c r="QUI56" s="132" t="s">
        <v>24</v>
      </c>
      <c r="QUJ56" s="132" t="s">
        <v>24</v>
      </c>
      <c r="QUK56" s="132" t="s">
        <v>24</v>
      </c>
      <c r="QUL56" s="132" t="s">
        <v>24</v>
      </c>
      <c r="QUM56" s="132" t="s">
        <v>24</v>
      </c>
      <c r="QUN56" s="132" t="s">
        <v>24</v>
      </c>
      <c r="QUO56" s="132" t="s">
        <v>24</v>
      </c>
      <c r="QUP56" s="132" t="s">
        <v>24</v>
      </c>
      <c r="QUQ56" s="132" t="s">
        <v>24</v>
      </c>
      <c r="QUR56" s="132" t="s">
        <v>24</v>
      </c>
      <c r="QUS56" s="132" t="s">
        <v>24</v>
      </c>
      <c r="QUT56" s="132" t="s">
        <v>24</v>
      </c>
      <c r="QUU56" s="132" t="s">
        <v>24</v>
      </c>
      <c r="QUV56" s="132" t="s">
        <v>24</v>
      </c>
      <c r="QUW56" s="132" t="s">
        <v>24</v>
      </c>
      <c r="QUX56" s="132" t="s">
        <v>24</v>
      </c>
      <c r="QUY56" s="132" t="s">
        <v>24</v>
      </c>
      <c r="QUZ56" s="132" t="s">
        <v>24</v>
      </c>
      <c r="QVA56" s="132" t="s">
        <v>24</v>
      </c>
      <c r="QVB56" s="132" t="s">
        <v>24</v>
      </c>
      <c r="QVC56" s="132" t="s">
        <v>24</v>
      </c>
      <c r="QVD56" s="132" t="s">
        <v>24</v>
      </c>
      <c r="QVE56" s="132" t="s">
        <v>24</v>
      </c>
      <c r="QVF56" s="132" t="s">
        <v>24</v>
      </c>
      <c r="QVG56" s="132" t="s">
        <v>24</v>
      </c>
      <c r="QVH56" s="132" t="s">
        <v>24</v>
      </c>
      <c r="QVI56" s="132" t="s">
        <v>24</v>
      </c>
      <c r="QVJ56" s="132" t="s">
        <v>24</v>
      </c>
      <c r="QVK56" s="132" t="s">
        <v>24</v>
      </c>
      <c r="QVL56" s="132" t="s">
        <v>24</v>
      </c>
      <c r="QVM56" s="132" t="s">
        <v>24</v>
      </c>
      <c r="QVN56" s="132" t="s">
        <v>24</v>
      </c>
      <c r="QVO56" s="132" t="s">
        <v>24</v>
      </c>
      <c r="QVP56" s="132" t="s">
        <v>24</v>
      </c>
      <c r="QVQ56" s="132" t="s">
        <v>24</v>
      </c>
      <c r="QVR56" s="132" t="s">
        <v>24</v>
      </c>
      <c r="QVS56" s="132" t="s">
        <v>24</v>
      </c>
      <c r="QVT56" s="132" t="s">
        <v>24</v>
      </c>
      <c r="QVU56" s="132" t="s">
        <v>24</v>
      </c>
      <c r="QVV56" s="132" t="s">
        <v>24</v>
      </c>
      <c r="QVW56" s="132" t="s">
        <v>24</v>
      </c>
      <c r="QVX56" s="132" t="s">
        <v>24</v>
      </c>
      <c r="QVY56" s="132" t="s">
        <v>24</v>
      </c>
      <c r="QVZ56" s="132" t="s">
        <v>24</v>
      </c>
      <c r="QWA56" s="132" t="s">
        <v>24</v>
      </c>
      <c r="QWB56" s="132" t="s">
        <v>24</v>
      </c>
      <c r="QWC56" s="132" t="s">
        <v>24</v>
      </c>
      <c r="QWD56" s="132" t="s">
        <v>24</v>
      </c>
      <c r="QWE56" s="132" t="s">
        <v>24</v>
      </c>
      <c r="QWF56" s="132" t="s">
        <v>24</v>
      </c>
      <c r="QWG56" s="132" t="s">
        <v>24</v>
      </c>
      <c r="QWH56" s="132" t="s">
        <v>24</v>
      </c>
      <c r="QWI56" s="132" t="s">
        <v>24</v>
      </c>
      <c r="QWJ56" s="132" t="s">
        <v>24</v>
      </c>
      <c r="QWK56" s="132" t="s">
        <v>24</v>
      </c>
      <c r="QWL56" s="132" t="s">
        <v>24</v>
      </c>
      <c r="QWM56" s="132" t="s">
        <v>24</v>
      </c>
      <c r="QWN56" s="132" t="s">
        <v>24</v>
      </c>
      <c r="QWO56" s="132" t="s">
        <v>24</v>
      </c>
      <c r="QWP56" s="132" t="s">
        <v>24</v>
      </c>
      <c r="QWQ56" s="132" t="s">
        <v>24</v>
      </c>
      <c r="QWR56" s="132" t="s">
        <v>24</v>
      </c>
      <c r="QWS56" s="132" t="s">
        <v>24</v>
      </c>
      <c r="QWT56" s="132" t="s">
        <v>24</v>
      </c>
      <c r="QWU56" s="132" t="s">
        <v>24</v>
      </c>
      <c r="QWV56" s="132" t="s">
        <v>24</v>
      </c>
      <c r="QWW56" s="132" t="s">
        <v>24</v>
      </c>
      <c r="QWX56" s="132" t="s">
        <v>24</v>
      </c>
      <c r="QWY56" s="132" t="s">
        <v>24</v>
      </c>
      <c r="QWZ56" s="132" t="s">
        <v>24</v>
      </c>
      <c r="QXA56" s="132" t="s">
        <v>24</v>
      </c>
      <c r="QXB56" s="132" t="s">
        <v>24</v>
      </c>
      <c r="QXC56" s="132" t="s">
        <v>24</v>
      </c>
      <c r="QXD56" s="132" t="s">
        <v>24</v>
      </c>
      <c r="QXE56" s="132" t="s">
        <v>24</v>
      </c>
      <c r="QXF56" s="132" t="s">
        <v>24</v>
      </c>
      <c r="QXG56" s="132" t="s">
        <v>24</v>
      </c>
      <c r="QXH56" s="132" t="s">
        <v>24</v>
      </c>
      <c r="QXI56" s="132" t="s">
        <v>24</v>
      </c>
      <c r="QXJ56" s="132" t="s">
        <v>24</v>
      </c>
      <c r="QXK56" s="132" t="s">
        <v>24</v>
      </c>
      <c r="QXL56" s="132" t="s">
        <v>24</v>
      </c>
      <c r="QXM56" s="132" t="s">
        <v>24</v>
      </c>
      <c r="QXN56" s="132" t="s">
        <v>24</v>
      </c>
      <c r="QXO56" s="132" t="s">
        <v>24</v>
      </c>
      <c r="QXP56" s="132" t="s">
        <v>24</v>
      </c>
      <c r="QXQ56" s="132" t="s">
        <v>24</v>
      </c>
      <c r="QXR56" s="132" t="s">
        <v>24</v>
      </c>
      <c r="QXS56" s="132" t="s">
        <v>24</v>
      </c>
      <c r="QXT56" s="132" t="s">
        <v>24</v>
      </c>
      <c r="QXU56" s="132" t="s">
        <v>24</v>
      </c>
      <c r="QXV56" s="132" t="s">
        <v>24</v>
      </c>
      <c r="QXW56" s="132" t="s">
        <v>24</v>
      </c>
      <c r="QXX56" s="132" t="s">
        <v>24</v>
      </c>
      <c r="QXY56" s="132" t="s">
        <v>24</v>
      </c>
      <c r="QXZ56" s="132" t="s">
        <v>24</v>
      </c>
      <c r="QYA56" s="132" t="s">
        <v>24</v>
      </c>
      <c r="QYB56" s="132" t="s">
        <v>24</v>
      </c>
      <c r="QYC56" s="132" t="s">
        <v>24</v>
      </c>
      <c r="QYD56" s="132" t="s">
        <v>24</v>
      </c>
      <c r="QYE56" s="132" t="s">
        <v>24</v>
      </c>
      <c r="QYF56" s="132" t="s">
        <v>24</v>
      </c>
      <c r="QYG56" s="132" t="s">
        <v>24</v>
      </c>
      <c r="QYH56" s="132" t="s">
        <v>24</v>
      </c>
      <c r="QYI56" s="132" t="s">
        <v>24</v>
      </c>
      <c r="QYJ56" s="132" t="s">
        <v>24</v>
      </c>
      <c r="QYK56" s="132" t="s">
        <v>24</v>
      </c>
      <c r="QYL56" s="132" t="s">
        <v>24</v>
      </c>
      <c r="QYM56" s="132" t="s">
        <v>24</v>
      </c>
      <c r="QYN56" s="132" t="s">
        <v>24</v>
      </c>
      <c r="QYO56" s="132" t="s">
        <v>24</v>
      </c>
      <c r="QYP56" s="132" t="s">
        <v>24</v>
      </c>
      <c r="QYQ56" s="132" t="s">
        <v>24</v>
      </c>
      <c r="QYR56" s="132" t="s">
        <v>24</v>
      </c>
      <c r="QYS56" s="132" t="s">
        <v>24</v>
      </c>
      <c r="QYT56" s="132" t="s">
        <v>24</v>
      </c>
      <c r="QYU56" s="132" t="s">
        <v>24</v>
      </c>
      <c r="QYV56" s="132" t="s">
        <v>24</v>
      </c>
      <c r="QYW56" s="132" t="s">
        <v>24</v>
      </c>
      <c r="QYX56" s="132" t="s">
        <v>24</v>
      </c>
      <c r="QYY56" s="132" t="s">
        <v>24</v>
      </c>
      <c r="QYZ56" s="132" t="s">
        <v>24</v>
      </c>
      <c r="QZA56" s="132" t="s">
        <v>24</v>
      </c>
      <c r="QZB56" s="132" t="s">
        <v>24</v>
      </c>
      <c r="QZC56" s="132" t="s">
        <v>24</v>
      </c>
      <c r="QZD56" s="132" t="s">
        <v>24</v>
      </c>
      <c r="QZE56" s="132" t="s">
        <v>24</v>
      </c>
      <c r="QZF56" s="132" t="s">
        <v>24</v>
      </c>
      <c r="QZG56" s="132" t="s">
        <v>24</v>
      </c>
      <c r="QZH56" s="132" t="s">
        <v>24</v>
      </c>
      <c r="QZI56" s="132" t="s">
        <v>24</v>
      </c>
      <c r="QZJ56" s="132" t="s">
        <v>24</v>
      </c>
      <c r="QZK56" s="132" t="s">
        <v>24</v>
      </c>
      <c r="QZL56" s="132" t="s">
        <v>24</v>
      </c>
      <c r="QZM56" s="132" t="s">
        <v>24</v>
      </c>
      <c r="QZN56" s="132" t="s">
        <v>24</v>
      </c>
      <c r="QZO56" s="132" t="s">
        <v>24</v>
      </c>
      <c r="QZP56" s="132" t="s">
        <v>24</v>
      </c>
      <c r="QZQ56" s="132" t="s">
        <v>24</v>
      </c>
      <c r="QZR56" s="132" t="s">
        <v>24</v>
      </c>
      <c r="QZS56" s="132" t="s">
        <v>24</v>
      </c>
      <c r="QZT56" s="132" t="s">
        <v>24</v>
      </c>
      <c r="QZU56" s="132" t="s">
        <v>24</v>
      </c>
      <c r="QZV56" s="132" t="s">
        <v>24</v>
      </c>
      <c r="QZW56" s="132" t="s">
        <v>24</v>
      </c>
      <c r="QZX56" s="132" t="s">
        <v>24</v>
      </c>
      <c r="QZY56" s="132" t="s">
        <v>24</v>
      </c>
      <c r="QZZ56" s="132" t="s">
        <v>24</v>
      </c>
      <c r="RAA56" s="132" t="s">
        <v>24</v>
      </c>
      <c r="RAB56" s="132" t="s">
        <v>24</v>
      </c>
      <c r="RAC56" s="132" t="s">
        <v>24</v>
      </c>
      <c r="RAD56" s="132" t="s">
        <v>24</v>
      </c>
      <c r="RAE56" s="132" t="s">
        <v>24</v>
      </c>
      <c r="RAF56" s="132" t="s">
        <v>24</v>
      </c>
      <c r="RAG56" s="132" t="s">
        <v>24</v>
      </c>
      <c r="RAH56" s="132" t="s">
        <v>24</v>
      </c>
      <c r="RAI56" s="132" t="s">
        <v>24</v>
      </c>
      <c r="RAJ56" s="132" t="s">
        <v>24</v>
      </c>
      <c r="RAK56" s="132" t="s">
        <v>24</v>
      </c>
      <c r="RAL56" s="132" t="s">
        <v>24</v>
      </c>
      <c r="RAM56" s="132" t="s">
        <v>24</v>
      </c>
      <c r="RAN56" s="132" t="s">
        <v>24</v>
      </c>
      <c r="RAO56" s="132" t="s">
        <v>24</v>
      </c>
      <c r="RAP56" s="132" t="s">
        <v>24</v>
      </c>
      <c r="RAQ56" s="132" t="s">
        <v>24</v>
      </c>
      <c r="RAR56" s="132" t="s">
        <v>24</v>
      </c>
      <c r="RAS56" s="132" t="s">
        <v>24</v>
      </c>
      <c r="RAT56" s="132" t="s">
        <v>24</v>
      </c>
      <c r="RAU56" s="132" t="s">
        <v>24</v>
      </c>
      <c r="RAV56" s="132" t="s">
        <v>24</v>
      </c>
      <c r="RAW56" s="132" t="s">
        <v>24</v>
      </c>
      <c r="RAX56" s="132" t="s">
        <v>24</v>
      </c>
      <c r="RAY56" s="132" t="s">
        <v>24</v>
      </c>
      <c r="RAZ56" s="132" t="s">
        <v>24</v>
      </c>
      <c r="RBA56" s="132" t="s">
        <v>24</v>
      </c>
      <c r="RBB56" s="132" t="s">
        <v>24</v>
      </c>
      <c r="RBC56" s="132" t="s">
        <v>24</v>
      </c>
      <c r="RBD56" s="132" t="s">
        <v>24</v>
      </c>
      <c r="RBE56" s="132" t="s">
        <v>24</v>
      </c>
      <c r="RBF56" s="132" t="s">
        <v>24</v>
      </c>
      <c r="RBG56" s="132" t="s">
        <v>24</v>
      </c>
      <c r="RBH56" s="132" t="s">
        <v>24</v>
      </c>
      <c r="RBI56" s="132" t="s">
        <v>24</v>
      </c>
      <c r="RBJ56" s="132" t="s">
        <v>24</v>
      </c>
      <c r="RBK56" s="132" t="s">
        <v>24</v>
      </c>
      <c r="RBL56" s="132" t="s">
        <v>24</v>
      </c>
      <c r="RBM56" s="132" t="s">
        <v>24</v>
      </c>
      <c r="RBN56" s="132" t="s">
        <v>24</v>
      </c>
      <c r="RBO56" s="132" t="s">
        <v>24</v>
      </c>
      <c r="RBP56" s="132" t="s">
        <v>24</v>
      </c>
      <c r="RBQ56" s="132" t="s">
        <v>24</v>
      </c>
      <c r="RBR56" s="132" t="s">
        <v>24</v>
      </c>
      <c r="RBS56" s="132" t="s">
        <v>24</v>
      </c>
      <c r="RBT56" s="132" t="s">
        <v>24</v>
      </c>
      <c r="RBU56" s="132" t="s">
        <v>24</v>
      </c>
      <c r="RBV56" s="132" t="s">
        <v>24</v>
      </c>
      <c r="RBW56" s="132" t="s">
        <v>24</v>
      </c>
      <c r="RBX56" s="132" t="s">
        <v>24</v>
      </c>
      <c r="RBY56" s="132" t="s">
        <v>24</v>
      </c>
      <c r="RBZ56" s="132" t="s">
        <v>24</v>
      </c>
      <c r="RCA56" s="132" t="s">
        <v>24</v>
      </c>
      <c r="RCB56" s="132" t="s">
        <v>24</v>
      </c>
      <c r="RCC56" s="132" t="s">
        <v>24</v>
      </c>
      <c r="RCD56" s="132" t="s">
        <v>24</v>
      </c>
      <c r="RCE56" s="132" t="s">
        <v>24</v>
      </c>
      <c r="RCF56" s="132" t="s">
        <v>24</v>
      </c>
      <c r="RCG56" s="132" t="s">
        <v>24</v>
      </c>
      <c r="RCH56" s="132" t="s">
        <v>24</v>
      </c>
      <c r="RCI56" s="132" t="s">
        <v>24</v>
      </c>
      <c r="RCJ56" s="132" t="s">
        <v>24</v>
      </c>
      <c r="RCK56" s="132" t="s">
        <v>24</v>
      </c>
      <c r="RCL56" s="132" t="s">
        <v>24</v>
      </c>
      <c r="RCM56" s="132" t="s">
        <v>24</v>
      </c>
      <c r="RCN56" s="132" t="s">
        <v>24</v>
      </c>
      <c r="RCO56" s="132" t="s">
        <v>24</v>
      </c>
      <c r="RCP56" s="132" t="s">
        <v>24</v>
      </c>
      <c r="RCQ56" s="132" t="s">
        <v>24</v>
      </c>
      <c r="RCR56" s="132" t="s">
        <v>24</v>
      </c>
      <c r="RCS56" s="132" t="s">
        <v>24</v>
      </c>
      <c r="RCT56" s="132" t="s">
        <v>24</v>
      </c>
      <c r="RCU56" s="132" t="s">
        <v>24</v>
      </c>
      <c r="RCV56" s="132" t="s">
        <v>24</v>
      </c>
      <c r="RCW56" s="132" t="s">
        <v>24</v>
      </c>
      <c r="RCX56" s="132" t="s">
        <v>24</v>
      </c>
      <c r="RCY56" s="132" t="s">
        <v>24</v>
      </c>
      <c r="RCZ56" s="132" t="s">
        <v>24</v>
      </c>
      <c r="RDA56" s="132" t="s">
        <v>24</v>
      </c>
      <c r="RDB56" s="132" t="s">
        <v>24</v>
      </c>
      <c r="RDC56" s="132" t="s">
        <v>24</v>
      </c>
      <c r="RDD56" s="132" t="s">
        <v>24</v>
      </c>
      <c r="RDE56" s="132" t="s">
        <v>24</v>
      </c>
      <c r="RDF56" s="132" t="s">
        <v>24</v>
      </c>
      <c r="RDG56" s="132" t="s">
        <v>24</v>
      </c>
      <c r="RDH56" s="132" t="s">
        <v>24</v>
      </c>
      <c r="RDI56" s="132" t="s">
        <v>24</v>
      </c>
      <c r="RDJ56" s="132" t="s">
        <v>24</v>
      </c>
      <c r="RDK56" s="132" t="s">
        <v>24</v>
      </c>
      <c r="RDL56" s="132" t="s">
        <v>24</v>
      </c>
      <c r="RDM56" s="132" t="s">
        <v>24</v>
      </c>
      <c r="RDN56" s="132" t="s">
        <v>24</v>
      </c>
      <c r="RDO56" s="132" t="s">
        <v>24</v>
      </c>
      <c r="RDP56" s="132" t="s">
        <v>24</v>
      </c>
      <c r="RDQ56" s="132" t="s">
        <v>24</v>
      </c>
      <c r="RDR56" s="132" t="s">
        <v>24</v>
      </c>
      <c r="RDS56" s="132" t="s">
        <v>24</v>
      </c>
      <c r="RDT56" s="132" t="s">
        <v>24</v>
      </c>
      <c r="RDU56" s="132" t="s">
        <v>24</v>
      </c>
      <c r="RDV56" s="132" t="s">
        <v>24</v>
      </c>
      <c r="RDW56" s="132" t="s">
        <v>24</v>
      </c>
      <c r="RDX56" s="132" t="s">
        <v>24</v>
      </c>
      <c r="RDY56" s="132" t="s">
        <v>24</v>
      </c>
      <c r="RDZ56" s="132" t="s">
        <v>24</v>
      </c>
      <c r="REA56" s="132" t="s">
        <v>24</v>
      </c>
      <c r="REB56" s="132" t="s">
        <v>24</v>
      </c>
      <c r="REC56" s="132" t="s">
        <v>24</v>
      </c>
      <c r="RED56" s="132" t="s">
        <v>24</v>
      </c>
      <c r="REE56" s="132" t="s">
        <v>24</v>
      </c>
      <c r="REF56" s="132" t="s">
        <v>24</v>
      </c>
      <c r="REG56" s="132" t="s">
        <v>24</v>
      </c>
      <c r="REH56" s="132" t="s">
        <v>24</v>
      </c>
      <c r="REI56" s="132" t="s">
        <v>24</v>
      </c>
      <c r="REJ56" s="132" t="s">
        <v>24</v>
      </c>
      <c r="REK56" s="132" t="s">
        <v>24</v>
      </c>
      <c r="REL56" s="132" t="s">
        <v>24</v>
      </c>
      <c r="REM56" s="132" t="s">
        <v>24</v>
      </c>
      <c r="REN56" s="132" t="s">
        <v>24</v>
      </c>
      <c r="REO56" s="132" t="s">
        <v>24</v>
      </c>
      <c r="REP56" s="132" t="s">
        <v>24</v>
      </c>
      <c r="REQ56" s="132" t="s">
        <v>24</v>
      </c>
      <c r="RER56" s="132" t="s">
        <v>24</v>
      </c>
      <c r="RES56" s="132" t="s">
        <v>24</v>
      </c>
      <c r="RET56" s="132" t="s">
        <v>24</v>
      </c>
      <c r="REU56" s="132" t="s">
        <v>24</v>
      </c>
      <c r="REV56" s="132" t="s">
        <v>24</v>
      </c>
      <c r="REW56" s="132" t="s">
        <v>24</v>
      </c>
      <c r="REX56" s="132" t="s">
        <v>24</v>
      </c>
      <c r="REY56" s="132" t="s">
        <v>24</v>
      </c>
      <c r="REZ56" s="132" t="s">
        <v>24</v>
      </c>
      <c r="RFA56" s="132" t="s">
        <v>24</v>
      </c>
      <c r="RFB56" s="132" t="s">
        <v>24</v>
      </c>
      <c r="RFC56" s="132" t="s">
        <v>24</v>
      </c>
      <c r="RFD56" s="132" t="s">
        <v>24</v>
      </c>
      <c r="RFE56" s="132" t="s">
        <v>24</v>
      </c>
      <c r="RFF56" s="132" t="s">
        <v>24</v>
      </c>
      <c r="RFG56" s="132" t="s">
        <v>24</v>
      </c>
      <c r="RFH56" s="132" t="s">
        <v>24</v>
      </c>
      <c r="RFI56" s="132" t="s">
        <v>24</v>
      </c>
      <c r="RFJ56" s="132" t="s">
        <v>24</v>
      </c>
      <c r="RFK56" s="132" t="s">
        <v>24</v>
      </c>
      <c r="RFL56" s="132" t="s">
        <v>24</v>
      </c>
      <c r="RFM56" s="132" t="s">
        <v>24</v>
      </c>
      <c r="RFN56" s="132" t="s">
        <v>24</v>
      </c>
      <c r="RFO56" s="132" t="s">
        <v>24</v>
      </c>
      <c r="RFP56" s="132" t="s">
        <v>24</v>
      </c>
      <c r="RFQ56" s="132" t="s">
        <v>24</v>
      </c>
      <c r="RFR56" s="132" t="s">
        <v>24</v>
      </c>
      <c r="RFS56" s="132" t="s">
        <v>24</v>
      </c>
      <c r="RFT56" s="132" t="s">
        <v>24</v>
      </c>
      <c r="RFU56" s="132" t="s">
        <v>24</v>
      </c>
      <c r="RFV56" s="132" t="s">
        <v>24</v>
      </c>
      <c r="RFW56" s="132" t="s">
        <v>24</v>
      </c>
      <c r="RFX56" s="132" t="s">
        <v>24</v>
      </c>
      <c r="RFY56" s="132" t="s">
        <v>24</v>
      </c>
      <c r="RFZ56" s="132" t="s">
        <v>24</v>
      </c>
      <c r="RGA56" s="132" t="s">
        <v>24</v>
      </c>
      <c r="RGB56" s="132" t="s">
        <v>24</v>
      </c>
      <c r="RGC56" s="132" t="s">
        <v>24</v>
      </c>
      <c r="RGD56" s="132" t="s">
        <v>24</v>
      </c>
      <c r="RGE56" s="132" t="s">
        <v>24</v>
      </c>
      <c r="RGF56" s="132" t="s">
        <v>24</v>
      </c>
      <c r="RGG56" s="132" t="s">
        <v>24</v>
      </c>
      <c r="RGH56" s="132" t="s">
        <v>24</v>
      </c>
      <c r="RGI56" s="132" t="s">
        <v>24</v>
      </c>
      <c r="RGJ56" s="132" t="s">
        <v>24</v>
      </c>
      <c r="RGK56" s="132" t="s">
        <v>24</v>
      </c>
      <c r="RGL56" s="132" t="s">
        <v>24</v>
      </c>
      <c r="RGM56" s="132" t="s">
        <v>24</v>
      </c>
      <c r="RGN56" s="132" t="s">
        <v>24</v>
      </c>
      <c r="RGO56" s="132" t="s">
        <v>24</v>
      </c>
      <c r="RGP56" s="132" t="s">
        <v>24</v>
      </c>
      <c r="RGQ56" s="132" t="s">
        <v>24</v>
      </c>
      <c r="RGR56" s="132" t="s">
        <v>24</v>
      </c>
      <c r="RGS56" s="132" t="s">
        <v>24</v>
      </c>
      <c r="RGT56" s="132" t="s">
        <v>24</v>
      </c>
      <c r="RGU56" s="132" t="s">
        <v>24</v>
      </c>
      <c r="RGV56" s="132" t="s">
        <v>24</v>
      </c>
      <c r="RGW56" s="132" t="s">
        <v>24</v>
      </c>
      <c r="RGX56" s="132" t="s">
        <v>24</v>
      </c>
      <c r="RGY56" s="132" t="s">
        <v>24</v>
      </c>
      <c r="RGZ56" s="132" t="s">
        <v>24</v>
      </c>
      <c r="RHA56" s="132" t="s">
        <v>24</v>
      </c>
      <c r="RHB56" s="132" t="s">
        <v>24</v>
      </c>
      <c r="RHC56" s="132" t="s">
        <v>24</v>
      </c>
      <c r="RHD56" s="132" t="s">
        <v>24</v>
      </c>
      <c r="RHE56" s="132" t="s">
        <v>24</v>
      </c>
      <c r="RHF56" s="132" t="s">
        <v>24</v>
      </c>
      <c r="RHG56" s="132" t="s">
        <v>24</v>
      </c>
      <c r="RHH56" s="132" t="s">
        <v>24</v>
      </c>
      <c r="RHI56" s="132" t="s">
        <v>24</v>
      </c>
      <c r="RHJ56" s="132" t="s">
        <v>24</v>
      </c>
      <c r="RHK56" s="132" t="s">
        <v>24</v>
      </c>
      <c r="RHL56" s="132" t="s">
        <v>24</v>
      </c>
      <c r="RHM56" s="132" t="s">
        <v>24</v>
      </c>
      <c r="RHN56" s="132" t="s">
        <v>24</v>
      </c>
      <c r="RHO56" s="132" t="s">
        <v>24</v>
      </c>
      <c r="RHP56" s="132" t="s">
        <v>24</v>
      </c>
      <c r="RHQ56" s="132" t="s">
        <v>24</v>
      </c>
      <c r="RHR56" s="132" t="s">
        <v>24</v>
      </c>
      <c r="RHS56" s="132" t="s">
        <v>24</v>
      </c>
      <c r="RHT56" s="132" t="s">
        <v>24</v>
      </c>
      <c r="RHU56" s="132" t="s">
        <v>24</v>
      </c>
      <c r="RHV56" s="132" t="s">
        <v>24</v>
      </c>
      <c r="RHW56" s="132" t="s">
        <v>24</v>
      </c>
      <c r="RHX56" s="132" t="s">
        <v>24</v>
      </c>
      <c r="RHY56" s="132" t="s">
        <v>24</v>
      </c>
      <c r="RHZ56" s="132" t="s">
        <v>24</v>
      </c>
      <c r="RIA56" s="132" t="s">
        <v>24</v>
      </c>
      <c r="RIB56" s="132" t="s">
        <v>24</v>
      </c>
      <c r="RIC56" s="132" t="s">
        <v>24</v>
      </c>
      <c r="RID56" s="132" t="s">
        <v>24</v>
      </c>
      <c r="RIE56" s="132" t="s">
        <v>24</v>
      </c>
      <c r="RIF56" s="132" t="s">
        <v>24</v>
      </c>
      <c r="RIG56" s="132" t="s">
        <v>24</v>
      </c>
      <c r="RIH56" s="132" t="s">
        <v>24</v>
      </c>
      <c r="RII56" s="132" t="s">
        <v>24</v>
      </c>
      <c r="RIJ56" s="132" t="s">
        <v>24</v>
      </c>
      <c r="RIK56" s="132" t="s">
        <v>24</v>
      </c>
      <c r="RIL56" s="132" t="s">
        <v>24</v>
      </c>
      <c r="RIM56" s="132" t="s">
        <v>24</v>
      </c>
      <c r="RIN56" s="132" t="s">
        <v>24</v>
      </c>
      <c r="RIO56" s="132" t="s">
        <v>24</v>
      </c>
      <c r="RIP56" s="132" t="s">
        <v>24</v>
      </c>
      <c r="RIQ56" s="132" t="s">
        <v>24</v>
      </c>
      <c r="RIR56" s="132" t="s">
        <v>24</v>
      </c>
      <c r="RIS56" s="132" t="s">
        <v>24</v>
      </c>
      <c r="RIT56" s="132" t="s">
        <v>24</v>
      </c>
      <c r="RIU56" s="132" t="s">
        <v>24</v>
      </c>
      <c r="RIV56" s="132" t="s">
        <v>24</v>
      </c>
      <c r="RIW56" s="132" t="s">
        <v>24</v>
      </c>
      <c r="RIX56" s="132" t="s">
        <v>24</v>
      </c>
      <c r="RIY56" s="132" t="s">
        <v>24</v>
      </c>
      <c r="RIZ56" s="132" t="s">
        <v>24</v>
      </c>
      <c r="RJA56" s="132" t="s">
        <v>24</v>
      </c>
      <c r="RJB56" s="132" t="s">
        <v>24</v>
      </c>
      <c r="RJC56" s="132" t="s">
        <v>24</v>
      </c>
      <c r="RJD56" s="132" t="s">
        <v>24</v>
      </c>
      <c r="RJE56" s="132" t="s">
        <v>24</v>
      </c>
      <c r="RJF56" s="132" t="s">
        <v>24</v>
      </c>
      <c r="RJG56" s="132" t="s">
        <v>24</v>
      </c>
      <c r="RJH56" s="132" t="s">
        <v>24</v>
      </c>
      <c r="RJI56" s="132" t="s">
        <v>24</v>
      </c>
      <c r="RJJ56" s="132" t="s">
        <v>24</v>
      </c>
      <c r="RJK56" s="132" t="s">
        <v>24</v>
      </c>
      <c r="RJL56" s="132" t="s">
        <v>24</v>
      </c>
      <c r="RJM56" s="132" t="s">
        <v>24</v>
      </c>
      <c r="RJN56" s="132" t="s">
        <v>24</v>
      </c>
      <c r="RJO56" s="132" t="s">
        <v>24</v>
      </c>
      <c r="RJP56" s="132" t="s">
        <v>24</v>
      </c>
      <c r="RJQ56" s="132" t="s">
        <v>24</v>
      </c>
      <c r="RJR56" s="132" t="s">
        <v>24</v>
      </c>
      <c r="RJS56" s="132" t="s">
        <v>24</v>
      </c>
      <c r="RJT56" s="132" t="s">
        <v>24</v>
      </c>
      <c r="RJU56" s="132" t="s">
        <v>24</v>
      </c>
      <c r="RJV56" s="132" t="s">
        <v>24</v>
      </c>
      <c r="RJW56" s="132" t="s">
        <v>24</v>
      </c>
      <c r="RJX56" s="132" t="s">
        <v>24</v>
      </c>
      <c r="RJY56" s="132" t="s">
        <v>24</v>
      </c>
      <c r="RJZ56" s="132" t="s">
        <v>24</v>
      </c>
      <c r="RKA56" s="132" t="s">
        <v>24</v>
      </c>
      <c r="RKB56" s="132" t="s">
        <v>24</v>
      </c>
      <c r="RKC56" s="132" t="s">
        <v>24</v>
      </c>
      <c r="RKD56" s="132" t="s">
        <v>24</v>
      </c>
      <c r="RKE56" s="132" t="s">
        <v>24</v>
      </c>
      <c r="RKF56" s="132" t="s">
        <v>24</v>
      </c>
      <c r="RKG56" s="132" t="s">
        <v>24</v>
      </c>
      <c r="RKH56" s="132" t="s">
        <v>24</v>
      </c>
      <c r="RKI56" s="132" t="s">
        <v>24</v>
      </c>
      <c r="RKJ56" s="132" t="s">
        <v>24</v>
      </c>
      <c r="RKK56" s="132" t="s">
        <v>24</v>
      </c>
      <c r="RKL56" s="132" t="s">
        <v>24</v>
      </c>
      <c r="RKM56" s="132" t="s">
        <v>24</v>
      </c>
      <c r="RKN56" s="132" t="s">
        <v>24</v>
      </c>
      <c r="RKO56" s="132" t="s">
        <v>24</v>
      </c>
      <c r="RKP56" s="132" t="s">
        <v>24</v>
      </c>
      <c r="RKQ56" s="132" t="s">
        <v>24</v>
      </c>
      <c r="RKR56" s="132" t="s">
        <v>24</v>
      </c>
      <c r="RKS56" s="132" t="s">
        <v>24</v>
      </c>
      <c r="RKT56" s="132" t="s">
        <v>24</v>
      </c>
      <c r="RKU56" s="132" t="s">
        <v>24</v>
      </c>
      <c r="RKV56" s="132" t="s">
        <v>24</v>
      </c>
      <c r="RKW56" s="132" t="s">
        <v>24</v>
      </c>
      <c r="RKX56" s="132" t="s">
        <v>24</v>
      </c>
      <c r="RKY56" s="132" t="s">
        <v>24</v>
      </c>
      <c r="RKZ56" s="132" t="s">
        <v>24</v>
      </c>
      <c r="RLA56" s="132" t="s">
        <v>24</v>
      </c>
      <c r="RLB56" s="132" t="s">
        <v>24</v>
      </c>
      <c r="RLC56" s="132" t="s">
        <v>24</v>
      </c>
      <c r="RLD56" s="132" t="s">
        <v>24</v>
      </c>
      <c r="RLE56" s="132" t="s">
        <v>24</v>
      </c>
      <c r="RLF56" s="132" t="s">
        <v>24</v>
      </c>
      <c r="RLG56" s="132" t="s">
        <v>24</v>
      </c>
      <c r="RLH56" s="132" t="s">
        <v>24</v>
      </c>
      <c r="RLI56" s="132" t="s">
        <v>24</v>
      </c>
      <c r="RLJ56" s="132" t="s">
        <v>24</v>
      </c>
      <c r="RLK56" s="132" t="s">
        <v>24</v>
      </c>
      <c r="RLL56" s="132" t="s">
        <v>24</v>
      </c>
      <c r="RLM56" s="132" t="s">
        <v>24</v>
      </c>
      <c r="RLN56" s="132" t="s">
        <v>24</v>
      </c>
      <c r="RLO56" s="132" t="s">
        <v>24</v>
      </c>
      <c r="RLP56" s="132" t="s">
        <v>24</v>
      </c>
      <c r="RLQ56" s="132" t="s">
        <v>24</v>
      </c>
      <c r="RLR56" s="132" t="s">
        <v>24</v>
      </c>
      <c r="RLS56" s="132" t="s">
        <v>24</v>
      </c>
      <c r="RLT56" s="132" t="s">
        <v>24</v>
      </c>
      <c r="RLU56" s="132" t="s">
        <v>24</v>
      </c>
      <c r="RLV56" s="132" t="s">
        <v>24</v>
      </c>
      <c r="RLW56" s="132" t="s">
        <v>24</v>
      </c>
      <c r="RLX56" s="132" t="s">
        <v>24</v>
      </c>
      <c r="RLY56" s="132" t="s">
        <v>24</v>
      </c>
      <c r="RLZ56" s="132" t="s">
        <v>24</v>
      </c>
      <c r="RMA56" s="132" t="s">
        <v>24</v>
      </c>
      <c r="RMB56" s="132" t="s">
        <v>24</v>
      </c>
      <c r="RMC56" s="132" t="s">
        <v>24</v>
      </c>
      <c r="RMD56" s="132" t="s">
        <v>24</v>
      </c>
      <c r="RME56" s="132" t="s">
        <v>24</v>
      </c>
      <c r="RMF56" s="132" t="s">
        <v>24</v>
      </c>
      <c r="RMG56" s="132" t="s">
        <v>24</v>
      </c>
      <c r="RMH56" s="132" t="s">
        <v>24</v>
      </c>
      <c r="RMI56" s="132" t="s">
        <v>24</v>
      </c>
      <c r="RMJ56" s="132" t="s">
        <v>24</v>
      </c>
      <c r="RMK56" s="132" t="s">
        <v>24</v>
      </c>
      <c r="RML56" s="132" t="s">
        <v>24</v>
      </c>
      <c r="RMM56" s="132" t="s">
        <v>24</v>
      </c>
      <c r="RMN56" s="132" t="s">
        <v>24</v>
      </c>
      <c r="RMO56" s="132" t="s">
        <v>24</v>
      </c>
      <c r="RMP56" s="132" t="s">
        <v>24</v>
      </c>
      <c r="RMQ56" s="132" t="s">
        <v>24</v>
      </c>
      <c r="RMR56" s="132" t="s">
        <v>24</v>
      </c>
      <c r="RMS56" s="132" t="s">
        <v>24</v>
      </c>
      <c r="RMT56" s="132" t="s">
        <v>24</v>
      </c>
      <c r="RMU56" s="132" t="s">
        <v>24</v>
      </c>
      <c r="RMV56" s="132" t="s">
        <v>24</v>
      </c>
      <c r="RMW56" s="132" t="s">
        <v>24</v>
      </c>
      <c r="RMX56" s="132" t="s">
        <v>24</v>
      </c>
      <c r="RMY56" s="132" t="s">
        <v>24</v>
      </c>
      <c r="RMZ56" s="132" t="s">
        <v>24</v>
      </c>
      <c r="RNA56" s="132" t="s">
        <v>24</v>
      </c>
      <c r="RNB56" s="132" t="s">
        <v>24</v>
      </c>
      <c r="RNC56" s="132" t="s">
        <v>24</v>
      </c>
      <c r="RND56" s="132" t="s">
        <v>24</v>
      </c>
      <c r="RNE56" s="132" t="s">
        <v>24</v>
      </c>
      <c r="RNF56" s="132" t="s">
        <v>24</v>
      </c>
      <c r="RNG56" s="132" t="s">
        <v>24</v>
      </c>
      <c r="RNH56" s="132" t="s">
        <v>24</v>
      </c>
      <c r="RNI56" s="132" t="s">
        <v>24</v>
      </c>
      <c r="RNJ56" s="132" t="s">
        <v>24</v>
      </c>
      <c r="RNK56" s="132" t="s">
        <v>24</v>
      </c>
      <c r="RNL56" s="132" t="s">
        <v>24</v>
      </c>
      <c r="RNM56" s="132" t="s">
        <v>24</v>
      </c>
      <c r="RNN56" s="132" t="s">
        <v>24</v>
      </c>
      <c r="RNO56" s="132" t="s">
        <v>24</v>
      </c>
      <c r="RNP56" s="132" t="s">
        <v>24</v>
      </c>
      <c r="RNQ56" s="132" t="s">
        <v>24</v>
      </c>
      <c r="RNR56" s="132" t="s">
        <v>24</v>
      </c>
      <c r="RNS56" s="132" t="s">
        <v>24</v>
      </c>
      <c r="RNT56" s="132" t="s">
        <v>24</v>
      </c>
      <c r="RNU56" s="132" t="s">
        <v>24</v>
      </c>
      <c r="RNV56" s="132" t="s">
        <v>24</v>
      </c>
      <c r="RNW56" s="132" t="s">
        <v>24</v>
      </c>
      <c r="RNX56" s="132" t="s">
        <v>24</v>
      </c>
      <c r="RNY56" s="132" t="s">
        <v>24</v>
      </c>
      <c r="RNZ56" s="132" t="s">
        <v>24</v>
      </c>
      <c r="ROA56" s="132" t="s">
        <v>24</v>
      </c>
      <c r="ROB56" s="132" t="s">
        <v>24</v>
      </c>
      <c r="ROC56" s="132" t="s">
        <v>24</v>
      </c>
      <c r="ROD56" s="132" t="s">
        <v>24</v>
      </c>
      <c r="ROE56" s="132" t="s">
        <v>24</v>
      </c>
      <c r="ROF56" s="132" t="s">
        <v>24</v>
      </c>
      <c r="ROG56" s="132" t="s">
        <v>24</v>
      </c>
      <c r="ROH56" s="132" t="s">
        <v>24</v>
      </c>
      <c r="ROI56" s="132" t="s">
        <v>24</v>
      </c>
      <c r="ROJ56" s="132" t="s">
        <v>24</v>
      </c>
      <c r="ROK56" s="132" t="s">
        <v>24</v>
      </c>
      <c r="ROL56" s="132" t="s">
        <v>24</v>
      </c>
      <c r="ROM56" s="132" t="s">
        <v>24</v>
      </c>
      <c r="RON56" s="132" t="s">
        <v>24</v>
      </c>
      <c r="ROO56" s="132" t="s">
        <v>24</v>
      </c>
      <c r="ROP56" s="132" t="s">
        <v>24</v>
      </c>
      <c r="ROQ56" s="132" t="s">
        <v>24</v>
      </c>
      <c r="ROR56" s="132" t="s">
        <v>24</v>
      </c>
      <c r="ROS56" s="132" t="s">
        <v>24</v>
      </c>
      <c r="ROT56" s="132" t="s">
        <v>24</v>
      </c>
      <c r="ROU56" s="132" t="s">
        <v>24</v>
      </c>
      <c r="ROV56" s="132" t="s">
        <v>24</v>
      </c>
      <c r="ROW56" s="132" t="s">
        <v>24</v>
      </c>
      <c r="ROX56" s="132" t="s">
        <v>24</v>
      </c>
      <c r="ROY56" s="132" t="s">
        <v>24</v>
      </c>
      <c r="ROZ56" s="132" t="s">
        <v>24</v>
      </c>
      <c r="RPA56" s="132" t="s">
        <v>24</v>
      </c>
      <c r="RPB56" s="132" t="s">
        <v>24</v>
      </c>
      <c r="RPC56" s="132" t="s">
        <v>24</v>
      </c>
      <c r="RPD56" s="132" t="s">
        <v>24</v>
      </c>
      <c r="RPE56" s="132" t="s">
        <v>24</v>
      </c>
      <c r="RPF56" s="132" t="s">
        <v>24</v>
      </c>
      <c r="RPG56" s="132" t="s">
        <v>24</v>
      </c>
      <c r="RPH56" s="132" t="s">
        <v>24</v>
      </c>
      <c r="RPI56" s="132" t="s">
        <v>24</v>
      </c>
      <c r="RPJ56" s="132" t="s">
        <v>24</v>
      </c>
      <c r="RPK56" s="132" t="s">
        <v>24</v>
      </c>
      <c r="RPL56" s="132" t="s">
        <v>24</v>
      </c>
      <c r="RPM56" s="132" t="s">
        <v>24</v>
      </c>
      <c r="RPN56" s="132" t="s">
        <v>24</v>
      </c>
      <c r="RPO56" s="132" t="s">
        <v>24</v>
      </c>
      <c r="RPP56" s="132" t="s">
        <v>24</v>
      </c>
      <c r="RPQ56" s="132" t="s">
        <v>24</v>
      </c>
      <c r="RPR56" s="132" t="s">
        <v>24</v>
      </c>
      <c r="RPS56" s="132" t="s">
        <v>24</v>
      </c>
      <c r="RPT56" s="132" t="s">
        <v>24</v>
      </c>
      <c r="RPU56" s="132" t="s">
        <v>24</v>
      </c>
      <c r="RPV56" s="132" t="s">
        <v>24</v>
      </c>
      <c r="RPW56" s="132" t="s">
        <v>24</v>
      </c>
      <c r="RPX56" s="132" t="s">
        <v>24</v>
      </c>
      <c r="RPY56" s="132" t="s">
        <v>24</v>
      </c>
      <c r="RPZ56" s="132" t="s">
        <v>24</v>
      </c>
      <c r="RQA56" s="132" t="s">
        <v>24</v>
      </c>
      <c r="RQB56" s="132" t="s">
        <v>24</v>
      </c>
      <c r="RQC56" s="132" t="s">
        <v>24</v>
      </c>
      <c r="RQD56" s="132" t="s">
        <v>24</v>
      </c>
      <c r="RQE56" s="132" t="s">
        <v>24</v>
      </c>
      <c r="RQF56" s="132" t="s">
        <v>24</v>
      </c>
      <c r="RQG56" s="132" t="s">
        <v>24</v>
      </c>
      <c r="RQH56" s="132" t="s">
        <v>24</v>
      </c>
      <c r="RQI56" s="132" t="s">
        <v>24</v>
      </c>
      <c r="RQJ56" s="132" t="s">
        <v>24</v>
      </c>
      <c r="RQK56" s="132" t="s">
        <v>24</v>
      </c>
      <c r="RQL56" s="132" t="s">
        <v>24</v>
      </c>
      <c r="RQM56" s="132" t="s">
        <v>24</v>
      </c>
      <c r="RQN56" s="132" t="s">
        <v>24</v>
      </c>
      <c r="RQO56" s="132" t="s">
        <v>24</v>
      </c>
      <c r="RQP56" s="132" t="s">
        <v>24</v>
      </c>
      <c r="RQQ56" s="132" t="s">
        <v>24</v>
      </c>
      <c r="RQR56" s="132" t="s">
        <v>24</v>
      </c>
      <c r="RQS56" s="132" t="s">
        <v>24</v>
      </c>
      <c r="RQT56" s="132" t="s">
        <v>24</v>
      </c>
      <c r="RQU56" s="132" t="s">
        <v>24</v>
      </c>
      <c r="RQV56" s="132" t="s">
        <v>24</v>
      </c>
      <c r="RQW56" s="132" t="s">
        <v>24</v>
      </c>
      <c r="RQX56" s="132" t="s">
        <v>24</v>
      </c>
      <c r="RQY56" s="132" t="s">
        <v>24</v>
      </c>
      <c r="RQZ56" s="132" t="s">
        <v>24</v>
      </c>
      <c r="RRA56" s="132" t="s">
        <v>24</v>
      </c>
      <c r="RRB56" s="132" t="s">
        <v>24</v>
      </c>
      <c r="RRC56" s="132" t="s">
        <v>24</v>
      </c>
      <c r="RRD56" s="132" t="s">
        <v>24</v>
      </c>
      <c r="RRE56" s="132" t="s">
        <v>24</v>
      </c>
      <c r="RRF56" s="132" t="s">
        <v>24</v>
      </c>
      <c r="RRG56" s="132" t="s">
        <v>24</v>
      </c>
      <c r="RRH56" s="132" t="s">
        <v>24</v>
      </c>
      <c r="RRI56" s="132" t="s">
        <v>24</v>
      </c>
      <c r="RRJ56" s="132" t="s">
        <v>24</v>
      </c>
      <c r="RRK56" s="132" t="s">
        <v>24</v>
      </c>
      <c r="RRL56" s="132" t="s">
        <v>24</v>
      </c>
      <c r="RRM56" s="132" t="s">
        <v>24</v>
      </c>
      <c r="RRN56" s="132" t="s">
        <v>24</v>
      </c>
      <c r="RRO56" s="132" t="s">
        <v>24</v>
      </c>
      <c r="RRP56" s="132" t="s">
        <v>24</v>
      </c>
      <c r="RRQ56" s="132" t="s">
        <v>24</v>
      </c>
      <c r="RRR56" s="132" t="s">
        <v>24</v>
      </c>
      <c r="RRS56" s="132" t="s">
        <v>24</v>
      </c>
      <c r="RRT56" s="132" t="s">
        <v>24</v>
      </c>
      <c r="RRU56" s="132" t="s">
        <v>24</v>
      </c>
      <c r="RRV56" s="132" t="s">
        <v>24</v>
      </c>
      <c r="RRW56" s="132" t="s">
        <v>24</v>
      </c>
      <c r="RRX56" s="132" t="s">
        <v>24</v>
      </c>
      <c r="RRY56" s="132" t="s">
        <v>24</v>
      </c>
      <c r="RRZ56" s="132" t="s">
        <v>24</v>
      </c>
      <c r="RSA56" s="132" t="s">
        <v>24</v>
      </c>
      <c r="RSB56" s="132" t="s">
        <v>24</v>
      </c>
      <c r="RSC56" s="132" t="s">
        <v>24</v>
      </c>
      <c r="RSD56" s="132" t="s">
        <v>24</v>
      </c>
      <c r="RSE56" s="132" t="s">
        <v>24</v>
      </c>
      <c r="RSF56" s="132" t="s">
        <v>24</v>
      </c>
      <c r="RSG56" s="132" t="s">
        <v>24</v>
      </c>
      <c r="RSH56" s="132" t="s">
        <v>24</v>
      </c>
      <c r="RSI56" s="132" t="s">
        <v>24</v>
      </c>
      <c r="RSJ56" s="132" t="s">
        <v>24</v>
      </c>
      <c r="RSK56" s="132" t="s">
        <v>24</v>
      </c>
      <c r="RSL56" s="132" t="s">
        <v>24</v>
      </c>
      <c r="RSM56" s="132" t="s">
        <v>24</v>
      </c>
      <c r="RSN56" s="132" t="s">
        <v>24</v>
      </c>
      <c r="RSO56" s="132" t="s">
        <v>24</v>
      </c>
      <c r="RSP56" s="132" t="s">
        <v>24</v>
      </c>
      <c r="RSQ56" s="132" t="s">
        <v>24</v>
      </c>
      <c r="RSR56" s="132" t="s">
        <v>24</v>
      </c>
      <c r="RSS56" s="132" t="s">
        <v>24</v>
      </c>
      <c r="RST56" s="132" t="s">
        <v>24</v>
      </c>
      <c r="RSU56" s="132" t="s">
        <v>24</v>
      </c>
      <c r="RSV56" s="132" t="s">
        <v>24</v>
      </c>
      <c r="RSW56" s="132" t="s">
        <v>24</v>
      </c>
      <c r="RSX56" s="132" t="s">
        <v>24</v>
      </c>
      <c r="RSY56" s="132" t="s">
        <v>24</v>
      </c>
      <c r="RSZ56" s="132" t="s">
        <v>24</v>
      </c>
      <c r="RTA56" s="132" t="s">
        <v>24</v>
      </c>
      <c r="RTB56" s="132" t="s">
        <v>24</v>
      </c>
      <c r="RTC56" s="132" t="s">
        <v>24</v>
      </c>
      <c r="RTD56" s="132" t="s">
        <v>24</v>
      </c>
      <c r="RTE56" s="132" t="s">
        <v>24</v>
      </c>
      <c r="RTF56" s="132" t="s">
        <v>24</v>
      </c>
      <c r="RTG56" s="132" t="s">
        <v>24</v>
      </c>
      <c r="RTH56" s="132" t="s">
        <v>24</v>
      </c>
      <c r="RTI56" s="132" t="s">
        <v>24</v>
      </c>
      <c r="RTJ56" s="132" t="s">
        <v>24</v>
      </c>
      <c r="RTK56" s="132" t="s">
        <v>24</v>
      </c>
      <c r="RTL56" s="132" t="s">
        <v>24</v>
      </c>
      <c r="RTM56" s="132" t="s">
        <v>24</v>
      </c>
      <c r="RTN56" s="132" t="s">
        <v>24</v>
      </c>
      <c r="RTO56" s="132" t="s">
        <v>24</v>
      </c>
      <c r="RTP56" s="132" t="s">
        <v>24</v>
      </c>
      <c r="RTQ56" s="132" t="s">
        <v>24</v>
      </c>
      <c r="RTR56" s="132" t="s">
        <v>24</v>
      </c>
      <c r="RTS56" s="132" t="s">
        <v>24</v>
      </c>
      <c r="RTT56" s="132" t="s">
        <v>24</v>
      </c>
      <c r="RTU56" s="132" t="s">
        <v>24</v>
      </c>
      <c r="RTV56" s="132" t="s">
        <v>24</v>
      </c>
      <c r="RTW56" s="132" t="s">
        <v>24</v>
      </c>
      <c r="RTX56" s="132" t="s">
        <v>24</v>
      </c>
      <c r="RTY56" s="132" t="s">
        <v>24</v>
      </c>
      <c r="RTZ56" s="132" t="s">
        <v>24</v>
      </c>
      <c r="RUA56" s="132" t="s">
        <v>24</v>
      </c>
      <c r="RUB56" s="132" t="s">
        <v>24</v>
      </c>
      <c r="RUC56" s="132" t="s">
        <v>24</v>
      </c>
      <c r="RUD56" s="132" t="s">
        <v>24</v>
      </c>
      <c r="RUE56" s="132" t="s">
        <v>24</v>
      </c>
      <c r="RUF56" s="132" t="s">
        <v>24</v>
      </c>
      <c r="RUG56" s="132" t="s">
        <v>24</v>
      </c>
      <c r="RUH56" s="132" t="s">
        <v>24</v>
      </c>
      <c r="RUI56" s="132" t="s">
        <v>24</v>
      </c>
      <c r="RUJ56" s="132" t="s">
        <v>24</v>
      </c>
      <c r="RUK56" s="132" t="s">
        <v>24</v>
      </c>
      <c r="RUL56" s="132" t="s">
        <v>24</v>
      </c>
      <c r="RUM56" s="132" t="s">
        <v>24</v>
      </c>
      <c r="RUN56" s="132" t="s">
        <v>24</v>
      </c>
      <c r="RUO56" s="132" t="s">
        <v>24</v>
      </c>
      <c r="RUP56" s="132" t="s">
        <v>24</v>
      </c>
      <c r="RUQ56" s="132" t="s">
        <v>24</v>
      </c>
      <c r="RUR56" s="132" t="s">
        <v>24</v>
      </c>
      <c r="RUS56" s="132" t="s">
        <v>24</v>
      </c>
      <c r="RUT56" s="132" t="s">
        <v>24</v>
      </c>
      <c r="RUU56" s="132" t="s">
        <v>24</v>
      </c>
      <c r="RUV56" s="132" t="s">
        <v>24</v>
      </c>
      <c r="RUW56" s="132" t="s">
        <v>24</v>
      </c>
      <c r="RUX56" s="132" t="s">
        <v>24</v>
      </c>
      <c r="RUY56" s="132" t="s">
        <v>24</v>
      </c>
      <c r="RUZ56" s="132" t="s">
        <v>24</v>
      </c>
      <c r="RVA56" s="132" t="s">
        <v>24</v>
      </c>
      <c r="RVB56" s="132" t="s">
        <v>24</v>
      </c>
      <c r="RVC56" s="132" t="s">
        <v>24</v>
      </c>
      <c r="RVD56" s="132" t="s">
        <v>24</v>
      </c>
      <c r="RVE56" s="132" t="s">
        <v>24</v>
      </c>
      <c r="RVF56" s="132" t="s">
        <v>24</v>
      </c>
      <c r="RVG56" s="132" t="s">
        <v>24</v>
      </c>
      <c r="RVH56" s="132" t="s">
        <v>24</v>
      </c>
      <c r="RVI56" s="132" t="s">
        <v>24</v>
      </c>
      <c r="RVJ56" s="132" t="s">
        <v>24</v>
      </c>
      <c r="RVK56" s="132" t="s">
        <v>24</v>
      </c>
      <c r="RVL56" s="132" t="s">
        <v>24</v>
      </c>
      <c r="RVM56" s="132" t="s">
        <v>24</v>
      </c>
      <c r="RVN56" s="132" t="s">
        <v>24</v>
      </c>
      <c r="RVO56" s="132" t="s">
        <v>24</v>
      </c>
      <c r="RVP56" s="132" t="s">
        <v>24</v>
      </c>
      <c r="RVQ56" s="132" t="s">
        <v>24</v>
      </c>
      <c r="RVR56" s="132" t="s">
        <v>24</v>
      </c>
      <c r="RVS56" s="132" t="s">
        <v>24</v>
      </c>
      <c r="RVT56" s="132" t="s">
        <v>24</v>
      </c>
      <c r="RVU56" s="132" t="s">
        <v>24</v>
      </c>
      <c r="RVV56" s="132" t="s">
        <v>24</v>
      </c>
      <c r="RVW56" s="132" t="s">
        <v>24</v>
      </c>
      <c r="RVX56" s="132" t="s">
        <v>24</v>
      </c>
      <c r="RVY56" s="132" t="s">
        <v>24</v>
      </c>
      <c r="RVZ56" s="132" t="s">
        <v>24</v>
      </c>
      <c r="RWA56" s="132" t="s">
        <v>24</v>
      </c>
      <c r="RWB56" s="132" t="s">
        <v>24</v>
      </c>
      <c r="RWC56" s="132" t="s">
        <v>24</v>
      </c>
      <c r="RWD56" s="132" t="s">
        <v>24</v>
      </c>
      <c r="RWE56" s="132" t="s">
        <v>24</v>
      </c>
      <c r="RWF56" s="132" t="s">
        <v>24</v>
      </c>
      <c r="RWG56" s="132" t="s">
        <v>24</v>
      </c>
      <c r="RWH56" s="132" t="s">
        <v>24</v>
      </c>
      <c r="RWI56" s="132" t="s">
        <v>24</v>
      </c>
      <c r="RWJ56" s="132" t="s">
        <v>24</v>
      </c>
      <c r="RWK56" s="132" t="s">
        <v>24</v>
      </c>
      <c r="RWL56" s="132" t="s">
        <v>24</v>
      </c>
      <c r="RWM56" s="132" t="s">
        <v>24</v>
      </c>
      <c r="RWN56" s="132" t="s">
        <v>24</v>
      </c>
      <c r="RWO56" s="132" t="s">
        <v>24</v>
      </c>
      <c r="RWP56" s="132" t="s">
        <v>24</v>
      </c>
      <c r="RWQ56" s="132" t="s">
        <v>24</v>
      </c>
      <c r="RWR56" s="132" t="s">
        <v>24</v>
      </c>
      <c r="RWS56" s="132" t="s">
        <v>24</v>
      </c>
      <c r="RWT56" s="132" t="s">
        <v>24</v>
      </c>
      <c r="RWU56" s="132" t="s">
        <v>24</v>
      </c>
      <c r="RWV56" s="132" t="s">
        <v>24</v>
      </c>
      <c r="RWW56" s="132" t="s">
        <v>24</v>
      </c>
      <c r="RWX56" s="132" t="s">
        <v>24</v>
      </c>
      <c r="RWY56" s="132" t="s">
        <v>24</v>
      </c>
      <c r="RWZ56" s="132" t="s">
        <v>24</v>
      </c>
      <c r="RXA56" s="132" t="s">
        <v>24</v>
      </c>
      <c r="RXB56" s="132" t="s">
        <v>24</v>
      </c>
      <c r="RXC56" s="132" t="s">
        <v>24</v>
      </c>
      <c r="RXD56" s="132" t="s">
        <v>24</v>
      </c>
      <c r="RXE56" s="132" t="s">
        <v>24</v>
      </c>
      <c r="RXF56" s="132" t="s">
        <v>24</v>
      </c>
      <c r="RXG56" s="132" t="s">
        <v>24</v>
      </c>
      <c r="RXH56" s="132" t="s">
        <v>24</v>
      </c>
      <c r="RXI56" s="132" t="s">
        <v>24</v>
      </c>
      <c r="RXJ56" s="132" t="s">
        <v>24</v>
      </c>
      <c r="RXK56" s="132" t="s">
        <v>24</v>
      </c>
      <c r="RXL56" s="132" t="s">
        <v>24</v>
      </c>
      <c r="RXM56" s="132" t="s">
        <v>24</v>
      </c>
      <c r="RXN56" s="132" t="s">
        <v>24</v>
      </c>
      <c r="RXO56" s="132" t="s">
        <v>24</v>
      </c>
      <c r="RXP56" s="132" t="s">
        <v>24</v>
      </c>
      <c r="RXQ56" s="132" t="s">
        <v>24</v>
      </c>
      <c r="RXR56" s="132" t="s">
        <v>24</v>
      </c>
      <c r="RXS56" s="132" t="s">
        <v>24</v>
      </c>
      <c r="RXT56" s="132" t="s">
        <v>24</v>
      </c>
      <c r="RXU56" s="132" t="s">
        <v>24</v>
      </c>
      <c r="RXV56" s="132" t="s">
        <v>24</v>
      </c>
      <c r="RXW56" s="132" t="s">
        <v>24</v>
      </c>
      <c r="RXX56" s="132" t="s">
        <v>24</v>
      </c>
      <c r="RXY56" s="132" t="s">
        <v>24</v>
      </c>
      <c r="RXZ56" s="132" t="s">
        <v>24</v>
      </c>
      <c r="RYA56" s="132" t="s">
        <v>24</v>
      </c>
      <c r="RYB56" s="132" t="s">
        <v>24</v>
      </c>
      <c r="RYC56" s="132" t="s">
        <v>24</v>
      </c>
      <c r="RYD56" s="132" t="s">
        <v>24</v>
      </c>
      <c r="RYE56" s="132" t="s">
        <v>24</v>
      </c>
      <c r="RYF56" s="132" t="s">
        <v>24</v>
      </c>
      <c r="RYG56" s="132" t="s">
        <v>24</v>
      </c>
      <c r="RYH56" s="132" t="s">
        <v>24</v>
      </c>
      <c r="RYI56" s="132" t="s">
        <v>24</v>
      </c>
      <c r="RYJ56" s="132" t="s">
        <v>24</v>
      </c>
      <c r="RYK56" s="132" t="s">
        <v>24</v>
      </c>
      <c r="RYL56" s="132" t="s">
        <v>24</v>
      </c>
      <c r="RYM56" s="132" t="s">
        <v>24</v>
      </c>
      <c r="RYN56" s="132" t="s">
        <v>24</v>
      </c>
      <c r="RYO56" s="132" t="s">
        <v>24</v>
      </c>
      <c r="RYP56" s="132" t="s">
        <v>24</v>
      </c>
      <c r="RYQ56" s="132" t="s">
        <v>24</v>
      </c>
      <c r="RYR56" s="132" t="s">
        <v>24</v>
      </c>
      <c r="RYS56" s="132" t="s">
        <v>24</v>
      </c>
      <c r="RYT56" s="132" t="s">
        <v>24</v>
      </c>
      <c r="RYU56" s="132" t="s">
        <v>24</v>
      </c>
      <c r="RYV56" s="132" t="s">
        <v>24</v>
      </c>
      <c r="RYW56" s="132" t="s">
        <v>24</v>
      </c>
      <c r="RYX56" s="132" t="s">
        <v>24</v>
      </c>
      <c r="RYY56" s="132" t="s">
        <v>24</v>
      </c>
      <c r="RYZ56" s="132" t="s">
        <v>24</v>
      </c>
      <c r="RZA56" s="132" t="s">
        <v>24</v>
      </c>
      <c r="RZB56" s="132" t="s">
        <v>24</v>
      </c>
      <c r="RZC56" s="132" t="s">
        <v>24</v>
      </c>
      <c r="RZD56" s="132" t="s">
        <v>24</v>
      </c>
      <c r="RZE56" s="132" t="s">
        <v>24</v>
      </c>
      <c r="RZF56" s="132" t="s">
        <v>24</v>
      </c>
      <c r="RZG56" s="132" t="s">
        <v>24</v>
      </c>
      <c r="RZH56" s="132" t="s">
        <v>24</v>
      </c>
      <c r="RZI56" s="132" t="s">
        <v>24</v>
      </c>
      <c r="RZJ56" s="132" t="s">
        <v>24</v>
      </c>
      <c r="RZK56" s="132" t="s">
        <v>24</v>
      </c>
      <c r="RZL56" s="132" t="s">
        <v>24</v>
      </c>
      <c r="RZM56" s="132" t="s">
        <v>24</v>
      </c>
      <c r="RZN56" s="132" t="s">
        <v>24</v>
      </c>
      <c r="RZO56" s="132" t="s">
        <v>24</v>
      </c>
      <c r="RZP56" s="132" t="s">
        <v>24</v>
      </c>
      <c r="RZQ56" s="132" t="s">
        <v>24</v>
      </c>
      <c r="RZR56" s="132" t="s">
        <v>24</v>
      </c>
      <c r="RZS56" s="132" t="s">
        <v>24</v>
      </c>
      <c r="RZT56" s="132" t="s">
        <v>24</v>
      </c>
      <c r="RZU56" s="132" t="s">
        <v>24</v>
      </c>
      <c r="RZV56" s="132" t="s">
        <v>24</v>
      </c>
      <c r="RZW56" s="132" t="s">
        <v>24</v>
      </c>
      <c r="RZX56" s="132" t="s">
        <v>24</v>
      </c>
      <c r="RZY56" s="132" t="s">
        <v>24</v>
      </c>
      <c r="RZZ56" s="132" t="s">
        <v>24</v>
      </c>
      <c r="SAA56" s="132" t="s">
        <v>24</v>
      </c>
      <c r="SAB56" s="132" t="s">
        <v>24</v>
      </c>
      <c r="SAC56" s="132" t="s">
        <v>24</v>
      </c>
      <c r="SAD56" s="132" t="s">
        <v>24</v>
      </c>
      <c r="SAE56" s="132" t="s">
        <v>24</v>
      </c>
      <c r="SAF56" s="132" t="s">
        <v>24</v>
      </c>
      <c r="SAG56" s="132" t="s">
        <v>24</v>
      </c>
      <c r="SAH56" s="132" t="s">
        <v>24</v>
      </c>
      <c r="SAI56" s="132" t="s">
        <v>24</v>
      </c>
      <c r="SAJ56" s="132" t="s">
        <v>24</v>
      </c>
      <c r="SAK56" s="132" t="s">
        <v>24</v>
      </c>
      <c r="SAL56" s="132" t="s">
        <v>24</v>
      </c>
      <c r="SAM56" s="132" t="s">
        <v>24</v>
      </c>
      <c r="SAN56" s="132" t="s">
        <v>24</v>
      </c>
      <c r="SAO56" s="132" t="s">
        <v>24</v>
      </c>
      <c r="SAP56" s="132" t="s">
        <v>24</v>
      </c>
      <c r="SAQ56" s="132" t="s">
        <v>24</v>
      </c>
      <c r="SAR56" s="132" t="s">
        <v>24</v>
      </c>
      <c r="SAS56" s="132" t="s">
        <v>24</v>
      </c>
      <c r="SAT56" s="132" t="s">
        <v>24</v>
      </c>
      <c r="SAU56" s="132" t="s">
        <v>24</v>
      </c>
      <c r="SAV56" s="132" t="s">
        <v>24</v>
      </c>
      <c r="SAW56" s="132" t="s">
        <v>24</v>
      </c>
      <c r="SAX56" s="132" t="s">
        <v>24</v>
      </c>
      <c r="SAY56" s="132" t="s">
        <v>24</v>
      </c>
      <c r="SAZ56" s="132" t="s">
        <v>24</v>
      </c>
      <c r="SBA56" s="132" t="s">
        <v>24</v>
      </c>
      <c r="SBB56" s="132" t="s">
        <v>24</v>
      </c>
      <c r="SBC56" s="132" t="s">
        <v>24</v>
      </c>
      <c r="SBD56" s="132" t="s">
        <v>24</v>
      </c>
      <c r="SBE56" s="132" t="s">
        <v>24</v>
      </c>
      <c r="SBF56" s="132" t="s">
        <v>24</v>
      </c>
      <c r="SBG56" s="132" t="s">
        <v>24</v>
      </c>
      <c r="SBH56" s="132" t="s">
        <v>24</v>
      </c>
      <c r="SBI56" s="132" t="s">
        <v>24</v>
      </c>
      <c r="SBJ56" s="132" t="s">
        <v>24</v>
      </c>
      <c r="SBK56" s="132" t="s">
        <v>24</v>
      </c>
      <c r="SBL56" s="132" t="s">
        <v>24</v>
      </c>
      <c r="SBM56" s="132" t="s">
        <v>24</v>
      </c>
      <c r="SBN56" s="132" t="s">
        <v>24</v>
      </c>
      <c r="SBO56" s="132" t="s">
        <v>24</v>
      </c>
      <c r="SBP56" s="132" t="s">
        <v>24</v>
      </c>
      <c r="SBQ56" s="132" t="s">
        <v>24</v>
      </c>
      <c r="SBR56" s="132" t="s">
        <v>24</v>
      </c>
      <c r="SBS56" s="132" t="s">
        <v>24</v>
      </c>
      <c r="SBT56" s="132" t="s">
        <v>24</v>
      </c>
      <c r="SBU56" s="132" t="s">
        <v>24</v>
      </c>
      <c r="SBV56" s="132" t="s">
        <v>24</v>
      </c>
      <c r="SBW56" s="132" t="s">
        <v>24</v>
      </c>
      <c r="SBX56" s="132" t="s">
        <v>24</v>
      </c>
      <c r="SBY56" s="132" t="s">
        <v>24</v>
      </c>
      <c r="SBZ56" s="132" t="s">
        <v>24</v>
      </c>
      <c r="SCA56" s="132" t="s">
        <v>24</v>
      </c>
      <c r="SCB56" s="132" t="s">
        <v>24</v>
      </c>
      <c r="SCC56" s="132" t="s">
        <v>24</v>
      </c>
      <c r="SCD56" s="132" t="s">
        <v>24</v>
      </c>
      <c r="SCE56" s="132" t="s">
        <v>24</v>
      </c>
      <c r="SCF56" s="132" t="s">
        <v>24</v>
      </c>
      <c r="SCG56" s="132" t="s">
        <v>24</v>
      </c>
      <c r="SCH56" s="132" t="s">
        <v>24</v>
      </c>
      <c r="SCI56" s="132" t="s">
        <v>24</v>
      </c>
      <c r="SCJ56" s="132" t="s">
        <v>24</v>
      </c>
      <c r="SCK56" s="132" t="s">
        <v>24</v>
      </c>
      <c r="SCL56" s="132" t="s">
        <v>24</v>
      </c>
      <c r="SCM56" s="132" t="s">
        <v>24</v>
      </c>
      <c r="SCN56" s="132" t="s">
        <v>24</v>
      </c>
      <c r="SCO56" s="132" t="s">
        <v>24</v>
      </c>
      <c r="SCP56" s="132" t="s">
        <v>24</v>
      </c>
      <c r="SCQ56" s="132" t="s">
        <v>24</v>
      </c>
      <c r="SCR56" s="132" t="s">
        <v>24</v>
      </c>
      <c r="SCS56" s="132" t="s">
        <v>24</v>
      </c>
      <c r="SCT56" s="132" t="s">
        <v>24</v>
      </c>
      <c r="SCU56" s="132" t="s">
        <v>24</v>
      </c>
      <c r="SCV56" s="132" t="s">
        <v>24</v>
      </c>
      <c r="SCW56" s="132" t="s">
        <v>24</v>
      </c>
      <c r="SCX56" s="132" t="s">
        <v>24</v>
      </c>
      <c r="SCY56" s="132" t="s">
        <v>24</v>
      </c>
      <c r="SCZ56" s="132" t="s">
        <v>24</v>
      </c>
      <c r="SDA56" s="132" t="s">
        <v>24</v>
      </c>
      <c r="SDB56" s="132" t="s">
        <v>24</v>
      </c>
      <c r="SDC56" s="132" t="s">
        <v>24</v>
      </c>
      <c r="SDD56" s="132" t="s">
        <v>24</v>
      </c>
      <c r="SDE56" s="132" t="s">
        <v>24</v>
      </c>
      <c r="SDF56" s="132" t="s">
        <v>24</v>
      </c>
      <c r="SDG56" s="132" t="s">
        <v>24</v>
      </c>
      <c r="SDH56" s="132" t="s">
        <v>24</v>
      </c>
      <c r="SDI56" s="132" t="s">
        <v>24</v>
      </c>
      <c r="SDJ56" s="132" t="s">
        <v>24</v>
      </c>
      <c r="SDK56" s="132" t="s">
        <v>24</v>
      </c>
      <c r="SDL56" s="132" t="s">
        <v>24</v>
      </c>
      <c r="SDM56" s="132" t="s">
        <v>24</v>
      </c>
      <c r="SDN56" s="132" t="s">
        <v>24</v>
      </c>
      <c r="SDO56" s="132" t="s">
        <v>24</v>
      </c>
      <c r="SDP56" s="132" t="s">
        <v>24</v>
      </c>
      <c r="SDQ56" s="132" t="s">
        <v>24</v>
      </c>
      <c r="SDR56" s="132" t="s">
        <v>24</v>
      </c>
      <c r="SDS56" s="132" t="s">
        <v>24</v>
      </c>
      <c r="SDT56" s="132" t="s">
        <v>24</v>
      </c>
      <c r="SDU56" s="132" t="s">
        <v>24</v>
      </c>
      <c r="SDV56" s="132" t="s">
        <v>24</v>
      </c>
      <c r="SDW56" s="132" t="s">
        <v>24</v>
      </c>
      <c r="SDX56" s="132" t="s">
        <v>24</v>
      </c>
      <c r="SDY56" s="132" t="s">
        <v>24</v>
      </c>
      <c r="SDZ56" s="132" t="s">
        <v>24</v>
      </c>
      <c r="SEA56" s="132" t="s">
        <v>24</v>
      </c>
      <c r="SEB56" s="132" t="s">
        <v>24</v>
      </c>
      <c r="SEC56" s="132" t="s">
        <v>24</v>
      </c>
      <c r="SED56" s="132" t="s">
        <v>24</v>
      </c>
      <c r="SEE56" s="132" t="s">
        <v>24</v>
      </c>
      <c r="SEF56" s="132" t="s">
        <v>24</v>
      </c>
      <c r="SEG56" s="132" t="s">
        <v>24</v>
      </c>
      <c r="SEH56" s="132" t="s">
        <v>24</v>
      </c>
      <c r="SEI56" s="132" t="s">
        <v>24</v>
      </c>
      <c r="SEJ56" s="132" t="s">
        <v>24</v>
      </c>
      <c r="SEK56" s="132" t="s">
        <v>24</v>
      </c>
      <c r="SEL56" s="132" t="s">
        <v>24</v>
      </c>
      <c r="SEM56" s="132" t="s">
        <v>24</v>
      </c>
      <c r="SEN56" s="132" t="s">
        <v>24</v>
      </c>
      <c r="SEO56" s="132" t="s">
        <v>24</v>
      </c>
      <c r="SEP56" s="132" t="s">
        <v>24</v>
      </c>
      <c r="SEQ56" s="132" t="s">
        <v>24</v>
      </c>
      <c r="SER56" s="132" t="s">
        <v>24</v>
      </c>
      <c r="SES56" s="132" t="s">
        <v>24</v>
      </c>
      <c r="SET56" s="132" t="s">
        <v>24</v>
      </c>
      <c r="SEU56" s="132" t="s">
        <v>24</v>
      </c>
      <c r="SEV56" s="132" t="s">
        <v>24</v>
      </c>
      <c r="SEW56" s="132" t="s">
        <v>24</v>
      </c>
      <c r="SEX56" s="132" t="s">
        <v>24</v>
      </c>
      <c r="SEY56" s="132" t="s">
        <v>24</v>
      </c>
      <c r="SEZ56" s="132" t="s">
        <v>24</v>
      </c>
      <c r="SFA56" s="132" t="s">
        <v>24</v>
      </c>
      <c r="SFB56" s="132" t="s">
        <v>24</v>
      </c>
      <c r="SFC56" s="132" t="s">
        <v>24</v>
      </c>
      <c r="SFD56" s="132" t="s">
        <v>24</v>
      </c>
      <c r="SFE56" s="132" t="s">
        <v>24</v>
      </c>
      <c r="SFF56" s="132" t="s">
        <v>24</v>
      </c>
      <c r="SFG56" s="132" t="s">
        <v>24</v>
      </c>
      <c r="SFH56" s="132" t="s">
        <v>24</v>
      </c>
      <c r="SFI56" s="132" t="s">
        <v>24</v>
      </c>
      <c r="SFJ56" s="132" t="s">
        <v>24</v>
      </c>
      <c r="SFK56" s="132" t="s">
        <v>24</v>
      </c>
      <c r="SFL56" s="132" t="s">
        <v>24</v>
      </c>
      <c r="SFM56" s="132" t="s">
        <v>24</v>
      </c>
      <c r="SFN56" s="132" t="s">
        <v>24</v>
      </c>
      <c r="SFO56" s="132" t="s">
        <v>24</v>
      </c>
      <c r="SFP56" s="132" t="s">
        <v>24</v>
      </c>
      <c r="SFQ56" s="132" t="s">
        <v>24</v>
      </c>
      <c r="SFR56" s="132" t="s">
        <v>24</v>
      </c>
      <c r="SFS56" s="132" t="s">
        <v>24</v>
      </c>
      <c r="SFT56" s="132" t="s">
        <v>24</v>
      </c>
      <c r="SFU56" s="132" t="s">
        <v>24</v>
      </c>
      <c r="SFV56" s="132" t="s">
        <v>24</v>
      </c>
      <c r="SFW56" s="132" t="s">
        <v>24</v>
      </c>
      <c r="SFX56" s="132" t="s">
        <v>24</v>
      </c>
      <c r="SFY56" s="132" t="s">
        <v>24</v>
      </c>
      <c r="SFZ56" s="132" t="s">
        <v>24</v>
      </c>
      <c r="SGA56" s="132" t="s">
        <v>24</v>
      </c>
      <c r="SGB56" s="132" t="s">
        <v>24</v>
      </c>
      <c r="SGC56" s="132" t="s">
        <v>24</v>
      </c>
      <c r="SGD56" s="132" t="s">
        <v>24</v>
      </c>
      <c r="SGE56" s="132" t="s">
        <v>24</v>
      </c>
      <c r="SGF56" s="132" t="s">
        <v>24</v>
      </c>
      <c r="SGG56" s="132" t="s">
        <v>24</v>
      </c>
      <c r="SGH56" s="132" t="s">
        <v>24</v>
      </c>
      <c r="SGI56" s="132" t="s">
        <v>24</v>
      </c>
      <c r="SGJ56" s="132" t="s">
        <v>24</v>
      </c>
      <c r="SGK56" s="132" t="s">
        <v>24</v>
      </c>
      <c r="SGL56" s="132" t="s">
        <v>24</v>
      </c>
      <c r="SGM56" s="132" t="s">
        <v>24</v>
      </c>
      <c r="SGN56" s="132" t="s">
        <v>24</v>
      </c>
      <c r="SGO56" s="132" t="s">
        <v>24</v>
      </c>
      <c r="SGP56" s="132" t="s">
        <v>24</v>
      </c>
      <c r="SGQ56" s="132" t="s">
        <v>24</v>
      </c>
      <c r="SGR56" s="132" t="s">
        <v>24</v>
      </c>
      <c r="SGS56" s="132" t="s">
        <v>24</v>
      </c>
      <c r="SGT56" s="132" t="s">
        <v>24</v>
      </c>
      <c r="SGU56" s="132" t="s">
        <v>24</v>
      </c>
      <c r="SGV56" s="132" t="s">
        <v>24</v>
      </c>
      <c r="SGW56" s="132" t="s">
        <v>24</v>
      </c>
      <c r="SGX56" s="132" t="s">
        <v>24</v>
      </c>
      <c r="SGY56" s="132" t="s">
        <v>24</v>
      </c>
      <c r="SGZ56" s="132" t="s">
        <v>24</v>
      </c>
      <c r="SHA56" s="132" t="s">
        <v>24</v>
      </c>
      <c r="SHB56" s="132" t="s">
        <v>24</v>
      </c>
      <c r="SHC56" s="132" t="s">
        <v>24</v>
      </c>
      <c r="SHD56" s="132" t="s">
        <v>24</v>
      </c>
      <c r="SHE56" s="132" t="s">
        <v>24</v>
      </c>
      <c r="SHF56" s="132" t="s">
        <v>24</v>
      </c>
      <c r="SHG56" s="132" t="s">
        <v>24</v>
      </c>
      <c r="SHH56" s="132" t="s">
        <v>24</v>
      </c>
      <c r="SHI56" s="132" t="s">
        <v>24</v>
      </c>
      <c r="SHJ56" s="132" t="s">
        <v>24</v>
      </c>
      <c r="SHK56" s="132" t="s">
        <v>24</v>
      </c>
      <c r="SHL56" s="132" t="s">
        <v>24</v>
      </c>
      <c r="SHM56" s="132" t="s">
        <v>24</v>
      </c>
      <c r="SHN56" s="132" t="s">
        <v>24</v>
      </c>
      <c r="SHO56" s="132" t="s">
        <v>24</v>
      </c>
      <c r="SHP56" s="132" t="s">
        <v>24</v>
      </c>
      <c r="SHQ56" s="132" t="s">
        <v>24</v>
      </c>
      <c r="SHR56" s="132" t="s">
        <v>24</v>
      </c>
      <c r="SHS56" s="132" t="s">
        <v>24</v>
      </c>
      <c r="SHT56" s="132" t="s">
        <v>24</v>
      </c>
      <c r="SHU56" s="132" t="s">
        <v>24</v>
      </c>
      <c r="SHV56" s="132" t="s">
        <v>24</v>
      </c>
      <c r="SHW56" s="132" t="s">
        <v>24</v>
      </c>
      <c r="SHX56" s="132" t="s">
        <v>24</v>
      </c>
      <c r="SHY56" s="132" t="s">
        <v>24</v>
      </c>
      <c r="SHZ56" s="132" t="s">
        <v>24</v>
      </c>
      <c r="SIA56" s="132" t="s">
        <v>24</v>
      </c>
      <c r="SIB56" s="132" t="s">
        <v>24</v>
      </c>
      <c r="SIC56" s="132" t="s">
        <v>24</v>
      </c>
      <c r="SID56" s="132" t="s">
        <v>24</v>
      </c>
      <c r="SIE56" s="132" t="s">
        <v>24</v>
      </c>
      <c r="SIF56" s="132" t="s">
        <v>24</v>
      </c>
      <c r="SIG56" s="132" t="s">
        <v>24</v>
      </c>
      <c r="SIH56" s="132" t="s">
        <v>24</v>
      </c>
      <c r="SII56" s="132" t="s">
        <v>24</v>
      </c>
      <c r="SIJ56" s="132" t="s">
        <v>24</v>
      </c>
      <c r="SIK56" s="132" t="s">
        <v>24</v>
      </c>
      <c r="SIL56" s="132" t="s">
        <v>24</v>
      </c>
      <c r="SIM56" s="132" t="s">
        <v>24</v>
      </c>
      <c r="SIN56" s="132" t="s">
        <v>24</v>
      </c>
      <c r="SIO56" s="132" t="s">
        <v>24</v>
      </c>
      <c r="SIP56" s="132" t="s">
        <v>24</v>
      </c>
      <c r="SIQ56" s="132" t="s">
        <v>24</v>
      </c>
      <c r="SIR56" s="132" t="s">
        <v>24</v>
      </c>
      <c r="SIS56" s="132" t="s">
        <v>24</v>
      </c>
      <c r="SIT56" s="132" t="s">
        <v>24</v>
      </c>
      <c r="SIU56" s="132" t="s">
        <v>24</v>
      </c>
      <c r="SIV56" s="132" t="s">
        <v>24</v>
      </c>
      <c r="SIW56" s="132" t="s">
        <v>24</v>
      </c>
      <c r="SIX56" s="132" t="s">
        <v>24</v>
      </c>
      <c r="SIY56" s="132" t="s">
        <v>24</v>
      </c>
      <c r="SIZ56" s="132" t="s">
        <v>24</v>
      </c>
      <c r="SJA56" s="132" t="s">
        <v>24</v>
      </c>
      <c r="SJB56" s="132" t="s">
        <v>24</v>
      </c>
      <c r="SJC56" s="132" t="s">
        <v>24</v>
      </c>
      <c r="SJD56" s="132" t="s">
        <v>24</v>
      </c>
      <c r="SJE56" s="132" t="s">
        <v>24</v>
      </c>
      <c r="SJF56" s="132" t="s">
        <v>24</v>
      </c>
      <c r="SJG56" s="132" t="s">
        <v>24</v>
      </c>
      <c r="SJH56" s="132" t="s">
        <v>24</v>
      </c>
      <c r="SJI56" s="132" t="s">
        <v>24</v>
      </c>
      <c r="SJJ56" s="132" t="s">
        <v>24</v>
      </c>
      <c r="SJK56" s="132" t="s">
        <v>24</v>
      </c>
      <c r="SJL56" s="132" t="s">
        <v>24</v>
      </c>
      <c r="SJM56" s="132" t="s">
        <v>24</v>
      </c>
      <c r="SJN56" s="132" t="s">
        <v>24</v>
      </c>
      <c r="SJO56" s="132" t="s">
        <v>24</v>
      </c>
      <c r="SJP56" s="132" t="s">
        <v>24</v>
      </c>
      <c r="SJQ56" s="132" t="s">
        <v>24</v>
      </c>
      <c r="SJR56" s="132" t="s">
        <v>24</v>
      </c>
      <c r="SJS56" s="132" t="s">
        <v>24</v>
      </c>
      <c r="SJT56" s="132" t="s">
        <v>24</v>
      </c>
      <c r="SJU56" s="132" t="s">
        <v>24</v>
      </c>
      <c r="SJV56" s="132" t="s">
        <v>24</v>
      </c>
      <c r="SJW56" s="132" t="s">
        <v>24</v>
      </c>
      <c r="SJX56" s="132" t="s">
        <v>24</v>
      </c>
      <c r="SJY56" s="132" t="s">
        <v>24</v>
      </c>
      <c r="SJZ56" s="132" t="s">
        <v>24</v>
      </c>
      <c r="SKA56" s="132" t="s">
        <v>24</v>
      </c>
      <c r="SKB56" s="132" t="s">
        <v>24</v>
      </c>
      <c r="SKC56" s="132" t="s">
        <v>24</v>
      </c>
      <c r="SKD56" s="132" t="s">
        <v>24</v>
      </c>
      <c r="SKE56" s="132" t="s">
        <v>24</v>
      </c>
      <c r="SKF56" s="132" t="s">
        <v>24</v>
      </c>
      <c r="SKG56" s="132" t="s">
        <v>24</v>
      </c>
      <c r="SKH56" s="132" t="s">
        <v>24</v>
      </c>
      <c r="SKI56" s="132" t="s">
        <v>24</v>
      </c>
      <c r="SKJ56" s="132" t="s">
        <v>24</v>
      </c>
      <c r="SKK56" s="132" t="s">
        <v>24</v>
      </c>
      <c r="SKL56" s="132" t="s">
        <v>24</v>
      </c>
      <c r="SKM56" s="132" t="s">
        <v>24</v>
      </c>
      <c r="SKN56" s="132" t="s">
        <v>24</v>
      </c>
      <c r="SKO56" s="132" t="s">
        <v>24</v>
      </c>
      <c r="SKP56" s="132" t="s">
        <v>24</v>
      </c>
      <c r="SKQ56" s="132" t="s">
        <v>24</v>
      </c>
      <c r="SKR56" s="132" t="s">
        <v>24</v>
      </c>
      <c r="SKS56" s="132" t="s">
        <v>24</v>
      </c>
      <c r="SKT56" s="132" t="s">
        <v>24</v>
      </c>
      <c r="SKU56" s="132" t="s">
        <v>24</v>
      </c>
      <c r="SKV56" s="132" t="s">
        <v>24</v>
      </c>
      <c r="SKW56" s="132" t="s">
        <v>24</v>
      </c>
      <c r="SKX56" s="132" t="s">
        <v>24</v>
      </c>
      <c r="SKY56" s="132" t="s">
        <v>24</v>
      </c>
      <c r="SKZ56" s="132" t="s">
        <v>24</v>
      </c>
      <c r="SLA56" s="132" t="s">
        <v>24</v>
      </c>
      <c r="SLB56" s="132" t="s">
        <v>24</v>
      </c>
      <c r="SLC56" s="132" t="s">
        <v>24</v>
      </c>
      <c r="SLD56" s="132" t="s">
        <v>24</v>
      </c>
      <c r="SLE56" s="132" t="s">
        <v>24</v>
      </c>
      <c r="SLF56" s="132" t="s">
        <v>24</v>
      </c>
      <c r="SLG56" s="132" t="s">
        <v>24</v>
      </c>
      <c r="SLH56" s="132" t="s">
        <v>24</v>
      </c>
      <c r="SLI56" s="132" t="s">
        <v>24</v>
      </c>
      <c r="SLJ56" s="132" t="s">
        <v>24</v>
      </c>
      <c r="SLK56" s="132" t="s">
        <v>24</v>
      </c>
      <c r="SLL56" s="132" t="s">
        <v>24</v>
      </c>
      <c r="SLM56" s="132" t="s">
        <v>24</v>
      </c>
      <c r="SLN56" s="132" t="s">
        <v>24</v>
      </c>
      <c r="SLO56" s="132" t="s">
        <v>24</v>
      </c>
      <c r="SLP56" s="132" t="s">
        <v>24</v>
      </c>
      <c r="SLQ56" s="132" t="s">
        <v>24</v>
      </c>
      <c r="SLR56" s="132" t="s">
        <v>24</v>
      </c>
      <c r="SLS56" s="132" t="s">
        <v>24</v>
      </c>
      <c r="SLT56" s="132" t="s">
        <v>24</v>
      </c>
      <c r="SLU56" s="132" t="s">
        <v>24</v>
      </c>
      <c r="SLV56" s="132" t="s">
        <v>24</v>
      </c>
      <c r="SLW56" s="132" t="s">
        <v>24</v>
      </c>
      <c r="SLX56" s="132" t="s">
        <v>24</v>
      </c>
      <c r="SLY56" s="132" t="s">
        <v>24</v>
      </c>
      <c r="SLZ56" s="132" t="s">
        <v>24</v>
      </c>
      <c r="SMA56" s="132" t="s">
        <v>24</v>
      </c>
      <c r="SMB56" s="132" t="s">
        <v>24</v>
      </c>
      <c r="SMC56" s="132" t="s">
        <v>24</v>
      </c>
      <c r="SMD56" s="132" t="s">
        <v>24</v>
      </c>
      <c r="SME56" s="132" t="s">
        <v>24</v>
      </c>
      <c r="SMF56" s="132" t="s">
        <v>24</v>
      </c>
      <c r="SMG56" s="132" t="s">
        <v>24</v>
      </c>
      <c r="SMH56" s="132" t="s">
        <v>24</v>
      </c>
      <c r="SMI56" s="132" t="s">
        <v>24</v>
      </c>
      <c r="SMJ56" s="132" t="s">
        <v>24</v>
      </c>
      <c r="SMK56" s="132" t="s">
        <v>24</v>
      </c>
      <c r="SML56" s="132" t="s">
        <v>24</v>
      </c>
      <c r="SMM56" s="132" t="s">
        <v>24</v>
      </c>
      <c r="SMN56" s="132" t="s">
        <v>24</v>
      </c>
      <c r="SMO56" s="132" t="s">
        <v>24</v>
      </c>
      <c r="SMP56" s="132" t="s">
        <v>24</v>
      </c>
      <c r="SMQ56" s="132" t="s">
        <v>24</v>
      </c>
      <c r="SMR56" s="132" t="s">
        <v>24</v>
      </c>
      <c r="SMS56" s="132" t="s">
        <v>24</v>
      </c>
      <c r="SMT56" s="132" t="s">
        <v>24</v>
      </c>
      <c r="SMU56" s="132" t="s">
        <v>24</v>
      </c>
      <c r="SMV56" s="132" t="s">
        <v>24</v>
      </c>
      <c r="SMW56" s="132" t="s">
        <v>24</v>
      </c>
      <c r="SMX56" s="132" t="s">
        <v>24</v>
      </c>
      <c r="SMY56" s="132" t="s">
        <v>24</v>
      </c>
      <c r="SMZ56" s="132" t="s">
        <v>24</v>
      </c>
      <c r="SNA56" s="132" t="s">
        <v>24</v>
      </c>
      <c r="SNB56" s="132" t="s">
        <v>24</v>
      </c>
      <c r="SNC56" s="132" t="s">
        <v>24</v>
      </c>
      <c r="SND56" s="132" t="s">
        <v>24</v>
      </c>
      <c r="SNE56" s="132" t="s">
        <v>24</v>
      </c>
      <c r="SNF56" s="132" t="s">
        <v>24</v>
      </c>
      <c r="SNG56" s="132" t="s">
        <v>24</v>
      </c>
      <c r="SNH56" s="132" t="s">
        <v>24</v>
      </c>
      <c r="SNI56" s="132" t="s">
        <v>24</v>
      </c>
      <c r="SNJ56" s="132" t="s">
        <v>24</v>
      </c>
      <c r="SNK56" s="132" t="s">
        <v>24</v>
      </c>
      <c r="SNL56" s="132" t="s">
        <v>24</v>
      </c>
      <c r="SNM56" s="132" t="s">
        <v>24</v>
      </c>
      <c r="SNN56" s="132" t="s">
        <v>24</v>
      </c>
      <c r="SNO56" s="132" t="s">
        <v>24</v>
      </c>
      <c r="SNP56" s="132" t="s">
        <v>24</v>
      </c>
      <c r="SNQ56" s="132" t="s">
        <v>24</v>
      </c>
      <c r="SNR56" s="132" t="s">
        <v>24</v>
      </c>
      <c r="SNS56" s="132" t="s">
        <v>24</v>
      </c>
      <c r="SNT56" s="132" t="s">
        <v>24</v>
      </c>
      <c r="SNU56" s="132" t="s">
        <v>24</v>
      </c>
      <c r="SNV56" s="132" t="s">
        <v>24</v>
      </c>
      <c r="SNW56" s="132" t="s">
        <v>24</v>
      </c>
      <c r="SNX56" s="132" t="s">
        <v>24</v>
      </c>
      <c r="SNY56" s="132" t="s">
        <v>24</v>
      </c>
      <c r="SNZ56" s="132" t="s">
        <v>24</v>
      </c>
      <c r="SOA56" s="132" t="s">
        <v>24</v>
      </c>
      <c r="SOB56" s="132" t="s">
        <v>24</v>
      </c>
      <c r="SOC56" s="132" t="s">
        <v>24</v>
      </c>
      <c r="SOD56" s="132" t="s">
        <v>24</v>
      </c>
      <c r="SOE56" s="132" t="s">
        <v>24</v>
      </c>
      <c r="SOF56" s="132" t="s">
        <v>24</v>
      </c>
      <c r="SOG56" s="132" t="s">
        <v>24</v>
      </c>
      <c r="SOH56" s="132" t="s">
        <v>24</v>
      </c>
      <c r="SOI56" s="132" t="s">
        <v>24</v>
      </c>
      <c r="SOJ56" s="132" t="s">
        <v>24</v>
      </c>
      <c r="SOK56" s="132" t="s">
        <v>24</v>
      </c>
      <c r="SOL56" s="132" t="s">
        <v>24</v>
      </c>
      <c r="SOM56" s="132" t="s">
        <v>24</v>
      </c>
      <c r="SON56" s="132" t="s">
        <v>24</v>
      </c>
      <c r="SOO56" s="132" t="s">
        <v>24</v>
      </c>
      <c r="SOP56" s="132" t="s">
        <v>24</v>
      </c>
      <c r="SOQ56" s="132" t="s">
        <v>24</v>
      </c>
      <c r="SOR56" s="132" t="s">
        <v>24</v>
      </c>
      <c r="SOS56" s="132" t="s">
        <v>24</v>
      </c>
      <c r="SOT56" s="132" t="s">
        <v>24</v>
      </c>
      <c r="SOU56" s="132" t="s">
        <v>24</v>
      </c>
      <c r="SOV56" s="132" t="s">
        <v>24</v>
      </c>
      <c r="SOW56" s="132" t="s">
        <v>24</v>
      </c>
      <c r="SOX56" s="132" t="s">
        <v>24</v>
      </c>
      <c r="SOY56" s="132" t="s">
        <v>24</v>
      </c>
      <c r="SOZ56" s="132" t="s">
        <v>24</v>
      </c>
      <c r="SPA56" s="132" t="s">
        <v>24</v>
      </c>
      <c r="SPB56" s="132" t="s">
        <v>24</v>
      </c>
      <c r="SPC56" s="132" t="s">
        <v>24</v>
      </c>
      <c r="SPD56" s="132" t="s">
        <v>24</v>
      </c>
      <c r="SPE56" s="132" t="s">
        <v>24</v>
      </c>
      <c r="SPF56" s="132" t="s">
        <v>24</v>
      </c>
      <c r="SPG56" s="132" t="s">
        <v>24</v>
      </c>
      <c r="SPH56" s="132" t="s">
        <v>24</v>
      </c>
      <c r="SPI56" s="132" t="s">
        <v>24</v>
      </c>
      <c r="SPJ56" s="132" t="s">
        <v>24</v>
      </c>
      <c r="SPK56" s="132" t="s">
        <v>24</v>
      </c>
      <c r="SPL56" s="132" t="s">
        <v>24</v>
      </c>
      <c r="SPM56" s="132" t="s">
        <v>24</v>
      </c>
      <c r="SPN56" s="132" t="s">
        <v>24</v>
      </c>
      <c r="SPO56" s="132" t="s">
        <v>24</v>
      </c>
      <c r="SPP56" s="132" t="s">
        <v>24</v>
      </c>
      <c r="SPQ56" s="132" t="s">
        <v>24</v>
      </c>
      <c r="SPR56" s="132" t="s">
        <v>24</v>
      </c>
      <c r="SPS56" s="132" t="s">
        <v>24</v>
      </c>
      <c r="SPT56" s="132" t="s">
        <v>24</v>
      </c>
      <c r="SPU56" s="132" t="s">
        <v>24</v>
      </c>
      <c r="SPV56" s="132" t="s">
        <v>24</v>
      </c>
      <c r="SPW56" s="132" t="s">
        <v>24</v>
      </c>
      <c r="SPX56" s="132" t="s">
        <v>24</v>
      </c>
      <c r="SPY56" s="132" t="s">
        <v>24</v>
      </c>
      <c r="SPZ56" s="132" t="s">
        <v>24</v>
      </c>
      <c r="SQA56" s="132" t="s">
        <v>24</v>
      </c>
      <c r="SQB56" s="132" t="s">
        <v>24</v>
      </c>
      <c r="SQC56" s="132" t="s">
        <v>24</v>
      </c>
      <c r="SQD56" s="132" t="s">
        <v>24</v>
      </c>
      <c r="SQE56" s="132" t="s">
        <v>24</v>
      </c>
      <c r="SQF56" s="132" t="s">
        <v>24</v>
      </c>
      <c r="SQG56" s="132" t="s">
        <v>24</v>
      </c>
      <c r="SQH56" s="132" t="s">
        <v>24</v>
      </c>
      <c r="SQI56" s="132" t="s">
        <v>24</v>
      </c>
      <c r="SQJ56" s="132" t="s">
        <v>24</v>
      </c>
      <c r="SQK56" s="132" t="s">
        <v>24</v>
      </c>
      <c r="SQL56" s="132" t="s">
        <v>24</v>
      </c>
      <c r="SQM56" s="132" t="s">
        <v>24</v>
      </c>
      <c r="SQN56" s="132" t="s">
        <v>24</v>
      </c>
      <c r="SQO56" s="132" t="s">
        <v>24</v>
      </c>
      <c r="SQP56" s="132" t="s">
        <v>24</v>
      </c>
      <c r="SQQ56" s="132" t="s">
        <v>24</v>
      </c>
      <c r="SQR56" s="132" t="s">
        <v>24</v>
      </c>
      <c r="SQS56" s="132" t="s">
        <v>24</v>
      </c>
      <c r="SQT56" s="132" t="s">
        <v>24</v>
      </c>
      <c r="SQU56" s="132" t="s">
        <v>24</v>
      </c>
      <c r="SQV56" s="132" t="s">
        <v>24</v>
      </c>
      <c r="SQW56" s="132" t="s">
        <v>24</v>
      </c>
      <c r="SQX56" s="132" t="s">
        <v>24</v>
      </c>
      <c r="SQY56" s="132" t="s">
        <v>24</v>
      </c>
      <c r="SQZ56" s="132" t="s">
        <v>24</v>
      </c>
      <c r="SRA56" s="132" t="s">
        <v>24</v>
      </c>
      <c r="SRB56" s="132" t="s">
        <v>24</v>
      </c>
      <c r="SRC56" s="132" t="s">
        <v>24</v>
      </c>
      <c r="SRD56" s="132" t="s">
        <v>24</v>
      </c>
      <c r="SRE56" s="132" t="s">
        <v>24</v>
      </c>
      <c r="SRF56" s="132" t="s">
        <v>24</v>
      </c>
      <c r="SRG56" s="132" t="s">
        <v>24</v>
      </c>
      <c r="SRH56" s="132" t="s">
        <v>24</v>
      </c>
      <c r="SRI56" s="132" t="s">
        <v>24</v>
      </c>
      <c r="SRJ56" s="132" t="s">
        <v>24</v>
      </c>
      <c r="SRK56" s="132" t="s">
        <v>24</v>
      </c>
      <c r="SRL56" s="132" t="s">
        <v>24</v>
      </c>
      <c r="SRM56" s="132" t="s">
        <v>24</v>
      </c>
      <c r="SRN56" s="132" t="s">
        <v>24</v>
      </c>
      <c r="SRO56" s="132" t="s">
        <v>24</v>
      </c>
      <c r="SRP56" s="132" t="s">
        <v>24</v>
      </c>
      <c r="SRQ56" s="132" t="s">
        <v>24</v>
      </c>
      <c r="SRR56" s="132" t="s">
        <v>24</v>
      </c>
      <c r="SRS56" s="132" t="s">
        <v>24</v>
      </c>
      <c r="SRT56" s="132" t="s">
        <v>24</v>
      </c>
      <c r="SRU56" s="132" t="s">
        <v>24</v>
      </c>
      <c r="SRV56" s="132" t="s">
        <v>24</v>
      </c>
      <c r="SRW56" s="132" t="s">
        <v>24</v>
      </c>
      <c r="SRX56" s="132" t="s">
        <v>24</v>
      </c>
      <c r="SRY56" s="132" t="s">
        <v>24</v>
      </c>
      <c r="SRZ56" s="132" t="s">
        <v>24</v>
      </c>
      <c r="SSA56" s="132" t="s">
        <v>24</v>
      </c>
      <c r="SSB56" s="132" t="s">
        <v>24</v>
      </c>
      <c r="SSC56" s="132" t="s">
        <v>24</v>
      </c>
      <c r="SSD56" s="132" t="s">
        <v>24</v>
      </c>
      <c r="SSE56" s="132" t="s">
        <v>24</v>
      </c>
      <c r="SSF56" s="132" t="s">
        <v>24</v>
      </c>
      <c r="SSG56" s="132" t="s">
        <v>24</v>
      </c>
      <c r="SSH56" s="132" t="s">
        <v>24</v>
      </c>
      <c r="SSI56" s="132" t="s">
        <v>24</v>
      </c>
      <c r="SSJ56" s="132" t="s">
        <v>24</v>
      </c>
      <c r="SSK56" s="132" t="s">
        <v>24</v>
      </c>
      <c r="SSL56" s="132" t="s">
        <v>24</v>
      </c>
      <c r="SSM56" s="132" t="s">
        <v>24</v>
      </c>
      <c r="SSN56" s="132" t="s">
        <v>24</v>
      </c>
      <c r="SSO56" s="132" t="s">
        <v>24</v>
      </c>
      <c r="SSP56" s="132" t="s">
        <v>24</v>
      </c>
      <c r="SSQ56" s="132" t="s">
        <v>24</v>
      </c>
      <c r="SSR56" s="132" t="s">
        <v>24</v>
      </c>
      <c r="SSS56" s="132" t="s">
        <v>24</v>
      </c>
      <c r="SST56" s="132" t="s">
        <v>24</v>
      </c>
      <c r="SSU56" s="132" t="s">
        <v>24</v>
      </c>
      <c r="SSV56" s="132" t="s">
        <v>24</v>
      </c>
      <c r="SSW56" s="132" t="s">
        <v>24</v>
      </c>
      <c r="SSX56" s="132" t="s">
        <v>24</v>
      </c>
      <c r="SSY56" s="132" t="s">
        <v>24</v>
      </c>
      <c r="SSZ56" s="132" t="s">
        <v>24</v>
      </c>
      <c r="STA56" s="132" t="s">
        <v>24</v>
      </c>
      <c r="STB56" s="132" t="s">
        <v>24</v>
      </c>
      <c r="STC56" s="132" t="s">
        <v>24</v>
      </c>
      <c r="STD56" s="132" t="s">
        <v>24</v>
      </c>
      <c r="STE56" s="132" t="s">
        <v>24</v>
      </c>
      <c r="STF56" s="132" t="s">
        <v>24</v>
      </c>
      <c r="STG56" s="132" t="s">
        <v>24</v>
      </c>
      <c r="STH56" s="132" t="s">
        <v>24</v>
      </c>
      <c r="STI56" s="132" t="s">
        <v>24</v>
      </c>
      <c r="STJ56" s="132" t="s">
        <v>24</v>
      </c>
      <c r="STK56" s="132" t="s">
        <v>24</v>
      </c>
      <c r="STL56" s="132" t="s">
        <v>24</v>
      </c>
      <c r="STM56" s="132" t="s">
        <v>24</v>
      </c>
      <c r="STN56" s="132" t="s">
        <v>24</v>
      </c>
      <c r="STO56" s="132" t="s">
        <v>24</v>
      </c>
      <c r="STP56" s="132" t="s">
        <v>24</v>
      </c>
      <c r="STQ56" s="132" t="s">
        <v>24</v>
      </c>
      <c r="STR56" s="132" t="s">
        <v>24</v>
      </c>
      <c r="STS56" s="132" t="s">
        <v>24</v>
      </c>
      <c r="STT56" s="132" t="s">
        <v>24</v>
      </c>
      <c r="STU56" s="132" t="s">
        <v>24</v>
      </c>
      <c r="STV56" s="132" t="s">
        <v>24</v>
      </c>
      <c r="STW56" s="132" t="s">
        <v>24</v>
      </c>
      <c r="STX56" s="132" t="s">
        <v>24</v>
      </c>
      <c r="STY56" s="132" t="s">
        <v>24</v>
      </c>
      <c r="STZ56" s="132" t="s">
        <v>24</v>
      </c>
      <c r="SUA56" s="132" t="s">
        <v>24</v>
      </c>
      <c r="SUB56" s="132" t="s">
        <v>24</v>
      </c>
      <c r="SUC56" s="132" t="s">
        <v>24</v>
      </c>
      <c r="SUD56" s="132" t="s">
        <v>24</v>
      </c>
      <c r="SUE56" s="132" t="s">
        <v>24</v>
      </c>
      <c r="SUF56" s="132" t="s">
        <v>24</v>
      </c>
      <c r="SUG56" s="132" t="s">
        <v>24</v>
      </c>
      <c r="SUH56" s="132" t="s">
        <v>24</v>
      </c>
      <c r="SUI56" s="132" t="s">
        <v>24</v>
      </c>
      <c r="SUJ56" s="132" t="s">
        <v>24</v>
      </c>
      <c r="SUK56" s="132" t="s">
        <v>24</v>
      </c>
      <c r="SUL56" s="132" t="s">
        <v>24</v>
      </c>
      <c r="SUM56" s="132" t="s">
        <v>24</v>
      </c>
      <c r="SUN56" s="132" t="s">
        <v>24</v>
      </c>
      <c r="SUO56" s="132" t="s">
        <v>24</v>
      </c>
      <c r="SUP56" s="132" t="s">
        <v>24</v>
      </c>
      <c r="SUQ56" s="132" t="s">
        <v>24</v>
      </c>
      <c r="SUR56" s="132" t="s">
        <v>24</v>
      </c>
      <c r="SUS56" s="132" t="s">
        <v>24</v>
      </c>
      <c r="SUT56" s="132" t="s">
        <v>24</v>
      </c>
      <c r="SUU56" s="132" t="s">
        <v>24</v>
      </c>
      <c r="SUV56" s="132" t="s">
        <v>24</v>
      </c>
      <c r="SUW56" s="132" t="s">
        <v>24</v>
      </c>
      <c r="SUX56" s="132" t="s">
        <v>24</v>
      </c>
      <c r="SUY56" s="132" t="s">
        <v>24</v>
      </c>
      <c r="SUZ56" s="132" t="s">
        <v>24</v>
      </c>
      <c r="SVA56" s="132" t="s">
        <v>24</v>
      </c>
      <c r="SVB56" s="132" t="s">
        <v>24</v>
      </c>
      <c r="SVC56" s="132" t="s">
        <v>24</v>
      </c>
      <c r="SVD56" s="132" t="s">
        <v>24</v>
      </c>
      <c r="SVE56" s="132" t="s">
        <v>24</v>
      </c>
      <c r="SVF56" s="132" t="s">
        <v>24</v>
      </c>
      <c r="SVG56" s="132" t="s">
        <v>24</v>
      </c>
      <c r="SVH56" s="132" t="s">
        <v>24</v>
      </c>
      <c r="SVI56" s="132" t="s">
        <v>24</v>
      </c>
      <c r="SVJ56" s="132" t="s">
        <v>24</v>
      </c>
      <c r="SVK56" s="132" t="s">
        <v>24</v>
      </c>
      <c r="SVL56" s="132" t="s">
        <v>24</v>
      </c>
      <c r="SVM56" s="132" t="s">
        <v>24</v>
      </c>
      <c r="SVN56" s="132" t="s">
        <v>24</v>
      </c>
      <c r="SVO56" s="132" t="s">
        <v>24</v>
      </c>
      <c r="SVP56" s="132" t="s">
        <v>24</v>
      </c>
      <c r="SVQ56" s="132" t="s">
        <v>24</v>
      </c>
      <c r="SVR56" s="132" t="s">
        <v>24</v>
      </c>
      <c r="SVS56" s="132" t="s">
        <v>24</v>
      </c>
      <c r="SVT56" s="132" t="s">
        <v>24</v>
      </c>
      <c r="SVU56" s="132" t="s">
        <v>24</v>
      </c>
      <c r="SVV56" s="132" t="s">
        <v>24</v>
      </c>
      <c r="SVW56" s="132" t="s">
        <v>24</v>
      </c>
      <c r="SVX56" s="132" t="s">
        <v>24</v>
      </c>
      <c r="SVY56" s="132" t="s">
        <v>24</v>
      </c>
      <c r="SVZ56" s="132" t="s">
        <v>24</v>
      </c>
      <c r="SWA56" s="132" t="s">
        <v>24</v>
      </c>
      <c r="SWB56" s="132" t="s">
        <v>24</v>
      </c>
      <c r="SWC56" s="132" t="s">
        <v>24</v>
      </c>
      <c r="SWD56" s="132" t="s">
        <v>24</v>
      </c>
      <c r="SWE56" s="132" t="s">
        <v>24</v>
      </c>
      <c r="SWF56" s="132" t="s">
        <v>24</v>
      </c>
      <c r="SWG56" s="132" t="s">
        <v>24</v>
      </c>
      <c r="SWH56" s="132" t="s">
        <v>24</v>
      </c>
      <c r="SWI56" s="132" t="s">
        <v>24</v>
      </c>
      <c r="SWJ56" s="132" t="s">
        <v>24</v>
      </c>
      <c r="SWK56" s="132" t="s">
        <v>24</v>
      </c>
      <c r="SWL56" s="132" t="s">
        <v>24</v>
      </c>
      <c r="SWM56" s="132" t="s">
        <v>24</v>
      </c>
      <c r="SWN56" s="132" t="s">
        <v>24</v>
      </c>
      <c r="SWO56" s="132" t="s">
        <v>24</v>
      </c>
      <c r="SWP56" s="132" t="s">
        <v>24</v>
      </c>
      <c r="SWQ56" s="132" t="s">
        <v>24</v>
      </c>
      <c r="SWR56" s="132" t="s">
        <v>24</v>
      </c>
      <c r="SWS56" s="132" t="s">
        <v>24</v>
      </c>
      <c r="SWT56" s="132" t="s">
        <v>24</v>
      </c>
      <c r="SWU56" s="132" t="s">
        <v>24</v>
      </c>
      <c r="SWV56" s="132" t="s">
        <v>24</v>
      </c>
      <c r="SWW56" s="132" t="s">
        <v>24</v>
      </c>
      <c r="SWX56" s="132" t="s">
        <v>24</v>
      </c>
      <c r="SWY56" s="132" t="s">
        <v>24</v>
      </c>
      <c r="SWZ56" s="132" t="s">
        <v>24</v>
      </c>
      <c r="SXA56" s="132" t="s">
        <v>24</v>
      </c>
      <c r="SXB56" s="132" t="s">
        <v>24</v>
      </c>
      <c r="SXC56" s="132" t="s">
        <v>24</v>
      </c>
      <c r="SXD56" s="132" t="s">
        <v>24</v>
      </c>
      <c r="SXE56" s="132" t="s">
        <v>24</v>
      </c>
      <c r="SXF56" s="132" t="s">
        <v>24</v>
      </c>
      <c r="SXG56" s="132" t="s">
        <v>24</v>
      </c>
      <c r="SXH56" s="132" t="s">
        <v>24</v>
      </c>
      <c r="SXI56" s="132" t="s">
        <v>24</v>
      </c>
      <c r="SXJ56" s="132" t="s">
        <v>24</v>
      </c>
      <c r="SXK56" s="132" t="s">
        <v>24</v>
      </c>
      <c r="SXL56" s="132" t="s">
        <v>24</v>
      </c>
      <c r="SXM56" s="132" t="s">
        <v>24</v>
      </c>
      <c r="SXN56" s="132" t="s">
        <v>24</v>
      </c>
      <c r="SXO56" s="132" t="s">
        <v>24</v>
      </c>
      <c r="SXP56" s="132" t="s">
        <v>24</v>
      </c>
      <c r="SXQ56" s="132" t="s">
        <v>24</v>
      </c>
      <c r="SXR56" s="132" t="s">
        <v>24</v>
      </c>
      <c r="SXS56" s="132" t="s">
        <v>24</v>
      </c>
      <c r="SXT56" s="132" t="s">
        <v>24</v>
      </c>
      <c r="SXU56" s="132" t="s">
        <v>24</v>
      </c>
      <c r="SXV56" s="132" t="s">
        <v>24</v>
      </c>
      <c r="SXW56" s="132" t="s">
        <v>24</v>
      </c>
      <c r="SXX56" s="132" t="s">
        <v>24</v>
      </c>
      <c r="SXY56" s="132" t="s">
        <v>24</v>
      </c>
      <c r="SXZ56" s="132" t="s">
        <v>24</v>
      </c>
      <c r="SYA56" s="132" t="s">
        <v>24</v>
      </c>
      <c r="SYB56" s="132" t="s">
        <v>24</v>
      </c>
      <c r="SYC56" s="132" t="s">
        <v>24</v>
      </c>
      <c r="SYD56" s="132" t="s">
        <v>24</v>
      </c>
      <c r="SYE56" s="132" t="s">
        <v>24</v>
      </c>
      <c r="SYF56" s="132" t="s">
        <v>24</v>
      </c>
      <c r="SYG56" s="132" t="s">
        <v>24</v>
      </c>
      <c r="SYH56" s="132" t="s">
        <v>24</v>
      </c>
      <c r="SYI56" s="132" t="s">
        <v>24</v>
      </c>
      <c r="SYJ56" s="132" t="s">
        <v>24</v>
      </c>
      <c r="SYK56" s="132" t="s">
        <v>24</v>
      </c>
      <c r="SYL56" s="132" t="s">
        <v>24</v>
      </c>
      <c r="SYM56" s="132" t="s">
        <v>24</v>
      </c>
      <c r="SYN56" s="132" t="s">
        <v>24</v>
      </c>
      <c r="SYO56" s="132" t="s">
        <v>24</v>
      </c>
      <c r="SYP56" s="132" t="s">
        <v>24</v>
      </c>
      <c r="SYQ56" s="132" t="s">
        <v>24</v>
      </c>
      <c r="SYR56" s="132" t="s">
        <v>24</v>
      </c>
      <c r="SYS56" s="132" t="s">
        <v>24</v>
      </c>
      <c r="SYT56" s="132" t="s">
        <v>24</v>
      </c>
      <c r="SYU56" s="132" t="s">
        <v>24</v>
      </c>
      <c r="SYV56" s="132" t="s">
        <v>24</v>
      </c>
      <c r="SYW56" s="132" t="s">
        <v>24</v>
      </c>
      <c r="SYX56" s="132" t="s">
        <v>24</v>
      </c>
      <c r="SYY56" s="132" t="s">
        <v>24</v>
      </c>
      <c r="SYZ56" s="132" t="s">
        <v>24</v>
      </c>
      <c r="SZA56" s="132" t="s">
        <v>24</v>
      </c>
      <c r="SZB56" s="132" t="s">
        <v>24</v>
      </c>
      <c r="SZC56" s="132" t="s">
        <v>24</v>
      </c>
      <c r="SZD56" s="132" t="s">
        <v>24</v>
      </c>
      <c r="SZE56" s="132" t="s">
        <v>24</v>
      </c>
      <c r="SZF56" s="132" t="s">
        <v>24</v>
      </c>
      <c r="SZG56" s="132" t="s">
        <v>24</v>
      </c>
      <c r="SZH56" s="132" t="s">
        <v>24</v>
      </c>
      <c r="SZI56" s="132" t="s">
        <v>24</v>
      </c>
      <c r="SZJ56" s="132" t="s">
        <v>24</v>
      </c>
      <c r="SZK56" s="132" t="s">
        <v>24</v>
      </c>
      <c r="SZL56" s="132" t="s">
        <v>24</v>
      </c>
      <c r="SZM56" s="132" t="s">
        <v>24</v>
      </c>
      <c r="SZN56" s="132" t="s">
        <v>24</v>
      </c>
      <c r="SZO56" s="132" t="s">
        <v>24</v>
      </c>
      <c r="SZP56" s="132" t="s">
        <v>24</v>
      </c>
      <c r="SZQ56" s="132" t="s">
        <v>24</v>
      </c>
      <c r="SZR56" s="132" t="s">
        <v>24</v>
      </c>
      <c r="SZS56" s="132" t="s">
        <v>24</v>
      </c>
      <c r="SZT56" s="132" t="s">
        <v>24</v>
      </c>
      <c r="SZU56" s="132" t="s">
        <v>24</v>
      </c>
      <c r="SZV56" s="132" t="s">
        <v>24</v>
      </c>
      <c r="SZW56" s="132" t="s">
        <v>24</v>
      </c>
      <c r="SZX56" s="132" t="s">
        <v>24</v>
      </c>
      <c r="SZY56" s="132" t="s">
        <v>24</v>
      </c>
      <c r="SZZ56" s="132" t="s">
        <v>24</v>
      </c>
      <c r="TAA56" s="132" t="s">
        <v>24</v>
      </c>
      <c r="TAB56" s="132" t="s">
        <v>24</v>
      </c>
      <c r="TAC56" s="132" t="s">
        <v>24</v>
      </c>
      <c r="TAD56" s="132" t="s">
        <v>24</v>
      </c>
      <c r="TAE56" s="132" t="s">
        <v>24</v>
      </c>
      <c r="TAF56" s="132" t="s">
        <v>24</v>
      </c>
      <c r="TAG56" s="132" t="s">
        <v>24</v>
      </c>
      <c r="TAH56" s="132" t="s">
        <v>24</v>
      </c>
      <c r="TAI56" s="132" t="s">
        <v>24</v>
      </c>
      <c r="TAJ56" s="132" t="s">
        <v>24</v>
      </c>
      <c r="TAK56" s="132" t="s">
        <v>24</v>
      </c>
      <c r="TAL56" s="132" t="s">
        <v>24</v>
      </c>
      <c r="TAM56" s="132" t="s">
        <v>24</v>
      </c>
      <c r="TAN56" s="132" t="s">
        <v>24</v>
      </c>
      <c r="TAO56" s="132" t="s">
        <v>24</v>
      </c>
      <c r="TAP56" s="132" t="s">
        <v>24</v>
      </c>
      <c r="TAQ56" s="132" t="s">
        <v>24</v>
      </c>
      <c r="TAR56" s="132" t="s">
        <v>24</v>
      </c>
      <c r="TAS56" s="132" t="s">
        <v>24</v>
      </c>
      <c r="TAT56" s="132" t="s">
        <v>24</v>
      </c>
      <c r="TAU56" s="132" t="s">
        <v>24</v>
      </c>
      <c r="TAV56" s="132" t="s">
        <v>24</v>
      </c>
      <c r="TAW56" s="132" t="s">
        <v>24</v>
      </c>
      <c r="TAX56" s="132" t="s">
        <v>24</v>
      </c>
      <c r="TAY56" s="132" t="s">
        <v>24</v>
      </c>
      <c r="TAZ56" s="132" t="s">
        <v>24</v>
      </c>
      <c r="TBA56" s="132" t="s">
        <v>24</v>
      </c>
      <c r="TBB56" s="132" t="s">
        <v>24</v>
      </c>
      <c r="TBC56" s="132" t="s">
        <v>24</v>
      </c>
      <c r="TBD56" s="132" t="s">
        <v>24</v>
      </c>
      <c r="TBE56" s="132" t="s">
        <v>24</v>
      </c>
      <c r="TBF56" s="132" t="s">
        <v>24</v>
      </c>
      <c r="TBG56" s="132" t="s">
        <v>24</v>
      </c>
      <c r="TBH56" s="132" t="s">
        <v>24</v>
      </c>
      <c r="TBI56" s="132" t="s">
        <v>24</v>
      </c>
      <c r="TBJ56" s="132" t="s">
        <v>24</v>
      </c>
      <c r="TBK56" s="132" t="s">
        <v>24</v>
      </c>
      <c r="TBL56" s="132" t="s">
        <v>24</v>
      </c>
      <c r="TBM56" s="132" t="s">
        <v>24</v>
      </c>
      <c r="TBN56" s="132" t="s">
        <v>24</v>
      </c>
      <c r="TBO56" s="132" t="s">
        <v>24</v>
      </c>
      <c r="TBP56" s="132" t="s">
        <v>24</v>
      </c>
      <c r="TBQ56" s="132" t="s">
        <v>24</v>
      </c>
      <c r="TBR56" s="132" t="s">
        <v>24</v>
      </c>
      <c r="TBS56" s="132" t="s">
        <v>24</v>
      </c>
      <c r="TBT56" s="132" t="s">
        <v>24</v>
      </c>
      <c r="TBU56" s="132" t="s">
        <v>24</v>
      </c>
      <c r="TBV56" s="132" t="s">
        <v>24</v>
      </c>
      <c r="TBW56" s="132" t="s">
        <v>24</v>
      </c>
      <c r="TBX56" s="132" t="s">
        <v>24</v>
      </c>
      <c r="TBY56" s="132" t="s">
        <v>24</v>
      </c>
      <c r="TBZ56" s="132" t="s">
        <v>24</v>
      </c>
      <c r="TCA56" s="132" t="s">
        <v>24</v>
      </c>
      <c r="TCB56" s="132" t="s">
        <v>24</v>
      </c>
      <c r="TCC56" s="132" t="s">
        <v>24</v>
      </c>
      <c r="TCD56" s="132" t="s">
        <v>24</v>
      </c>
      <c r="TCE56" s="132" t="s">
        <v>24</v>
      </c>
      <c r="TCF56" s="132" t="s">
        <v>24</v>
      </c>
      <c r="TCG56" s="132" t="s">
        <v>24</v>
      </c>
      <c r="TCH56" s="132" t="s">
        <v>24</v>
      </c>
      <c r="TCI56" s="132" t="s">
        <v>24</v>
      </c>
      <c r="TCJ56" s="132" t="s">
        <v>24</v>
      </c>
      <c r="TCK56" s="132" t="s">
        <v>24</v>
      </c>
      <c r="TCL56" s="132" t="s">
        <v>24</v>
      </c>
      <c r="TCM56" s="132" t="s">
        <v>24</v>
      </c>
      <c r="TCN56" s="132" t="s">
        <v>24</v>
      </c>
      <c r="TCO56" s="132" t="s">
        <v>24</v>
      </c>
      <c r="TCP56" s="132" t="s">
        <v>24</v>
      </c>
      <c r="TCQ56" s="132" t="s">
        <v>24</v>
      </c>
      <c r="TCR56" s="132" t="s">
        <v>24</v>
      </c>
      <c r="TCS56" s="132" t="s">
        <v>24</v>
      </c>
      <c r="TCT56" s="132" t="s">
        <v>24</v>
      </c>
      <c r="TCU56" s="132" t="s">
        <v>24</v>
      </c>
      <c r="TCV56" s="132" t="s">
        <v>24</v>
      </c>
      <c r="TCW56" s="132" t="s">
        <v>24</v>
      </c>
      <c r="TCX56" s="132" t="s">
        <v>24</v>
      </c>
      <c r="TCY56" s="132" t="s">
        <v>24</v>
      </c>
      <c r="TCZ56" s="132" t="s">
        <v>24</v>
      </c>
      <c r="TDA56" s="132" t="s">
        <v>24</v>
      </c>
      <c r="TDB56" s="132" t="s">
        <v>24</v>
      </c>
      <c r="TDC56" s="132" t="s">
        <v>24</v>
      </c>
      <c r="TDD56" s="132" t="s">
        <v>24</v>
      </c>
      <c r="TDE56" s="132" t="s">
        <v>24</v>
      </c>
      <c r="TDF56" s="132" t="s">
        <v>24</v>
      </c>
      <c r="TDG56" s="132" t="s">
        <v>24</v>
      </c>
      <c r="TDH56" s="132" t="s">
        <v>24</v>
      </c>
      <c r="TDI56" s="132" t="s">
        <v>24</v>
      </c>
      <c r="TDJ56" s="132" t="s">
        <v>24</v>
      </c>
      <c r="TDK56" s="132" t="s">
        <v>24</v>
      </c>
      <c r="TDL56" s="132" t="s">
        <v>24</v>
      </c>
      <c r="TDM56" s="132" t="s">
        <v>24</v>
      </c>
      <c r="TDN56" s="132" t="s">
        <v>24</v>
      </c>
      <c r="TDO56" s="132" t="s">
        <v>24</v>
      </c>
      <c r="TDP56" s="132" t="s">
        <v>24</v>
      </c>
      <c r="TDQ56" s="132" t="s">
        <v>24</v>
      </c>
      <c r="TDR56" s="132" t="s">
        <v>24</v>
      </c>
      <c r="TDS56" s="132" t="s">
        <v>24</v>
      </c>
      <c r="TDT56" s="132" t="s">
        <v>24</v>
      </c>
      <c r="TDU56" s="132" t="s">
        <v>24</v>
      </c>
      <c r="TDV56" s="132" t="s">
        <v>24</v>
      </c>
      <c r="TDW56" s="132" t="s">
        <v>24</v>
      </c>
      <c r="TDX56" s="132" t="s">
        <v>24</v>
      </c>
      <c r="TDY56" s="132" t="s">
        <v>24</v>
      </c>
      <c r="TDZ56" s="132" t="s">
        <v>24</v>
      </c>
      <c r="TEA56" s="132" t="s">
        <v>24</v>
      </c>
      <c r="TEB56" s="132" t="s">
        <v>24</v>
      </c>
      <c r="TEC56" s="132" t="s">
        <v>24</v>
      </c>
      <c r="TED56" s="132" t="s">
        <v>24</v>
      </c>
      <c r="TEE56" s="132" t="s">
        <v>24</v>
      </c>
      <c r="TEF56" s="132" t="s">
        <v>24</v>
      </c>
      <c r="TEG56" s="132" t="s">
        <v>24</v>
      </c>
      <c r="TEH56" s="132" t="s">
        <v>24</v>
      </c>
      <c r="TEI56" s="132" t="s">
        <v>24</v>
      </c>
      <c r="TEJ56" s="132" t="s">
        <v>24</v>
      </c>
      <c r="TEK56" s="132" t="s">
        <v>24</v>
      </c>
      <c r="TEL56" s="132" t="s">
        <v>24</v>
      </c>
      <c r="TEM56" s="132" t="s">
        <v>24</v>
      </c>
      <c r="TEN56" s="132" t="s">
        <v>24</v>
      </c>
      <c r="TEO56" s="132" t="s">
        <v>24</v>
      </c>
      <c r="TEP56" s="132" t="s">
        <v>24</v>
      </c>
      <c r="TEQ56" s="132" t="s">
        <v>24</v>
      </c>
      <c r="TER56" s="132" t="s">
        <v>24</v>
      </c>
      <c r="TES56" s="132" t="s">
        <v>24</v>
      </c>
      <c r="TET56" s="132" t="s">
        <v>24</v>
      </c>
      <c r="TEU56" s="132" t="s">
        <v>24</v>
      </c>
      <c r="TEV56" s="132" t="s">
        <v>24</v>
      </c>
      <c r="TEW56" s="132" t="s">
        <v>24</v>
      </c>
      <c r="TEX56" s="132" t="s">
        <v>24</v>
      </c>
      <c r="TEY56" s="132" t="s">
        <v>24</v>
      </c>
      <c r="TEZ56" s="132" t="s">
        <v>24</v>
      </c>
      <c r="TFA56" s="132" t="s">
        <v>24</v>
      </c>
      <c r="TFB56" s="132" t="s">
        <v>24</v>
      </c>
      <c r="TFC56" s="132" t="s">
        <v>24</v>
      </c>
      <c r="TFD56" s="132" t="s">
        <v>24</v>
      </c>
      <c r="TFE56" s="132" t="s">
        <v>24</v>
      </c>
      <c r="TFF56" s="132" t="s">
        <v>24</v>
      </c>
      <c r="TFG56" s="132" t="s">
        <v>24</v>
      </c>
      <c r="TFH56" s="132" t="s">
        <v>24</v>
      </c>
      <c r="TFI56" s="132" t="s">
        <v>24</v>
      </c>
      <c r="TFJ56" s="132" t="s">
        <v>24</v>
      </c>
      <c r="TFK56" s="132" t="s">
        <v>24</v>
      </c>
      <c r="TFL56" s="132" t="s">
        <v>24</v>
      </c>
      <c r="TFM56" s="132" t="s">
        <v>24</v>
      </c>
      <c r="TFN56" s="132" t="s">
        <v>24</v>
      </c>
      <c r="TFO56" s="132" t="s">
        <v>24</v>
      </c>
      <c r="TFP56" s="132" t="s">
        <v>24</v>
      </c>
      <c r="TFQ56" s="132" t="s">
        <v>24</v>
      </c>
      <c r="TFR56" s="132" t="s">
        <v>24</v>
      </c>
      <c r="TFS56" s="132" t="s">
        <v>24</v>
      </c>
      <c r="TFT56" s="132" t="s">
        <v>24</v>
      </c>
      <c r="TFU56" s="132" t="s">
        <v>24</v>
      </c>
      <c r="TFV56" s="132" t="s">
        <v>24</v>
      </c>
      <c r="TFW56" s="132" t="s">
        <v>24</v>
      </c>
      <c r="TFX56" s="132" t="s">
        <v>24</v>
      </c>
      <c r="TFY56" s="132" t="s">
        <v>24</v>
      </c>
      <c r="TFZ56" s="132" t="s">
        <v>24</v>
      </c>
      <c r="TGA56" s="132" t="s">
        <v>24</v>
      </c>
      <c r="TGB56" s="132" t="s">
        <v>24</v>
      </c>
      <c r="TGC56" s="132" t="s">
        <v>24</v>
      </c>
      <c r="TGD56" s="132" t="s">
        <v>24</v>
      </c>
      <c r="TGE56" s="132" t="s">
        <v>24</v>
      </c>
      <c r="TGF56" s="132" t="s">
        <v>24</v>
      </c>
      <c r="TGG56" s="132" t="s">
        <v>24</v>
      </c>
      <c r="TGH56" s="132" t="s">
        <v>24</v>
      </c>
      <c r="TGI56" s="132" t="s">
        <v>24</v>
      </c>
      <c r="TGJ56" s="132" t="s">
        <v>24</v>
      </c>
      <c r="TGK56" s="132" t="s">
        <v>24</v>
      </c>
      <c r="TGL56" s="132" t="s">
        <v>24</v>
      </c>
      <c r="TGM56" s="132" t="s">
        <v>24</v>
      </c>
      <c r="TGN56" s="132" t="s">
        <v>24</v>
      </c>
      <c r="TGO56" s="132" t="s">
        <v>24</v>
      </c>
      <c r="TGP56" s="132" t="s">
        <v>24</v>
      </c>
      <c r="TGQ56" s="132" t="s">
        <v>24</v>
      </c>
      <c r="TGR56" s="132" t="s">
        <v>24</v>
      </c>
      <c r="TGS56" s="132" t="s">
        <v>24</v>
      </c>
      <c r="TGT56" s="132" t="s">
        <v>24</v>
      </c>
      <c r="TGU56" s="132" t="s">
        <v>24</v>
      </c>
      <c r="TGV56" s="132" t="s">
        <v>24</v>
      </c>
      <c r="TGW56" s="132" t="s">
        <v>24</v>
      </c>
      <c r="TGX56" s="132" t="s">
        <v>24</v>
      </c>
      <c r="TGY56" s="132" t="s">
        <v>24</v>
      </c>
      <c r="TGZ56" s="132" t="s">
        <v>24</v>
      </c>
      <c r="THA56" s="132" t="s">
        <v>24</v>
      </c>
      <c r="THB56" s="132" t="s">
        <v>24</v>
      </c>
      <c r="THC56" s="132" t="s">
        <v>24</v>
      </c>
      <c r="THD56" s="132" t="s">
        <v>24</v>
      </c>
      <c r="THE56" s="132" t="s">
        <v>24</v>
      </c>
      <c r="THF56" s="132" t="s">
        <v>24</v>
      </c>
      <c r="THG56" s="132" t="s">
        <v>24</v>
      </c>
      <c r="THH56" s="132" t="s">
        <v>24</v>
      </c>
      <c r="THI56" s="132" t="s">
        <v>24</v>
      </c>
      <c r="THJ56" s="132" t="s">
        <v>24</v>
      </c>
      <c r="THK56" s="132" t="s">
        <v>24</v>
      </c>
      <c r="THL56" s="132" t="s">
        <v>24</v>
      </c>
      <c r="THM56" s="132" t="s">
        <v>24</v>
      </c>
      <c r="THN56" s="132" t="s">
        <v>24</v>
      </c>
      <c r="THO56" s="132" t="s">
        <v>24</v>
      </c>
      <c r="THP56" s="132" t="s">
        <v>24</v>
      </c>
      <c r="THQ56" s="132" t="s">
        <v>24</v>
      </c>
      <c r="THR56" s="132" t="s">
        <v>24</v>
      </c>
      <c r="THS56" s="132" t="s">
        <v>24</v>
      </c>
      <c r="THT56" s="132" t="s">
        <v>24</v>
      </c>
      <c r="THU56" s="132" t="s">
        <v>24</v>
      </c>
      <c r="THV56" s="132" t="s">
        <v>24</v>
      </c>
      <c r="THW56" s="132" t="s">
        <v>24</v>
      </c>
      <c r="THX56" s="132" t="s">
        <v>24</v>
      </c>
      <c r="THY56" s="132" t="s">
        <v>24</v>
      </c>
      <c r="THZ56" s="132" t="s">
        <v>24</v>
      </c>
      <c r="TIA56" s="132" t="s">
        <v>24</v>
      </c>
      <c r="TIB56" s="132" t="s">
        <v>24</v>
      </c>
      <c r="TIC56" s="132" t="s">
        <v>24</v>
      </c>
      <c r="TID56" s="132" t="s">
        <v>24</v>
      </c>
      <c r="TIE56" s="132" t="s">
        <v>24</v>
      </c>
      <c r="TIF56" s="132" t="s">
        <v>24</v>
      </c>
      <c r="TIG56" s="132" t="s">
        <v>24</v>
      </c>
      <c r="TIH56" s="132" t="s">
        <v>24</v>
      </c>
      <c r="TII56" s="132" t="s">
        <v>24</v>
      </c>
      <c r="TIJ56" s="132" t="s">
        <v>24</v>
      </c>
      <c r="TIK56" s="132" t="s">
        <v>24</v>
      </c>
      <c r="TIL56" s="132" t="s">
        <v>24</v>
      </c>
      <c r="TIM56" s="132" t="s">
        <v>24</v>
      </c>
      <c r="TIN56" s="132" t="s">
        <v>24</v>
      </c>
      <c r="TIO56" s="132" t="s">
        <v>24</v>
      </c>
      <c r="TIP56" s="132" t="s">
        <v>24</v>
      </c>
      <c r="TIQ56" s="132" t="s">
        <v>24</v>
      </c>
      <c r="TIR56" s="132" t="s">
        <v>24</v>
      </c>
      <c r="TIS56" s="132" t="s">
        <v>24</v>
      </c>
      <c r="TIT56" s="132" t="s">
        <v>24</v>
      </c>
      <c r="TIU56" s="132" t="s">
        <v>24</v>
      </c>
      <c r="TIV56" s="132" t="s">
        <v>24</v>
      </c>
      <c r="TIW56" s="132" t="s">
        <v>24</v>
      </c>
      <c r="TIX56" s="132" t="s">
        <v>24</v>
      </c>
      <c r="TIY56" s="132" t="s">
        <v>24</v>
      </c>
      <c r="TIZ56" s="132" t="s">
        <v>24</v>
      </c>
      <c r="TJA56" s="132" t="s">
        <v>24</v>
      </c>
      <c r="TJB56" s="132" t="s">
        <v>24</v>
      </c>
      <c r="TJC56" s="132" t="s">
        <v>24</v>
      </c>
      <c r="TJD56" s="132" t="s">
        <v>24</v>
      </c>
      <c r="TJE56" s="132" t="s">
        <v>24</v>
      </c>
      <c r="TJF56" s="132" t="s">
        <v>24</v>
      </c>
      <c r="TJG56" s="132" t="s">
        <v>24</v>
      </c>
      <c r="TJH56" s="132" t="s">
        <v>24</v>
      </c>
      <c r="TJI56" s="132" t="s">
        <v>24</v>
      </c>
      <c r="TJJ56" s="132" t="s">
        <v>24</v>
      </c>
      <c r="TJK56" s="132" t="s">
        <v>24</v>
      </c>
      <c r="TJL56" s="132" t="s">
        <v>24</v>
      </c>
      <c r="TJM56" s="132" t="s">
        <v>24</v>
      </c>
      <c r="TJN56" s="132" t="s">
        <v>24</v>
      </c>
      <c r="TJO56" s="132" t="s">
        <v>24</v>
      </c>
      <c r="TJP56" s="132" t="s">
        <v>24</v>
      </c>
      <c r="TJQ56" s="132" t="s">
        <v>24</v>
      </c>
      <c r="TJR56" s="132" t="s">
        <v>24</v>
      </c>
      <c r="TJS56" s="132" t="s">
        <v>24</v>
      </c>
      <c r="TJT56" s="132" t="s">
        <v>24</v>
      </c>
      <c r="TJU56" s="132" t="s">
        <v>24</v>
      </c>
      <c r="TJV56" s="132" t="s">
        <v>24</v>
      </c>
      <c r="TJW56" s="132" t="s">
        <v>24</v>
      </c>
      <c r="TJX56" s="132" t="s">
        <v>24</v>
      </c>
      <c r="TJY56" s="132" t="s">
        <v>24</v>
      </c>
      <c r="TJZ56" s="132" t="s">
        <v>24</v>
      </c>
      <c r="TKA56" s="132" t="s">
        <v>24</v>
      </c>
      <c r="TKB56" s="132" t="s">
        <v>24</v>
      </c>
      <c r="TKC56" s="132" t="s">
        <v>24</v>
      </c>
      <c r="TKD56" s="132" t="s">
        <v>24</v>
      </c>
      <c r="TKE56" s="132" t="s">
        <v>24</v>
      </c>
      <c r="TKF56" s="132" t="s">
        <v>24</v>
      </c>
      <c r="TKG56" s="132" t="s">
        <v>24</v>
      </c>
      <c r="TKH56" s="132" t="s">
        <v>24</v>
      </c>
      <c r="TKI56" s="132" t="s">
        <v>24</v>
      </c>
      <c r="TKJ56" s="132" t="s">
        <v>24</v>
      </c>
      <c r="TKK56" s="132" t="s">
        <v>24</v>
      </c>
      <c r="TKL56" s="132" t="s">
        <v>24</v>
      </c>
      <c r="TKM56" s="132" t="s">
        <v>24</v>
      </c>
      <c r="TKN56" s="132" t="s">
        <v>24</v>
      </c>
      <c r="TKO56" s="132" t="s">
        <v>24</v>
      </c>
      <c r="TKP56" s="132" t="s">
        <v>24</v>
      </c>
      <c r="TKQ56" s="132" t="s">
        <v>24</v>
      </c>
      <c r="TKR56" s="132" t="s">
        <v>24</v>
      </c>
      <c r="TKS56" s="132" t="s">
        <v>24</v>
      </c>
      <c r="TKT56" s="132" t="s">
        <v>24</v>
      </c>
      <c r="TKU56" s="132" t="s">
        <v>24</v>
      </c>
      <c r="TKV56" s="132" t="s">
        <v>24</v>
      </c>
      <c r="TKW56" s="132" t="s">
        <v>24</v>
      </c>
      <c r="TKX56" s="132" t="s">
        <v>24</v>
      </c>
      <c r="TKY56" s="132" t="s">
        <v>24</v>
      </c>
      <c r="TKZ56" s="132" t="s">
        <v>24</v>
      </c>
      <c r="TLA56" s="132" t="s">
        <v>24</v>
      </c>
      <c r="TLB56" s="132" t="s">
        <v>24</v>
      </c>
      <c r="TLC56" s="132" t="s">
        <v>24</v>
      </c>
      <c r="TLD56" s="132" t="s">
        <v>24</v>
      </c>
      <c r="TLE56" s="132" t="s">
        <v>24</v>
      </c>
      <c r="TLF56" s="132" t="s">
        <v>24</v>
      </c>
      <c r="TLG56" s="132" t="s">
        <v>24</v>
      </c>
      <c r="TLH56" s="132" t="s">
        <v>24</v>
      </c>
      <c r="TLI56" s="132" t="s">
        <v>24</v>
      </c>
      <c r="TLJ56" s="132" t="s">
        <v>24</v>
      </c>
      <c r="TLK56" s="132" t="s">
        <v>24</v>
      </c>
      <c r="TLL56" s="132" t="s">
        <v>24</v>
      </c>
      <c r="TLM56" s="132" t="s">
        <v>24</v>
      </c>
      <c r="TLN56" s="132" t="s">
        <v>24</v>
      </c>
      <c r="TLO56" s="132" t="s">
        <v>24</v>
      </c>
      <c r="TLP56" s="132" t="s">
        <v>24</v>
      </c>
      <c r="TLQ56" s="132" t="s">
        <v>24</v>
      </c>
      <c r="TLR56" s="132" t="s">
        <v>24</v>
      </c>
      <c r="TLS56" s="132" t="s">
        <v>24</v>
      </c>
      <c r="TLT56" s="132" t="s">
        <v>24</v>
      </c>
      <c r="TLU56" s="132" t="s">
        <v>24</v>
      </c>
      <c r="TLV56" s="132" t="s">
        <v>24</v>
      </c>
      <c r="TLW56" s="132" t="s">
        <v>24</v>
      </c>
      <c r="TLX56" s="132" t="s">
        <v>24</v>
      </c>
      <c r="TLY56" s="132" t="s">
        <v>24</v>
      </c>
      <c r="TLZ56" s="132" t="s">
        <v>24</v>
      </c>
      <c r="TMA56" s="132" t="s">
        <v>24</v>
      </c>
      <c r="TMB56" s="132" t="s">
        <v>24</v>
      </c>
      <c r="TMC56" s="132" t="s">
        <v>24</v>
      </c>
      <c r="TMD56" s="132" t="s">
        <v>24</v>
      </c>
      <c r="TME56" s="132" t="s">
        <v>24</v>
      </c>
      <c r="TMF56" s="132" t="s">
        <v>24</v>
      </c>
      <c r="TMG56" s="132" t="s">
        <v>24</v>
      </c>
      <c r="TMH56" s="132" t="s">
        <v>24</v>
      </c>
      <c r="TMI56" s="132" t="s">
        <v>24</v>
      </c>
      <c r="TMJ56" s="132" t="s">
        <v>24</v>
      </c>
      <c r="TMK56" s="132" t="s">
        <v>24</v>
      </c>
      <c r="TML56" s="132" t="s">
        <v>24</v>
      </c>
      <c r="TMM56" s="132" t="s">
        <v>24</v>
      </c>
      <c r="TMN56" s="132" t="s">
        <v>24</v>
      </c>
      <c r="TMO56" s="132" t="s">
        <v>24</v>
      </c>
      <c r="TMP56" s="132" t="s">
        <v>24</v>
      </c>
      <c r="TMQ56" s="132" t="s">
        <v>24</v>
      </c>
      <c r="TMR56" s="132" t="s">
        <v>24</v>
      </c>
      <c r="TMS56" s="132" t="s">
        <v>24</v>
      </c>
      <c r="TMT56" s="132" t="s">
        <v>24</v>
      </c>
      <c r="TMU56" s="132" t="s">
        <v>24</v>
      </c>
      <c r="TMV56" s="132" t="s">
        <v>24</v>
      </c>
      <c r="TMW56" s="132" t="s">
        <v>24</v>
      </c>
      <c r="TMX56" s="132" t="s">
        <v>24</v>
      </c>
      <c r="TMY56" s="132" t="s">
        <v>24</v>
      </c>
      <c r="TMZ56" s="132" t="s">
        <v>24</v>
      </c>
      <c r="TNA56" s="132" t="s">
        <v>24</v>
      </c>
      <c r="TNB56" s="132" t="s">
        <v>24</v>
      </c>
      <c r="TNC56" s="132" t="s">
        <v>24</v>
      </c>
      <c r="TND56" s="132" t="s">
        <v>24</v>
      </c>
      <c r="TNE56" s="132" t="s">
        <v>24</v>
      </c>
      <c r="TNF56" s="132" t="s">
        <v>24</v>
      </c>
      <c r="TNG56" s="132" t="s">
        <v>24</v>
      </c>
      <c r="TNH56" s="132" t="s">
        <v>24</v>
      </c>
      <c r="TNI56" s="132" t="s">
        <v>24</v>
      </c>
      <c r="TNJ56" s="132" t="s">
        <v>24</v>
      </c>
      <c r="TNK56" s="132" t="s">
        <v>24</v>
      </c>
      <c r="TNL56" s="132" t="s">
        <v>24</v>
      </c>
      <c r="TNM56" s="132" t="s">
        <v>24</v>
      </c>
      <c r="TNN56" s="132" t="s">
        <v>24</v>
      </c>
      <c r="TNO56" s="132" t="s">
        <v>24</v>
      </c>
      <c r="TNP56" s="132" t="s">
        <v>24</v>
      </c>
      <c r="TNQ56" s="132" t="s">
        <v>24</v>
      </c>
      <c r="TNR56" s="132" t="s">
        <v>24</v>
      </c>
      <c r="TNS56" s="132" t="s">
        <v>24</v>
      </c>
      <c r="TNT56" s="132" t="s">
        <v>24</v>
      </c>
      <c r="TNU56" s="132" t="s">
        <v>24</v>
      </c>
      <c r="TNV56" s="132" t="s">
        <v>24</v>
      </c>
      <c r="TNW56" s="132" t="s">
        <v>24</v>
      </c>
      <c r="TNX56" s="132" t="s">
        <v>24</v>
      </c>
      <c r="TNY56" s="132" t="s">
        <v>24</v>
      </c>
      <c r="TNZ56" s="132" t="s">
        <v>24</v>
      </c>
      <c r="TOA56" s="132" t="s">
        <v>24</v>
      </c>
      <c r="TOB56" s="132" t="s">
        <v>24</v>
      </c>
      <c r="TOC56" s="132" t="s">
        <v>24</v>
      </c>
      <c r="TOD56" s="132" t="s">
        <v>24</v>
      </c>
      <c r="TOE56" s="132" t="s">
        <v>24</v>
      </c>
      <c r="TOF56" s="132" t="s">
        <v>24</v>
      </c>
      <c r="TOG56" s="132" t="s">
        <v>24</v>
      </c>
      <c r="TOH56" s="132" t="s">
        <v>24</v>
      </c>
      <c r="TOI56" s="132" t="s">
        <v>24</v>
      </c>
      <c r="TOJ56" s="132" t="s">
        <v>24</v>
      </c>
      <c r="TOK56" s="132" t="s">
        <v>24</v>
      </c>
      <c r="TOL56" s="132" t="s">
        <v>24</v>
      </c>
      <c r="TOM56" s="132" t="s">
        <v>24</v>
      </c>
      <c r="TON56" s="132" t="s">
        <v>24</v>
      </c>
      <c r="TOO56" s="132" t="s">
        <v>24</v>
      </c>
      <c r="TOP56" s="132" t="s">
        <v>24</v>
      </c>
      <c r="TOQ56" s="132" t="s">
        <v>24</v>
      </c>
      <c r="TOR56" s="132" t="s">
        <v>24</v>
      </c>
      <c r="TOS56" s="132" t="s">
        <v>24</v>
      </c>
      <c r="TOT56" s="132" t="s">
        <v>24</v>
      </c>
      <c r="TOU56" s="132" t="s">
        <v>24</v>
      </c>
      <c r="TOV56" s="132" t="s">
        <v>24</v>
      </c>
      <c r="TOW56" s="132" t="s">
        <v>24</v>
      </c>
      <c r="TOX56" s="132" t="s">
        <v>24</v>
      </c>
      <c r="TOY56" s="132" t="s">
        <v>24</v>
      </c>
      <c r="TOZ56" s="132" t="s">
        <v>24</v>
      </c>
      <c r="TPA56" s="132" t="s">
        <v>24</v>
      </c>
      <c r="TPB56" s="132" t="s">
        <v>24</v>
      </c>
      <c r="TPC56" s="132" t="s">
        <v>24</v>
      </c>
      <c r="TPD56" s="132" t="s">
        <v>24</v>
      </c>
      <c r="TPE56" s="132" t="s">
        <v>24</v>
      </c>
      <c r="TPF56" s="132" t="s">
        <v>24</v>
      </c>
      <c r="TPG56" s="132" t="s">
        <v>24</v>
      </c>
      <c r="TPH56" s="132" t="s">
        <v>24</v>
      </c>
      <c r="TPI56" s="132" t="s">
        <v>24</v>
      </c>
      <c r="TPJ56" s="132" t="s">
        <v>24</v>
      </c>
      <c r="TPK56" s="132" t="s">
        <v>24</v>
      </c>
      <c r="TPL56" s="132" t="s">
        <v>24</v>
      </c>
      <c r="TPM56" s="132" t="s">
        <v>24</v>
      </c>
      <c r="TPN56" s="132" t="s">
        <v>24</v>
      </c>
      <c r="TPO56" s="132" t="s">
        <v>24</v>
      </c>
      <c r="TPP56" s="132" t="s">
        <v>24</v>
      </c>
      <c r="TPQ56" s="132" t="s">
        <v>24</v>
      </c>
      <c r="TPR56" s="132" t="s">
        <v>24</v>
      </c>
      <c r="TPS56" s="132" t="s">
        <v>24</v>
      </c>
      <c r="TPT56" s="132" t="s">
        <v>24</v>
      </c>
      <c r="TPU56" s="132" t="s">
        <v>24</v>
      </c>
      <c r="TPV56" s="132" t="s">
        <v>24</v>
      </c>
      <c r="TPW56" s="132" t="s">
        <v>24</v>
      </c>
      <c r="TPX56" s="132" t="s">
        <v>24</v>
      </c>
      <c r="TPY56" s="132" t="s">
        <v>24</v>
      </c>
      <c r="TPZ56" s="132" t="s">
        <v>24</v>
      </c>
      <c r="TQA56" s="132" t="s">
        <v>24</v>
      </c>
      <c r="TQB56" s="132" t="s">
        <v>24</v>
      </c>
      <c r="TQC56" s="132" t="s">
        <v>24</v>
      </c>
      <c r="TQD56" s="132" t="s">
        <v>24</v>
      </c>
      <c r="TQE56" s="132" t="s">
        <v>24</v>
      </c>
      <c r="TQF56" s="132" t="s">
        <v>24</v>
      </c>
      <c r="TQG56" s="132" t="s">
        <v>24</v>
      </c>
      <c r="TQH56" s="132" t="s">
        <v>24</v>
      </c>
      <c r="TQI56" s="132" t="s">
        <v>24</v>
      </c>
      <c r="TQJ56" s="132" t="s">
        <v>24</v>
      </c>
      <c r="TQK56" s="132" t="s">
        <v>24</v>
      </c>
      <c r="TQL56" s="132" t="s">
        <v>24</v>
      </c>
      <c r="TQM56" s="132" t="s">
        <v>24</v>
      </c>
      <c r="TQN56" s="132" t="s">
        <v>24</v>
      </c>
      <c r="TQO56" s="132" t="s">
        <v>24</v>
      </c>
      <c r="TQP56" s="132" t="s">
        <v>24</v>
      </c>
      <c r="TQQ56" s="132" t="s">
        <v>24</v>
      </c>
      <c r="TQR56" s="132" t="s">
        <v>24</v>
      </c>
      <c r="TQS56" s="132" t="s">
        <v>24</v>
      </c>
      <c r="TQT56" s="132" t="s">
        <v>24</v>
      </c>
      <c r="TQU56" s="132" t="s">
        <v>24</v>
      </c>
      <c r="TQV56" s="132" t="s">
        <v>24</v>
      </c>
      <c r="TQW56" s="132" t="s">
        <v>24</v>
      </c>
      <c r="TQX56" s="132" t="s">
        <v>24</v>
      </c>
      <c r="TQY56" s="132" t="s">
        <v>24</v>
      </c>
      <c r="TQZ56" s="132" t="s">
        <v>24</v>
      </c>
      <c r="TRA56" s="132" t="s">
        <v>24</v>
      </c>
      <c r="TRB56" s="132" t="s">
        <v>24</v>
      </c>
      <c r="TRC56" s="132" t="s">
        <v>24</v>
      </c>
      <c r="TRD56" s="132" t="s">
        <v>24</v>
      </c>
      <c r="TRE56" s="132" t="s">
        <v>24</v>
      </c>
      <c r="TRF56" s="132" t="s">
        <v>24</v>
      </c>
      <c r="TRG56" s="132" t="s">
        <v>24</v>
      </c>
      <c r="TRH56" s="132" t="s">
        <v>24</v>
      </c>
      <c r="TRI56" s="132" t="s">
        <v>24</v>
      </c>
      <c r="TRJ56" s="132" t="s">
        <v>24</v>
      </c>
      <c r="TRK56" s="132" t="s">
        <v>24</v>
      </c>
      <c r="TRL56" s="132" t="s">
        <v>24</v>
      </c>
      <c r="TRM56" s="132" t="s">
        <v>24</v>
      </c>
      <c r="TRN56" s="132" t="s">
        <v>24</v>
      </c>
      <c r="TRO56" s="132" t="s">
        <v>24</v>
      </c>
      <c r="TRP56" s="132" t="s">
        <v>24</v>
      </c>
      <c r="TRQ56" s="132" t="s">
        <v>24</v>
      </c>
      <c r="TRR56" s="132" t="s">
        <v>24</v>
      </c>
      <c r="TRS56" s="132" t="s">
        <v>24</v>
      </c>
      <c r="TRT56" s="132" t="s">
        <v>24</v>
      </c>
      <c r="TRU56" s="132" t="s">
        <v>24</v>
      </c>
      <c r="TRV56" s="132" t="s">
        <v>24</v>
      </c>
      <c r="TRW56" s="132" t="s">
        <v>24</v>
      </c>
      <c r="TRX56" s="132" t="s">
        <v>24</v>
      </c>
      <c r="TRY56" s="132" t="s">
        <v>24</v>
      </c>
      <c r="TRZ56" s="132" t="s">
        <v>24</v>
      </c>
      <c r="TSA56" s="132" t="s">
        <v>24</v>
      </c>
      <c r="TSB56" s="132" t="s">
        <v>24</v>
      </c>
      <c r="TSC56" s="132" t="s">
        <v>24</v>
      </c>
      <c r="TSD56" s="132" t="s">
        <v>24</v>
      </c>
      <c r="TSE56" s="132" t="s">
        <v>24</v>
      </c>
      <c r="TSF56" s="132" t="s">
        <v>24</v>
      </c>
      <c r="TSG56" s="132" t="s">
        <v>24</v>
      </c>
      <c r="TSH56" s="132" t="s">
        <v>24</v>
      </c>
      <c r="TSI56" s="132" t="s">
        <v>24</v>
      </c>
      <c r="TSJ56" s="132" t="s">
        <v>24</v>
      </c>
      <c r="TSK56" s="132" t="s">
        <v>24</v>
      </c>
      <c r="TSL56" s="132" t="s">
        <v>24</v>
      </c>
      <c r="TSM56" s="132" t="s">
        <v>24</v>
      </c>
      <c r="TSN56" s="132" t="s">
        <v>24</v>
      </c>
      <c r="TSO56" s="132" t="s">
        <v>24</v>
      </c>
      <c r="TSP56" s="132" t="s">
        <v>24</v>
      </c>
      <c r="TSQ56" s="132" t="s">
        <v>24</v>
      </c>
      <c r="TSR56" s="132" t="s">
        <v>24</v>
      </c>
      <c r="TSS56" s="132" t="s">
        <v>24</v>
      </c>
      <c r="TST56" s="132" t="s">
        <v>24</v>
      </c>
      <c r="TSU56" s="132" t="s">
        <v>24</v>
      </c>
      <c r="TSV56" s="132" t="s">
        <v>24</v>
      </c>
      <c r="TSW56" s="132" t="s">
        <v>24</v>
      </c>
      <c r="TSX56" s="132" t="s">
        <v>24</v>
      </c>
      <c r="TSY56" s="132" t="s">
        <v>24</v>
      </c>
      <c r="TSZ56" s="132" t="s">
        <v>24</v>
      </c>
      <c r="TTA56" s="132" t="s">
        <v>24</v>
      </c>
      <c r="TTB56" s="132" t="s">
        <v>24</v>
      </c>
      <c r="TTC56" s="132" t="s">
        <v>24</v>
      </c>
      <c r="TTD56" s="132" t="s">
        <v>24</v>
      </c>
      <c r="TTE56" s="132" t="s">
        <v>24</v>
      </c>
      <c r="TTF56" s="132" t="s">
        <v>24</v>
      </c>
      <c r="TTG56" s="132" t="s">
        <v>24</v>
      </c>
      <c r="TTH56" s="132" t="s">
        <v>24</v>
      </c>
      <c r="TTI56" s="132" t="s">
        <v>24</v>
      </c>
      <c r="TTJ56" s="132" t="s">
        <v>24</v>
      </c>
      <c r="TTK56" s="132" t="s">
        <v>24</v>
      </c>
      <c r="TTL56" s="132" t="s">
        <v>24</v>
      </c>
      <c r="TTM56" s="132" t="s">
        <v>24</v>
      </c>
      <c r="TTN56" s="132" t="s">
        <v>24</v>
      </c>
      <c r="TTO56" s="132" t="s">
        <v>24</v>
      </c>
      <c r="TTP56" s="132" t="s">
        <v>24</v>
      </c>
      <c r="TTQ56" s="132" t="s">
        <v>24</v>
      </c>
      <c r="TTR56" s="132" t="s">
        <v>24</v>
      </c>
      <c r="TTS56" s="132" t="s">
        <v>24</v>
      </c>
      <c r="TTT56" s="132" t="s">
        <v>24</v>
      </c>
      <c r="TTU56" s="132" t="s">
        <v>24</v>
      </c>
      <c r="TTV56" s="132" t="s">
        <v>24</v>
      </c>
      <c r="TTW56" s="132" t="s">
        <v>24</v>
      </c>
      <c r="TTX56" s="132" t="s">
        <v>24</v>
      </c>
      <c r="TTY56" s="132" t="s">
        <v>24</v>
      </c>
      <c r="TTZ56" s="132" t="s">
        <v>24</v>
      </c>
      <c r="TUA56" s="132" t="s">
        <v>24</v>
      </c>
      <c r="TUB56" s="132" t="s">
        <v>24</v>
      </c>
      <c r="TUC56" s="132" t="s">
        <v>24</v>
      </c>
      <c r="TUD56" s="132" t="s">
        <v>24</v>
      </c>
      <c r="TUE56" s="132" t="s">
        <v>24</v>
      </c>
      <c r="TUF56" s="132" t="s">
        <v>24</v>
      </c>
      <c r="TUG56" s="132" t="s">
        <v>24</v>
      </c>
      <c r="TUH56" s="132" t="s">
        <v>24</v>
      </c>
      <c r="TUI56" s="132" t="s">
        <v>24</v>
      </c>
      <c r="TUJ56" s="132" t="s">
        <v>24</v>
      </c>
      <c r="TUK56" s="132" t="s">
        <v>24</v>
      </c>
      <c r="TUL56" s="132" t="s">
        <v>24</v>
      </c>
      <c r="TUM56" s="132" t="s">
        <v>24</v>
      </c>
      <c r="TUN56" s="132" t="s">
        <v>24</v>
      </c>
      <c r="TUO56" s="132" t="s">
        <v>24</v>
      </c>
      <c r="TUP56" s="132" t="s">
        <v>24</v>
      </c>
      <c r="TUQ56" s="132" t="s">
        <v>24</v>
      </c>
      <c r="TUR56" s="132" t="s">
        <v>24</v>
      </c>
      <c r="TUS56" s="132" t="s">
        <v>24</v>
      </c>
      <c r="TUT56" s="132" t="s">
        <v>24</v>
      </c>
      <c r="TUU56" s="132" t="s">
        <v>24</v>
      </c>
      <c r="TUV56" s="132" t="s">
        <v>24</v>
      </c>
      <c r="TUW56" s="132" t="s">
        <v>24</v>
      </c>
      <c r="TUX56" s="132" t="s">
        <v>24</v>
      </c>
      <c r="TUY56" s="132" t="s">
        <v>24</v>
      </c>
      <c r="TUZ56" s="132" t="s">
        <v>24</v>
      </c>
      <c r="TVA56" s="132" t="s">
        <v>24</v>
      </c>
      <c r="TVB56" s="132" t="s">
        <v>24</v>
      </c>
      <c r="TVC56" s="132" t="s">
        <v>24</v>
      </c>
      <c r="TVD56" s="132" t="s">
        <v>24</v>
      </c>
      <c r="TVE56" s="132" t="s">
        <v>24</v>
      </c>
      <c r="TVF56" s="132" t="s">
        <v>24</v>
      </c>
      <c r="TVG56" s="132" t="s">
        <v>24</v>
      </c>
      <c r="TVH56" s="132" t="s">
        <v>24</v>
      </c>
      <c r="TVI56" s="132" t="s">
        <v>24</v>
      </c>
      <c r="TVJ56" s="132" t="s">
        <v>24</v>
      </c>
      <c r="TVK56" s="132" t="s">
        <v>24</v>
      </c>
      <c r="TVL56" s="132" t="s">
        <v>24</v>
      </c>
      <c r="TVM56" s="132" t="s">
        <v>24</v>
      </c>
      <c r="TVN56" s="132" t="s">
        <v>24</v>
      </c>
      <c r="TVO56" s="132" t="s">
        <v>24</v>
      </c>
      <c r="TVP56" s="132" t="s">
        <v>24</v>
      </c>
      <c r="TVQ56" s="132" t="s">
        <v>24</v>
      </c>
      <c r="TVR56" s="132" t="s">
        <v>24</v>
      </c>
      <c r="TVS56" s="132" t="s">
        <v>24</v>
      </c>
      <c r="TVT56" s="132" t="s">
        <v>24</v>
      </c>
      <c r="TVU56" s="132" t="s">
        <v>24</v>
      </c>
      <c r="TVV56" s="132" t="s">
        <v>24</v>
      </c>
      <c r="TVW56" s="132" t="s">
        <v>24</v>
      </c>
      <c r="TVX56" s="132" t="s">
        <v>24</v>
      </c>
      <c r="TVY56" s="132" t="s">
        <v>24</v>
      </c>
      <c r="TVZ56" s="132" t="s">
        <v>24</v>
      </c>
      <c r="TWA56" s="132" t="s">
        <v>24</v>
      </c>
      <c r="TWB56" s="132" t="s">
        <v>24</v>
      </c>
      <c r="TWC56" s="132" t="s">
        <v>24</v>
      </c>
      <c r="TWD56" s="132" t="s">
        <v>24</v>
      </c>
      <c r="TWE56" s="132" t="s">
        <v>24</v>
      </c>
      <c r="TWF56" s="132" t="s">
        <v>24</v>
      </c>
      <c r="TWG56" s="132" t="s">
        <v>24</v>
      </c>
      <c r="TWH56" s="132" t="s">
        <v>24</v>
      </c>
      <c r="TWI56" s="132" t="s">
        <v>24</v>
      </c>
      <c r="TWJ56" s="132" t="s">
        <v>24</v>
      </c>
      <c r="TWK56" s="132" t="s">
        <v>24</v>
      </c>
      <c r="TWL56" s="132" t="s">
        <v>24</v>
      </c>
      <c r="TWM56" s="132" t="s">
        <v>24</v>
      </c>
      <c r="TWN56" s="132" t="s">
        <v>24</v>
      </c>
      <c r="TWO56" s="132" t="s">
        <v>24</v>
      </c>
      <c r="TWP56" s="132" t="s">
        <v>24</v>
      </c>
      <c r="TWQ56" s="132" t="s">
        <v>24</v>
      </c>
      <c r="TWR56" s="132" t="s">
        <v>24</v>
      </c>
      <c r="TWS56" s="132" t="s">
        <v>24</v>
      </c>
      <c r="TWT56" s="132" t="s">
        <v>24</v>
      </c>
      <c r="TWU56" s="132" t="s">
        <v>24</v>
      </c>
      <c r="TWV56" s="132" t="s">
        <v>24</v>
      </c>
      <c r="TWW56" s="132" t="s">
        <v>24</v>
      </c>
      <c r="TWX56" s="132" t="s">
        <v>24</v>
      </c>
      <c r="TWY56" s="132" t="s">
        <v>24</v>
      </c>
      <c r="TWZ56" s="132" t="s">
        <v>24</v>
      </c>
      <c r="TXA56" s="132" t="s">
        <v>24</v>
      </c>
      <c r="TXB56" s="132" t="s">
        <v>24</v>
      </c>
      <c r="TXC56" s="132" t="s">
        <v>24</v>
      </c>
      <c r="TXD56" s="132" t="s">
        <v>24</v>
      </c>
      <c r="TXE56" s="132" t="s">
        <v>24</v>
      </c>
      <c r="TXF56" s="132" t="s">
        <v>24</v>
      </c>
      <c r="TXG56" s="132" t="s">
        <v>24</v>
      </c>
      <c r="TXH56" s="132" t="s">
        <v>24</v>
      </c>
      <c r="TXI56" s="132" t="s">
        <v>24</v>
      </c>
      <c r="TXJ56" s="132" t="s">
        <v>24</v>
      </c>
      <c r="TXK56" s="132" t="s">
        <v>24</v>
      </c>
      <c r="TXL56" s="132" t="s">
        <v>24</v>
      </c>
      <c r="TXM56" s="132" t="s">
        <v>24</v>
      </c>
      <c r="TXN56" s="132" t="s">
        <v>24</v>
      </c>
      <c r="TXO56" s="132" t="s">
        <v>24</v>
      </c>
      <c r="TXP56" s="132" t="s">
        <v>24</v>
      </c>
      <c r="TXQ56" s="132" t="s">
        <v>24</v>
      </c>
      <c r="TXR56" s="132" t="s">
        <v>24</v>
      </c>
      <c r="TXS56" s="132" t="s">
        <v>24</v>
      </c>
      <c r="TXT56" s="132" t="s">
        <v>24</v>
      </c>
      <c r="TXU56" s="132" t="s">
        <v>24</v>
      </c>
      <c r="TXV56" s="132" t="s">
        <v>24</v>
      </c>
      <c r="TXW56" s="132" t="s">
        <v>24</v>
      </c>
      <c r="TXX56" s="132" t="s">
        <v>24</v>
      </c>
      <c r="TXY56" s="132" t="s">
        <v>24</v>
      </c>
      <c r="TXZ56" s="132" t="s">
        <v>24</v>
      </c>
      <c r="TYA56" s="132" t="s">
        <v>24</v>
      </c>
      <c r="TYB56" s="132" t="s">
        <v>24</v>
      </c>
      <c r="TYC56" s="132" t="s">
        <v>24</v>
      </c>
      <c r="TYD56" s="132" t="s">
        <v>24</v>
      </c>
      <c r="TYE56" s="132" t="s">
        <v>24</v>
      </c>
      <c r="TYF56" s="132" t="s">
        <v>24</v>
      </c>
      <c r="TYG56" s="132" t="s">
        <v>24</v>
      </c>
      <c r="TYH56" s="132" t="s">
        <v>24</v>
      </c>
      <c r="TYI56" s="132" t="s">
        <v>24</v>
      </c>
      <c r="TYJ56" s="132" t="s">
        <v>24</v>
      </c>
      <c r="TYK56" s="132" t="s">
        <v>24</v>
      </c>
      <c r="TYL56" s="132" t="s">
        <v>24</v>
      </c>
      <c r="TYM56" s="132" t="s">
        <v>24</v>
      </c>
      <c r="TYN56" s="132" t="s">
        <v>24</v>
      </c>
      <c r="TYO56" s="132" t="s">
        <v>24</v>
      </c>
      <c r="TYP56" s="132" t="s">
        <v>24</v>
      </c>
      <c r="TYQ56" s="132" t="s">
        <v>24</v>
      </c>
      <c r="TYR56" s="132" t="s">
        <v>24</v>
      </c>
      <c r="TYS56" s="132" t="s">
        <v>24</v>
      </c>
      <c r="TYT56" s="132" t="s">
        <v>24</v>
      </c>
      <c r="TYU56" s="132" t="s">
        <v>24</v>
      </c>
      <c r="TYV56" s="132" t="s">
        <v>24</v>
      </c>
      <c r="TYW56" s="132" t="s">
        <v>24</v>
      </c>
      <c r="TYX56" s="132" t="s">
        <v>24</v>
      </c>
      <c r="TYY56" s="132" t="s">
        <v>24</v>
      </c>
      <c r="TYZ56" s="132" t="s">
        <v>24</v>
      </c>
      <c r="TZA56" s="132" t="s">
        <v>24</v>
      </c>
      <c r="TZB56" s="132" t="s">
        <v>24</v>
      </c>
      <c r="TZC56" s="132" t="s">
        <v>24</v>
      </c>
      <c r="TZD56" s="132" t="s">
        <v>24</v>
      </c>
      <c r="TZE56" s="132" t="s">
        <v>24</v>
      </c>
      <c r="TZF56" s="132" t="s">
        <v>24</v>
      </c>
      <c r="TZG56" s="132" t="s">
        <v>24</v>
      </c>
      <c r="TZH56" s="132" t="s">
        <v>24</v>
      </c>
      <c r="TZI56" s="132" t="s">
        <v>24</v>
      </c>
      <c r="TZJ56" s="132" t="s">
        <v>24</v>
      </c>
      <c r="TZK56" s="132" t="s">
        <v>24</v>
      </c>
      <c r="TZL56" s="132" t="s">
        <v>24</v>
      </c>
      <c r="TZM56" s="132" t="s">
        <v>24</v>
      </c>
      <c r="TZN56" s="132" t="s">
        <v>24</v>
      </c>
      <c r="TZO56" s="132" t="s">
        <v>24</v>
      </c>
      <c r="TZP56" s="132" t="s">
        <v>24</v>
      </c>
      <c r="TZQ56" s="132" t="s">
        <v>24</v>
      </c>
      <c r="TZR56" s="132" t="s">
        <v>24</v>
      </c>
      <c r="TZS56" s="132" t="s">
        <v>24</v>
      </c>
      <c r="TZT56" s="132" t="s">
        <v>24</v>
      </c>
      <c r="TZU56" s="132" t="s">
        <v>24</v>
      </c>
      <c r="TZV56" s="132" t="s">
        <v>24</v>
      </c>
      <c r="TZW56" s="132" t="s">
        <v>24</v>
      </c>
      <c r="TZX56" s="132" t="s">
        <v>24</v>
      </c>
      <c r="TZY56" s="132" t="s">
        <v>24</v>
      </c>
      <c r="TZZ56" s="132" t="s">
        <v>24</v>
      </c>
      <c r="UAA56" s="132" t="s">
        <v>24</v>
      </c>
      <c r="UAB56" s="132" t="s">
        <v>24</v>
      </c>
      <c r="UAC56" s="132" t="s">
        <v>24</v>
      </c>
      <c r="UAD56" s="132" t="s">
        <v>24</v>
      </c>
      <c r="UAE56" s="132" t="s">
        <v>24</v>
      </c>
      <c r="UAF56" s="132" t="s">
        <v>24</v>
      </c>
      <c r="UAG56" s="132" t="s">
        <v>24</v>
      </c>
      <c r="UAH56" s="132" t="s">
        <v>24</v>
      </c>
      <c r="UAI56" s="132" t="s">
        <v>24</v>
      </c>
      <c r="UAJ56" s="132" t="s">
        <v>24</v>
      </c>
      <c r="UAK56" s="132" t="s">
        <v>24</v>
      </c>
      <c r="UAL56" s="132" t="s">
        <v>24</v>
      </c>
      <c r="UAM56" s="132" t="s">
        <v>24</v>
      </c>
      <c r="UAN56" s="132" t="s">
        <v>24</v>
      </c>
      <c r="UAO56" s="132" t="s">
        <v>24</v>
      </c>
      <c r="UAP56" s="132" t="s">
        <v>24</v>
      </c>
      <c r="UAQ56" s="132" t="s">
        <v>24</v>
      </c>
      <c r="UAR56" s="132" t="s">
        <v>24</v>
      </c>
      <c r="UAS56" s="132" t="s">
        <v>24</v>
      </c>
      <c r="UAT56" s="132" t="s">
        <v>24</v>
      </c>
      <c r="UAU56" s="132" t="s">
        <v>24</v>
      </c>
      <c r="UAV56" s="132" t="s">
        <v>24</v>
      </c>
      <c r="UAW56" s="132" t="s">
        <v>24</v>
      </c>
      <c r="UAX56" s="132" t="s">
        <v>24</v>
      </c>
      <c r="UAY56" s="132" t="s">
        <v>24</v>
      </c>
      <c r="UAZ56" s="132" t="s">
        <v>24</v>
      </c>
      <c r="UBA56" s="132" t="s">
        <v>24</v>
      </c>
      <c r="UBB56" s="132" t="s">
        <v>24</v>
      </c>
      <c r="UBC56" s="132" t="s">
        <v>24</v>
      </c>
      <c r="UBD56" s="132" t="s">
        <v>24</v>
      </c>
      <c r="UBE56" s="132" t="s">
        <v>24</v>
      </c>
      <c r="UBF56" s="132" t="s">
        <v>24</v>
      </c>
      <c r="UBG56" s="132" t="s">
        <v>24</v>
      </c>
      <c r="UBH56" s="132" t="s">
        <v>24</v>
      </c>
      <c r="UBI56" s="132" t="s">
        <v>24</v>
      </c>
      <c r="UBJ56" s="132" t="s">
        <v>24</v>
      </c>
      <c r="UBK56" s="132" t="s">
        <v>24</v>
      </c>
      <c r="UBL56" s="132" t="s">
        <v>24</v>
      </c>
      <c r="UBM56" s="132" t="s">
        <v>24</v>
      </c>
      <c r="UBN56" s="132" t="s">
        <v>24</v>
      </c>
      <c r="UBO56" s="132" t="s">
        <v>24</v>
      </c>
      <c r="UBP56" s="132" t="s">
        <v>24</v>
      </c>
      <c r="UBQ56" s="132" t="s">
        <v>24</v>
      </c>
      <c r="UBR56" s="132" t="s">
        <v>24</v>
      </c>
      <c r="UBS56" s="132" t="s">
        <v>24</v>
      </c>
      <c r="UBT56" s="132" t="s">
        <v>24</v>
      </c>
      <c r="UBU56" s="132" t="s">
        <v>24</v>
      </c>
      <c r="UBV56" s="132" t="s">
        <v>24</v>
      </c>
      <c r="UBW56" s="132" t="s">
        <v>24</v>
      </c>
      <c r="UBX56" s="132" t="s">
        <v>24</v>
      </c>
      <c r="UBY56" s="132" t="s">
        <v>24</v>
      </c>
      <c r="UBZ56" s="132" t="s">
        <v>24</v>
      </c>
      <c r="UCA56" s="132" t="s">
        <v>24</v>
      </c>
      <c r="UCB56" s="132" t="s">
        <v>24</v>
      </c>
      <c r="UCC56" s="132" t="s">
        <v>24</v>
      </c>
      <c r="UCD56" s="132" t="s">
        <v>24</v>
      </c>
      <c r="UCE56" s="132" t="s">
        <v>24</v>
      </c>
      <c r="UCF56" s="132" t="s">
        <v>24</v>
      </c>
      <c r="UCG56" s="132" t="s">
        <v>24</v>
      </c>
      <c r="UCH56" s="132" t="s">
        <v>24</v>
      </c>
      <c r="UCI56" s="132" t="s">
        <v>24</v>
      </c>
      <c r="UCJ56" s="132" t="s">
        <v>24</v>
      </c>
      <c r="UCK56" s="132" t="s">
        <v>24</v>
      </c>
      <c r="UCL56" s="132" t="s">
        <v>24</v>
      </c>
      <c r="UCM56" s="132" t="s">
        <v>24</v>
      </c>
      <c r="UCN56" s="132" t="s">
        <v>24</v>
      </c>
      <c r="UCO56" s="132" t="s">
        <v>24</v>
      </c>
      <c r="UCP56" s="132" t="s">
        <v>24</v>
      </c>
      <c r="UCQ56" s="132" t="s">
        <v>24</v>
      </c>
      <c r="UCR56" s="132" t="s">
        <v>24</v>
      </c>
      <c r="UCS56" s="132" t="s">
        <v>24</v>
      </c>
      <c r="UCT56" s="132" t="s">
        <v>24</v>
      </c>
      <c r="UCU56" s="132" t="s">
        <v>24</v>
      </c>
      <c r="UCV56" s="132" t="s">
        <v>24</v>
      </c>
      <c r="UCW56" s="132" t="s">
        <v>24</v>
      </c>
      <c r="UCX56" s="132" t="s">
        <v>24</v>
      </c>
      <c r="UCY56" s="132" t="s">
        <v>24</v>
      </c>
      <c r="UCZ56" s="132" t="s">
        <v>24</v>
      </c>
      <c r="UDA56" s="132" t="s">
        <v>24</v>
      </c>
      <c r="UDB56" s="132" t="s">
        <v>24</v>
      </c>
      <c r="UDC56" s="132" t="s">
        <v>24</v>
      </c>
      <c r="UDD56" s="132" t="s">
        <v>24</v>
      </c>
      <c r="UDE56" s="132" t="s">
        <v>24</v>
      </c>
      <c r="UDF56" s="132" t="s">
        <v>24</v>
      </c>
      <c r="UDG56" s="132" t="s">
        <v>24</v>
      </c>
      <c r="UDH56" s="132" t="s">
        <v>24</v>
      </c>
      <c r="UDI56" s="132" t="s">
        <v>24</v>
      </c>
      <c r="UDJ56" s="132" t="s">
        <v>24</v>
      </c>
      <c r="UDK56" s="132" t="s">
        <v>24</v>
      </c>
      <c r="UDL56" s="132" t="s">
        <v>24</v>
      </c>
      <c r="UDM56" s="132" t="s">
        <v>24</v>
      </c>
      <c r="UDN56" s="132" t="s">
        <v>24</v>
      </c>
      <c r="UDO56" s="132" t="s">
        <v>24</v>
      </c>
      <c r="UDP56" s="132" t="s">
        <v>24</v>
      </c>
      <c r="UDQ56" s="132" t="s">
        <v>24</v>
      </c>
      <c r="UDR56" s="132" t="s">
        <v>24</v>
      </c>
      <c r="UDS56" s="132" t="s">
        <v>24</v>
      </c>
      <c r="UDT56" s="132" t="s">
        <v>24</v>
      </c>
      <c r="UDU56" s="132" t="s">
        <v>24</v>
      </c>
      <c r="UDV56" s="132" t="s">
        <v>24</v>
      </c>
      <c r="UDW56" s="132" t="s">
        <v>24</v>
      </c>
      <c r="UDX56" s="132" t="s">
        <v>24</v>
      </c>
      <c r="UDY56" s="132" t="s">
        <v>24</v>
      </c>
      <c r="UDZ56" s="132" t="s">
        <v>24</v>
      </c>
      <c r="UEA56" s="132" t="s">
        <v>24</v>
      </c>
      <c r="UEB56" s="132" t="s">
        <v>24</v>
      </c>
      <c r="UEC56" s="132" t="s">
        <v>24</v>
      </c>
      <c r="UED56" s="132" t="s">
        <v>24</v>
      </c>
      <c r="UEE56" s="132" t="s">
        <v>24</v>
      </c>
      <c r="UEF56" s="132" t="s">
        <v>24</v>
      </c>
      <c r="UEG56" s="132" t="s">
        <v>24</v>
      </c>
      <c r="UEH56" s="132" t="s">
        <v>24</v>
      </c>
      <c r="UEI56" s="132" t="s">
        <v>24</v>
      </c>
      <c r="UEJ56" s="132" t="s">
        <v>24</v>
      </c>
      <c r="UEK56" s="132" t="s">
        <v>24</v>
      </c>
      <c r="UEL56" s="132" t="s">
        <v>24</v>
      </c>
      <c r="UEM56" s="132" t="s">
        <v>24</v>
      </c>
      <c r="UEN56" s="132" t="s">
        <v>24</v>
      </c>
      <c r="UEO56" s="132" t="s">
        <v>24</v>
      </c>
      <c r="UEP56" s="132" t="s">
        <v>24</v>
      </c>
      <c r="UEQ56" s="132" t="s">
        <v>24</v>
      </c>
      <c r="UER56" s="132" t="s">
        <v>24</v>
      </c>
      <c r="UES56" s="132" t="s">
        <v>24</v>
      </c>
      <c r="UET56" s="132" t="s">
        <v>24</v>
      </c>
      <c r="UEU56" s="132" t="s">
        <v>24</v>
      </c>
      <c r="UEV56" s="132" t="s">
        <v>24</v>
      </c>
      <c r="UEW56" s="132" t="s">
        <v>24</v>
      </c>
      <c r="UEX56" s="132" t="s">
        <v>24</v>
      </c>
      <c r="UEY56" s="132" t="s">
        <v>24</v>
      </c>
      <c r="UEZ56" s="132" t="s">
        <v>24</v>
      </c>
      <c r="UFA56" s="132" t="s">
        <v>24</v>
      </c>
      <c r="UFB56" s="132" t="s">
        <v>24</v>
      </c>
      <c r="UFC56" s="132" t="s">
        <v>24</v>
      </c>
      <c r="UFD56" s="132" t="s">
        <v>24</v>
      </c>
      <c r="UFE56" s="132" t="s">
        <v>24</v>
      </c>
      <c r="UFF56" s="132" t="s">
        <v>24</v>
      </c>
      <c r="UFG56" s="132" t="s">
        <v>24</v>
      </c>
      <c r="UFH56" s="132" t="s">
        <v>24</v>
      </c>
      <c r="UFI56" s="132" t="s">
        <v>24</v>
      </c>
      <c r="UFJ56" s="132" t="s">
        <v>24</v>
      </c>
      <c r="UFK56" s="132" t="s">
        <v>24</v>
      </c>
      <c r="UFL56" s="132" t="s">
        <v>24</v>
      </c>
      <c r="UFM56" s="132" t="s">
        <v>24</v>
      </c>
      <c r="UFN56" s="132" t="s">
        <v>24</v>
      </c>
      <c r="UFO56" s="132" t="s">
        <v>24</v>
      </c>
      <c r="UFP56" s="132" t="s">
        <v>24</v>
      </c>
      <c r="UFQ56" s="132" t="s">
        <v>24</v>
      </c>
      <c r="UFR56" s="132" t="s">
        <v>24</v>
      </c>
      <c r="UFS56" s="132" t="s">
        <v>24</v>
      </c>
      <c r="UFT56" s="132" t="s">
        <v>24</v>
      </c>
      <c r="UFU56" s="132" t="s">
        <v>24</v>
      </c>
      <c r="UFV56" s="132" t="s">
        <v>24</v>
      </c>
      <c r="UFW56" s="132" t="s">
        <v>24</v>
      </c>
      <c r="UFX56" s="132" t="s">
        <v>24</v>
      </c>
      <c r="UFY56" s="132" t="s">
        <v>24</v>
      </c>
      <c r="UFZ56" s="132" t="s">
        <v>24</v>
      </c>
      <c r="UGA56" s="132" t="s">
        <v>24</v>
      </c>
      <c r="UGB56" s="132" t="s">
        <v>24</v>
      </c>
      <c r="UGC56" s="132" t="s">
        <v>24</v>
      </c>
      <c r="UGD56" s="132" t="s">
        <v>24</v>
      </c>
      <c r="UGE56" s="132" t="s">
        <v>24</v>
      </c>
      <c r="UGF56" s="132" t="s">
        <v>24</v>
      </c>
      <c r="UGG56" s="132" t="s">
        <v>24</v>
      </c>
      <c r="UGH56" s="132" t="s">
        <v>24</v>
      </c>
      <c r="UGI56" s="132" t="s">
        <v>24</v>
      </c>
      <c r="UGJ56" s="132" t="s">
        <v>24</v>
      </c>
      <c r="UGK56" s="132" t="s">
        <v>24</v>
      </c>
      <c r="UGL56" s="132" t="s">
        <v>24</v>
      </c>
      <c r="UGM56" s="132" t="s">
        <v>24</v>
      </c>
      <c r="UGN56" s="132" t="s">
        <v>24</v>
      </c>
      <c r="UGO56" s="132" t="s">
        <v>24</v>
      </c>
      <c r="UGP56" s="132" t="s">
        <v>24</v>
      </c>
      <c r="UGQ56" s="132" t="s">
        <v>24</v>
      </c>
      <c r="UGR56" s="132" t="s">
        <v>24</v>
      </c>
      <c r="UGS56" s="132" t="s">
        <v>24</v>
      </c>
      <c r="UGT56" s="132" t="s">
        <v>24</v>
      </c>
      <c r="UGU56" s="132" t="s">
        <v>24</v>
      </c>
      <c r="UGV56" s="132" t="s">
        <v>24</v>
      </c>
      <c r="UGW56" s="132" t="s">
        <v>24</v>
      </c>
      <c r="UGX56" s="132" t="s">
        <v>24</v>
      </c>
      <c r="UGY56" s="132" t="s">
        <v>24</v>
      </c>
      <c r="UGZ56" s="132" t="s">
        <v>24</v>
      </c>
      <c r="UHA56" s="132" t="s">
        <v>24</v>
      </c>
      <c r="UHB56" s="132" t="s">
        <v>24</v>
      </c>
      <c r="UHC56" s="132" t="s">
        <v>24</v>
      </c>
      <c r="UHD56" s="132" t="s">
        <v>24</v>
      </c>
      <c r="UHE56" s="132" t="s">
        <v>24</v>
      </c>
      <c r="UHF56" s="132" t="s">
        <v>24</v>
      </c>
      <c r="UHG56" s="132" t="s">
        <v>24</v>
      </c>
      <c r="UHH56" s="132" t="s">
        <v>24</v>
      </c>
      <c r="UHI56" s="132" t="s">
        <v>24</v>
      </c>
      <c r="UHJ56" s="132" t="s">
        <v>24</v>
      </c>
      <c r="UHK56" s="132" t="s">
        <v>24</v>
      </c>
      <c r="UHL56" s="132" t="s">
        <v>24</v>
      </c>
      <c r="UHM56" s="132" t="s">
        <v>24</v>
      </c>
      <c r="UHN56" s="132" t="s">
        <v>24</v>
      </c>
      <c r="UHO56" s="132" t="s">
        <v>24</v>
      </c>
      <c r="UHP56" s="132" t="s">
        <v>24</v>
      </c>
      <c r="UHQ56" s="132" t="s">
        <v>24</v>
      </c>
      <c r="UHR56" s="132" t="s">
        <v>24</v>
      </c>
      <c r="UHS56" s="132" t="s">
        <v>24</v>
      </c>
      <c r="UHT56" s="132" t="s">
        <v>24</v>
      </c>
      <c r="UHU56" s="132" t="s">
        <v>24</v>
      </c>
      <c r="UHV56" s="132" t="s">
        <v>24</v>
      </c>
      <c r="UHW56" s="132" t="s">
        <v>24</v>
      </c>
      <c r="UHX56" s="132" t="s">
        <v>24</v>
      </c>
      <c r="UHY56" s="132" t="s">
        <v>24</v>
      </c>
      <c r="UHZ56" s="132" t="s">
        <v>24</v>
      </c>
      <c r="UIA56" s="132" t="s">
        <v>24</v>
      </c>
      <c r="UIB56" s="132" t="s">
        <v>24</v>
      </c>
      <c r="UIC56" s="132" t="s">
        <v>24</v>
      </c>
      <c r="UID56" s="132" t="s">
        <v>24</v>
      </c>
      <c r="UIE56" s="132" t="s">
        <v>24</v>
      </c>
      <c r="UIF56" s="132" t="s">
        <v>24</v>
      </c>
      <c r="UIG56" s="132" t="s">
        <v>24</v>
      </c>
      <c r="UIH56" s="132" t="s">
        <v>24</v>
      </c>
      <c r="UII56" s="132" t="s">
        <v>24</v>
      </c>
      <c r="UIJ56" s="132" t="s">
        <v>24</v>
      </c>
      <c r="UIK56" s="132" t="s">
        <v>24</v>
      </c>
      <c r="UIL56" s="132" t="s">
        <v>24</v>
      </c>
      <c r="UIM56" s="132" t="s">
        <v>24</v>
      </c>
      <c r="UIN56" s="132" t="s">
        <v>24</v>
      </c>
      <c r="UIO56" s="132" t="s">
        <v>24</v>
      </c>
      <c r="UIP56" s="132" t="s">
        <v>24</v>
      </c>
      <c r="UIQ56" s="132" t="s">
        <v>24</v>
      </c>
      <c r="UIR56" s="132" t="s">
        <v>24</v>
      </c>
      <c r="UIS56" s="132" t="s">
        <v>24</v>
      </c>
      <c r="UIT56" s="132" t="s">
        <v>24</v>
      </c>
      <c r="UIU56" s="132" t="s">
        <v>24</v>
      </c>
      <c r="UIV56" s="132" t="s">
        <v>24</v>
      </c>
      <c r="UIW56" s="132" t="s">
        <v>24</v>
      </c>
      <c r="UIX56" s="132" t="s">
        <v>24</v>
      </c>
      <c r="UIY56" s="132" t="s">
        <v>24</v>
      </c>
      <c r="UIZ56" s="132" t="s">
        <v>24</v>
      </c>
      <c r="UJA56" s="132" t="s">
        <v>24</v>
      </c>
      <c r="UJB56" s="132" t="s">
        <v>24</v>
      </c>
      <c r="UJC56" s="132" t="s">
        <v>24</v>
      </c>
      <c r="UJD56" s="132" t="s">
        <v>24</v>
      </c>
      <c r="UJE56" s="132" t="s">
        <v>24</v>
      </c>
      <c r="UJF56" s="132" t="s">
        <v>24</v>
      </c>
      <c r="UJG56" s="132" t="s">
        <v>24</v>
      </c>
      <c r="UJH56" s="132" t="s">
        <v>24</v>
      </c>
      <c r="UJI56" s="132" t="s">
        <v>24</v>
      </c>
      <c r="UJJ56" s="132" t="s">
        <v>24</v>
      </c>
      <c r="UJK56" s="132" t="s">
        <v>24</v>
      </c>
      <c r="UJL56" s="132" t="s">
        <v>24</v>
      </c>
      <c r="UJM56" s="132" t="s">
        <v>24</v>
      </c>
      <c r="UJN56" s="132" t="s">
        <v>24</v>
      </c>
      <c r="UJO56" s="132" t="s">
        <v>24</v>
      </c>
      <c r="UJP56" s="132" t="s">
        <v>24</v>
      </c>
      <c r="UJQ56" s="132" t="s">
        <v>24</v>
      </c>
      <c r="UJR56" s="132" t="s">
        <v>24</v>
      </c>
      <c r="UJS56" s="132" t="s">
        <v>24</v>
      </c>
      <c r="UJT56" s="132" t="s">
        <v>24</v>
      </c>
      <c r="UJU56" s="132" t="s">
        <v>24</v>
      </c>
      <c r="UJV56" s="132" t="s">
        <v>24</v>
      </c>
      <c r="UJW56" s="132" t="s">
        <v>24</v>
      </c>
      <c r="UJX56" s="132" t="s">
        <v>24</v>
      </c>
      <c r="UJY56" s="132" t="s">
        <v>24</v>
      </c>
      <c r="UJZ56" s="132" t="s">
        <v>24</v>
      </c>
      <c r="UKA56" s="132" t="s">
        <v>24</v>
      </c>
      <c r="UKB56" s="132" t="s">
        <v>24</v>
      </c>
      <c r="UKC56" s="132" t="s">
        <v>24</v>
      </c>
      <c r="UKD56" s="132" t="s">
        <v>24</v>
      </c>
      <c r="UKE56" s="132" t="s">
        <v>24</v>
      </c>
      <c r="UKF56" s="132" t="s">
        <v>24</v>
      </c>
      <c r="UKG56" s="132" t="s">
        <v>24</v>
      </c>
      <c r="UKH56" s="132" t="s">
        <v>24</v>
      </c>
      <c r="UKI56" s="132" t="s">
        <v>24</v>
      </c>
      <c r="UKJ56" s="132" t="s">
        <v>24</v>
      </c>
      <c r="UKK56" s="132" t="s">
        <v>24</v>
      </c>
      <c r="UKL56" s="132" t="s">
        <v>24</v>
      </c>
      <c r="UKM56" s="132" t="s">
        <v>24</v>
      </c>
      <c r="UKN56" s="132" t="s">
        <v>24</v>
      </c>
      <c r="UKO56" s="132" t="s">
        <v>24</v>
      </c>
      <c r="UKP56" s="132" t="s">
        <v>24</v>
      </c>
      <c r="UKQ56" s="132" t="s">
        <v>24</v>
      </c>
      <c r="UKR56" s="132" t="s">
        <v>24</v>
      </c>
      <c r="UKS56" s="132" t="s">
        <v>24</v>
      </c>
      <c r="UKT56" s="132" t="s">
        <v>24</v>
      </c>
      <c r="UKU56" s="132" t="s">
        <v>24</v>
      </c>
      <c r="UKV56" s="132" t="s">
        <v>24</v>
      </c>
      <c r="UKW56" s="132" t="s">
        <v>24</v>
      </c>
      <c r="UKX56" s="132" t="s">
        <v>24</v>
      </c>
      <c r="UKY56" s="132" t="s">
        <v>24</v>
      </c>
      <c r="UKZ56" s="132" t="s">
        <v>24</v>
      </c>
      <c r="ULA56" s="132" t="s">
        <v>24</v>
      </c>
      <c r="ULB56" s="132" t="s">
        <v>24</v>
      </c>
      <c r="ULC56" s="132" t="s">
        <v>24</v>
      </c>
      <c r="ULD56" s="132" t="s">
        <v>24</v>
      </c>
      <c r="ULE56" s="132" t="s">
        <v>24</v>
      </c>
      <c r="ULF56" s="132" t="s">
        <v>24</v>
      </c>
      <c r="ULG56" s="132" t="s">
        <v>24</v>
      </c>
      <c r="ULH56" s="132" t="s">
        <v>24</v>
      </c>
      <c r="ULI56" s="132" t="s">
        <v>24</v>
      </c>
      <c r="ULJ56" s="132" t="s">
        <v>24</v>
      </c>
      <c r="ULK56" s="132" t="s">
        <v>24</v>
      </c>
      <c r="ULL56" s="132" t="s">
        <v>24</v>
      </c>
      <c r="ULM56" s="132" t="s">
        <v>24</v>
      </c>
      <c r="ULN56" s="132" t="s">
        <v>24</v>
      </c>
      <c r="ULO56" s="132" t="s">
        <v>24</v>
      </c>
      <c r="ULP56" s="132" t="s">
        <v>24</v>
      </c>
      <c r="ULQ56" s="132" t="s">
        <v>24</v>
      </c>
      <c r="ULR56" s="132" t="s">
        <v>24</v>
      </c>
      <c r="ULS56" s="132" t="s">
        <v>24</v>
      </c>
      <c r="ULT56" s="132" t="s">
        <v>24</v>
      </c>
      <c r="ULU56" s="132" t="s">
        <v>24</v>
      </c>
      <c r="ULV56" s="132" t="s">
        <v>24</v>
      </c>
      <c r="ULW56" s="132" t="s">
        <v>24</v>
      </c>
      <c r="ULX56" s="132" t="s">
        <v>24</v>
      </c>
      <c r="ULY56" s="132" t="s">
        <v>24</v>
      </c>
      <c r="ULZ56" s="132" t="s">
        <v>24</v>
      </c>
      <c r="UMA56" s="132" t="s">
        <v>24</v>
      </c>
      <c r="UMB56" s="132" t="s">
        <v>24</v>
      </c>
      <c r="UMC56" s="132" t="s">
        <v>24</v>
      </c>
      <c r="UMD56" s="132" t="s">
        <v>24</v>
      </c>
      <c r="UME56" s="132" t="s">
        <v>24</v>
      </c>
      <c r="UMF56" s="132" t="s">
        <v>24</v>
      </c>
      <c r="UMG56" s="132" t="s">
        <v>24</v>
      </c>
      <c r="UMH56" s="132" t="s">
        <v>24</v>
      </c>
      <c r="UMI56" s="132" t="s">
        <v>24</v>
      </c>
      <c r="UMJ56" s="132" t="s">
        <v>24</v>
      </c>
      <c r="UMK56" s="132" t="s">
        <v>24</v>
      </c>
      <c r="UML56" s="132" t="s">
        <v>24</v>
      </c>
      <c r="UMM56" s="132" t="s">
        <v>24</v>
      </c>
      <c r="UMN56" s="132" t="s">
        <v>24</v>
      </c>
      <c r="UMO56" s="132" t="s">
        <v>24</v>
      </c>
      <c r="UMP56" s="132" t="s">
        <v>24</v>
      </c>
      <c r="UMQ56" s="132" t="s">
        <v>24</v>
      </c>
      <c r="UMR56" s="132" t="s">
        <v>24</v>
      </c>
      <c r="UMS56" s="132" t="s">
        <v>24</v>
      </c>
      <c r="UMT56" s="132" t="s">
        <v>24</v>
      </c>
      <c r="UMU56" s="132" t="s">
        <v>24</v>
      </c>
      <c r="UMV56" s="132" t="s">
        <v>24</v>
      </c>
      <c r="UMW56" s="132" t="s">
        <v>24</v>
      </c>
      <c r="UMX56" s="132" t="s">
        <v>24</v>
      </c>
      <c r="UMY56" s="132" t="s">
        <v>24</v>
      </c>
      <c r="UMZ56" s="132" t="s">
        <v>24</v>
      </c>
      <c r="UNA56" s="132" t="s">
        <v>24</v>
      </c>
      <c r="UNB56" s="132" t="s">
        <v>24</v>
      </c>
      <c r="UNC56" s="132" t="s">
        <v>24</v>
      </c>
      <c r="UND56" s="132" t="s">
        <v>24</v>
      </c>
      <c r="UNE56" s="132" t="s">
        <v>24</v>
      </c>
      <c r="UNF56" s="132" t="s">
        <v>24</v>
      </c>
      <c r="UNG56" s="132" t="s">
        <v>24</v>
      </c>
      <c r="UNH56" s="132" t="s">
        <v>24</v>
      </c>
      <c r="UNI56" s="132" t="s">
        <v>24</v>
      </c>
      <c r="UNJ56" s="132" t="s">
        <v>24</v>
      </c>
      <c r="UNK56" s="132" t="s">
        <v>24</v>
      </c>
      <c r="UNL56" s="132" t="s">
        <v>24</v>
      </c>
      <c r="UNM56" s="132" t="s">
        <v>24</v>
      </c>
      <c r="UNN56" s="132" t="s">
        <v>24</v>
      </c>
      <c r="UNO56" s="132" t="s">
        <v>24</v>
      </c>
      <c r="UNP56" s="132" t="s">
        <v>24</v>
      </c>
      <c r="UNQ56" s="132" t="s">
        <v>24</v>
      </c>
      <c r="UNR56" s="132" t="s">
        <v>24</v>
      </c>
      <c r="UNS56" s="132" t="s">
        <v>24</v>
      </c>
      <c r="UNT56" s="132" t="s">
        <v>24</v>
      </c>
      <c r="UNU56" s="132" t="s">
        <v>24</v>
      </c>
      <c r="UNV56" s="132" t="s">
        <v>24</v>
      </c>
      <c r="UNW56" s="132" t="s">
        <v>24</v>
      </c>
      <c r="UNX56" s="132" t="s">
        <v>24</v>
      </c>
      <c r="UNY56" s="132" t="s">
        <v>24</v>
      </c>
      <c r="UNZ56" s="132" t="s">
        <v>24</v>
      </c>
      <c r="UOA56" s="132" t="s">
        <v>24</v>
      </c>
      <c r="UOB56" s="132" t="s">
        <v>24</v>
      </c>
      <c r="UOC56" s="132" t="s">
        <v>24</v>
      </c>
      <c r="UOD56" s="132" t="s">
        <v>24</v>
      </c>
      <c r="UOE56" s="132" t="s">
        <v>24</v>
      </c>
      <c r="UOF56" s="132" t="s">
        <v>24</v>
      </c>
      <c r="UOG56" s="132" t="s">
        <v>24</v>
      </c>
      <c r="UOH56" s="132" t="s">
        <v>24</v>
      </c>
      <c r="UOI56" s="132" t="s">
        <v>24</v>
      </c>
      <c r="UOJ56" s="132" t="s">
        <v>24</v>
      </c>
      <c r="UOK56" s="132" t="s">
        <v>24</v>
      </c>
      <c r="UOL56" s="132" t="s">
        <v>24</v>
      </c>
      <c r="UOM56" s="132" t="s">
        <v>24</v>
      </c>
      <c r="UON56" s="132" t="s">
        <v>24</v>
      </c>
      <c r="UOO56" s="132" t="s">
        <v>24</v>
      </c>
      <c r="UOP56" s="132" t="s">
        <v>24</v>
      </c>
      <c r="UOQ56" s="132" t="s">
        <v>24</v>
      </c>
      <c r="UOR56" s="132" t="s">
        <v>24</v>
      </c>
      <c r="UOS56" s="132" t="s">
        <v>24</v>
      </c>
      <c r="UOT56" s="132" t="s">
        <v>24</v>
      </c>
      <c r="UOU56" s="132" t="s">
        <v>24</v>
      </c>
      <c r="UOV56" s="132" t="s">
        <v>24</v>
      </c>
      <c r="UOW56" s="132" t="s">
        <v>24</v>
      </c>
      <c r="UOX56" s="132" t="s">
        <v>24</v>
      </c>
      <c r="UOY56" s="132" t="s">
        <v>24</v>
      </c>
      <c r="UOZ56" s="132" t="s">
        <v>24</v>
      </c>
      <c r="UPA56" s="132" t="s">
        <v>24</v>
      </c>
      <c r="UPB56" s="132" t="s">
        <v>24</v>
      </c>
      <c r="UPC56" s="132" t="s">
        <v>24</v>
      </c>
      <c r="UPD56" s="132" t="s">
        <v>24</v>
      </c>
      <c r="UPE56" s="132" t="s">
        <v>24</v>
      </c>
      <c r="UPF56" s="132" t="s">
        <v>24</v>
      </c>
      <c r="UPG56" s="132" t="s">
        <v>24</v>
      </c>
      <c r="UPH56" s="132" t="s">
        <v>24</v>
      </c>
      <c r="UPI56" s="132" t="s">
        <v>24</v>
      </c>
      <c r="UPJ56" s="132" t="s">
        <v>24</v>
      </c>
      <c r="UPK56" s="132" t="s">
        <v>24</v>
      </c>
      <c r="UPL56" s="132" t="s">
        <v>24</v>
      </c>
      <c r="UPM56" s="132" t="s">
        <v>24</v>
      </c>
      <c r="UPN56" s="132" t="s">
        <v>24</v>
      </c>
      <c r="UPO56" s="132" t="s">
        <v>24</v>
      </c>
      <c r="UPP56" s="132" t="s">
        <v>24</v>
      </c>
      <c r="UPQ56" s="132" t="s">
        <v>24</v>
      </c>
      <c r="UPR56" s="132" t="s">
        <v>24</v>
      </c>
      <c r="UPS56" s="132" t="s">
        <v>24</v>
      </c>
      <c r="UPT56" s="132" t="s">
        <v>24</v>
      </c>
      <c r="UPU56" s="132" t="s">
        <v>24</v>
      </c>
      <c r="UPV56" s="132" t="s">
        <v>24</v>
      </c>
      <c r="UPW56" s="132" t="s">
        <v>24</v>
      </c>
      <c r="UPX56" s="132" t="s">
        <v>24</v>
      </c>
      <c r="UPY56" s="132" t="s">
        <v>24</v>
      </c>
      <c r="UPZ56" s="132" t="s">
        <v>24</v>
      </c>
      <c r="UQA56" s="132" t="s">
        <v>24</v>
      </c>
      <c r="UQB56" s="132" t="s">
        <v>24</v>
      </c>
      <c r="UQC56" s="132" t="s">
        <v>24</v>
      </c>
      <c r="UQD56" s="132" t="s">
        <v>24</v>
      </c>
      <c r="UQE56" s="132" t="s">
        <v>24</v>
      </c>
      <c r="UQF56" s="132" t="s">
        <v>24</v>
      </c>
      <c r="UQG56" s="132" t="s">
        <v>24</v>
      </c>
      <c r="UQH56" s="132" t="s">
        <v>24</v>
      </c>
      <c r="UQI56" s="132" t="s">
        <v>24</v>
      </c>
      <c r="UQJ56" s="132" t="s">
        <v>24</v>
      </c>
      <c r="UQK56" s="132" t="s">
        <v>24</v>
      </c>
      <c r="UQL56" s="132" t="s">
        <v>24</v>
      </c>
      <c r="UQM56" s="132" t="s">
        <v>24</v>
      </c>
      <c r="UQN56" s="132" t="s">
        <v>24</v>
      </c>
      <c r="UQO56" s="132" t="s">
        <v>24</v>
      </c>
      <c r="UQP56" s="132" t="s">
        <v>24</v>
      </c>
      <c r="UQQ56" s="132" t="s">
        <v>24</v>
      </c>
      <c r="UQR56" s="132" t="s">
        <v>24</v>
      </c>
      <c r="UQS56" s="132" t="s">
        <v>24</v>
      </c>
      <c r="UQT56" s="132" t="s">
        <v>24</v>
      </c>
      <c r="UQU56" s="132" t="s">
        <v>24</v>
      </c>
      <c r="UQV56" s="132" t="s">
        <v>24</v>
      </c>
      <c r="UQW56" s="132" t="s">
        <v>24</v>
      </c>
      <c r="UQX56" s="132" t="s">
        <v>24</v>
      </c>
      <c r="UQY56" s="132" t="s">
        <v>24</v>
      </c>
      <c r="UQZ56" s="132" t="s">
        <v>24</v>
      </c>
      <c r="URA56" s="132" t="s">
        <v>24</v>
      </c>
      <c r="URB56" s="132" t="s">
        <v>24</v>
      </c>
      <c r="URC56" s="132" t="s">
        <v>24</v>
      </c>
      <c r="URD56" s="132" t="s">
        <v>24</v>
      </c>
      <c r="URE56" s="132" t="s">
        <v>24</v>
      </c>
      <c r="URF56" s="132" t="s">
        <v>24</v>
      </c>
      <c r="URG56" s="132" t="s">
        <v>24</v>
      </c>
      <c r="URH56" s="132" t="s">
        <v>24</v>
      </c>
      <c r="URI56" s="132" t="s">
        <v>24</v>
      </c>
      <c r="URJ56" s="132" t="s">
        <v>24</v>
      </c>
      <c r="URK56" s="132" t="s">
        <v>24</v>
      </c>
      <c r="URL56" s="132" t="s">
        <v>24</v>
      </c>
      <c r="URM56" s="132" t="s">
        <v>24</v>
      </c>
      <c r="URN56" s="132" t="s">
        <v>24</v>
      </c>
      <c r="URO56" s="132" t="s">
        <v>24</v>
      </c>
      <c r="URP56" s="132" t="s">
        <v>24</v>
      </c>
      <c r="URQ56" s="132" t="s">
        <v>24</v>
      </c>
      <c r="URR56" s="132" t="s">
        <v>24</v>
      </c>
      <c r="URS56" s="132" t="s">
        <v>24</v>
      </c>
      <c r="URT56" s="132" t="s">
        <v>24</v>
      </c>
      <c r="URU56" s="132" t="s">
        <v>24</v>
      </c>
      <c r="URV56" s="132" t="s">
        <v>24</v>
      </c>
      <c r="URW56" s="132" t="s">
        <v>24</v>
      </c>
      <c r="URX56" s="132" t="s">
        <v>24</v>
      </c>
      <c r="URY56" s="132" t="s">
        <v>24</v>
      </c>
      <c r="URZ56" s="132" t="s">
        <v>24</v>
      </c>
      <c r="USA56" s="132" t="s">
        <v>24</v>
      </c>
      <c r="USB56" s="132" t="s">
        <v>24</v>
      </c>
      <c r="USC56" s="132" t="s">
        <v>24</v>
      </c>
      <c r="USD56" s="132" t="s">
        <v>24</v>
      </c>
      <c r="USE56" s="132" t="s">
        <v>24</v>
      </c>
      <c r="USF56" s="132" t="s">
        <v>24</v>
      </c>
      <c r="USG56" s="132" t="s">
        <v>24</v>
      </c>
      <c r="USH56" s="132" t="s">
        <v>24</v>
      </c>
      <c r="USI56" s="132" t="s">
        <v>24</v>
      </c>
      <c r="USJ56" s="132" t="s">
        <v>24</v>
      </c>
      <c r="USK56" s="132" t="s">
        <v>24</v>
      </c>
      <c r="USL56" s="132" t="s">
        <v>24</v>
      </c>
      <c r="USM56" s="132" t="s">
        <v>24</v>
      </c>
      <c r="USN56" s="132" t="s">
        <v>24</v>
      </c>
      <c r="USO56" s="132" t="s">
        <v>24</v>
      </c>
      <c r="USP56" s="132" t="s">
        <v>24</v>
      </c>
      <c r="USQ56" s="132" t="s">
        <v>24</v>
      </c>
      <c r="USR56" s="132" t="s">
        <v>24</v>
      </c>
      <c r="USS56" s="132" t="s">
        <v>24</v>
      </c>
      <c r="UST56" s="132" t="s">
        <v>24</v>
      </c>
      <c r="USU56" s="132" t="s">
        <v>24</v>
      </c>
      <c r="USV56" s="132" t="s">
        <v>24</v>
      </c>
      <c r="USW56" s="132" t="s">
        <v>24</v>
      </c>
      <c r="USX56" s="132" t="s">
        <v>24</v>
      </c>
      <c r="USY56" s="132" t="s">
        <v>24</v>
      </c>
      <c r="USZ56" s="132" t="s">
        <v>24</v>
      </c>
      <c r="UTA56" s="132" t="s">
        <v>24</v>
      </c>
      <c r="UTB56" s="132" t="s">
        <v>24</v>
      </c>
      <c r="UTC56" s="132" t="s">
        <v>24</v>
      </c>
      <c r="UTD56" s="132" t="s">
        <v>24</v>
      </c>
      <c r="UTE56" s="132" t="s">
        <v>24</v>
      </c>
      <c r="UTF56" s="132" t="s">
        <v>24</v>
      </c>
      <c r="UTG56" s="132" t="s">
        <v>24</v>
      </c>
      <c r="UTH56" s="132" t="s">
        <v>24</v>
      </c>
      <c r="UTI56" s="132" t="s">
        <v>24</v>
      </c>
      <c r="UTJ56" s="132" t="s">
        <v>24</v>
      </c>
      <c r="UTK56" s="132" t="s">
        <v>24</v>
      </c>
      <c r="UTL56" s="132" t="s">
        <v>24</v>
      </c>
      <c r="UTM56" s="132" t="s">
        <v>24</v>
      </c>
      <c r="UTN56" s="132" t="s">
        <v>24</v>
      </c>
      <c r="UTO56" s="132" t="s">
        <v>24</v>
      </c>
      <c r="UTP56" s="132" t="s">
        <v>24</v>
      </c>
      <c r="UTQ56" s="132" t="s">
        <v>24</v>
      </c>
      <c r="UTR56" s="132" t="s">
        <v>24</v>
      </c>
      <c r="UTS56" s="132" t="s">
        <v>24</v>
      </c>
      <c r="UTT56" s="132" t="s">
        <v>24</v>
      </c>
      <c r="UTU56" s="132" t="s">
        <v>24</v>
      </c>
      <c r="UTV56" s="132" t="s">
        <v>24</v>
      </c>
      <c r="UTW56" s="132" t="s">
        <v>24</v>
      </c>
      <c r="UTX56" s="132" t="s">
        <v>24</v>
      </c>
      <c r="UTY56" s="132" t="s">
        <v>24</v>
      </c>
      <c r="UTZ56" s="132" t="s">
        <v>24</v>
      </c>
      <c r="UUA56" s="132" t="s">
        <v>24</v>
      </c>
      <c r="UUB56" s="132" t="s">
        <v>24</v>
      </c>
      <c r="UUC56" s="132" t="s">
        <v>24</v>
      </c>
      <c r="UUD56" s="132" t="s">
        <v>24</v>
      </c>
      <c r="UUE56" s="132" t="s">
        <v>24</v>
      </c>
      <c r="UUF56" s="132" t="s">
        <v>24</v>
      </c>
      <c r="UUG56" s="132" t="s">
        <v>24</v>
      </c>
      <c r="UUH56" s="132" t="s">
        <v>24</v>
      </c>
      <c r="UUI56" s="132" t="s">
        <v>24</v>
      </c>
      <c r="UUJ56" s="132" t="s">
        <v>24</v>
      </c>
      <c r="UUK56" s="132" t="s">
        <v>24</v>
      </c>
      <c r="UUL56" s="132" t="s">
        <v>24</v>
      </c>
      <c r="UUM56" s="132" t="s">
        <v>24</v>
      </c>
      <c r="UUN56" s="132" t="s">
        <v>24</v>
      </c>
      <c r="UUO56" s="132" t="s">
        <v>24</v>
      </c>
      <c r="UUP56" s="132" t="s">
        <v>24</v>
      </c>
      <c r="UUQ56" s="132" t="s">
        <v>24</v>
      </c>
      <c r="UUR56" s="132" t="s">
        <v>24</v>
      </c>
      <c r="UUS56" s="132" t="s">
        <v>24</v>
      </c>
      <c r="UUT56" s="132" t="s">
        <v>24</v>
      </c>
      <c r="UUU56" s="132" t="s">
        <v>24</v>
      </c>
      <c r="UUV56" s="132" t="s">
        <v>24</v>
      </c>
      <c r="UUW56" s="132" t="s">
        <v>24</v>
      </c>
      <c r="UUX56" s="132" t="s">
        <v>24</v>
      </c>
      <c r="UUY56" s="132" t="s">
        <v>24</v>
      </c>
      <c r="UUZ56" s="132" t="s">
        <v>24</v>
      </c>
      <c r="UVA56" s="132" t="s">
        <v>24</v>
      </c>
      <c r="UVB56" s="132" t="s">
        <v>24</v>
      </c>
      <c r="UVC56" s="132" t="s">
        <v>24</v>
      </c>
      <c r="UVD56" s="132" t="s">
        <v>24</v>
      </c>
      <c r="UVE56" s="132" t="s">
        <v>24</v>
      </c>
      <c r="UVF56" s="132" t="s">
        <v>24</v>
      </c>
      <c r="UVG56" s="132" t="s">
        <v>24</v>
      </c>
      <c r="UVH56" s="132" t="s">
        <v>24</v>
      </c>
      <c r="UVI56" s="132" t="s">
        <v>24</v>
      </c>
      <c r="UVJ56" s="132" t="s">
        <v>24</v>
      </c>
      <c r="UVK56" s="132" t="s">
        <v>24</v>
      </c>
      <c r="UVL56" s="132" t="s">
        <v>24</v>
      </c>
      <c r="UVM56" s="132" t="s">
        <v>24</v>
      </c>
      <c r="UVN56" s="132" t="s">
        <v>24</v>
      </c>
      <c r="UVO56" s="132" t="s">
        <v>24</v>
      </c>
      <c r="UVP56" s="132" t="s">
        <v>24</v>
      </c>
      <c r="UVQ56" s="132" t="s">
        <v>24</v>
      </c>
      <c r="UVR56" s="132" t="s">
        <v>24</v>
      </c>
      <c r="UVS56" s="132" t="s">
        <v>24</v>
      </c>
      <c r="UVT56" s="132" t="s">
        <v>24</v>
      </c>
      <c r="UVU56" s="132" t="s">
        <v>24</v>
      </c>
      <c r="UVV56" s="132" t="s">
        <v>24</v>
      </c>
      <c r="UVW56" s="132" t="s">
        <v>24</v>
      </c>
      <c r="UVX56" s="132" t="s">
        <v>24</v>
      </c>
      <c r="UVY56" s="132" t="s">
        <v>24</v>
      </c>
      <c r="UVZ56" s="132" t="s">
        <v>24</v>
      </c>
      <c r="UWA56" s="132" t="s">
        <v>24</v>
      </c>
      <c r="UWB56" s="132" t="s">
        <v>24</v>
      </c>
      <c r="UWC56" s="132" t="s">
        <v>24</v>
      </c>
      <c r="UWD56" s="132" t="s">
        <v>24</v>
      </c>
      <c r="UWE56" s="132" t="s">
        <v>24</v>
      </c>
      <c r="UWF56" s="132" t="s">
        <v>24</v>
      </c>
      <c r="UWG56" s="132" t="s">
        <v>24</v>
      </c>
      <c r="UWH56" s="132" t="s">
        <v>24</v>
      </c>
      <c r="UWI56" s="132" t="s">
        <v>24</v>
      </c>
      <c r="UWJ56" s="132" t="s">
        <v>24</v>
      </c>
      <c r="UWK56" s="132" t="s">
        <v>24</v>
      </c>
      <c r="UWL56" s="132" t="s">
        <v>24</v>
      </c>
      <c r="UWM56" s="132" t="s">
        <v>24</v>
      </c>
      <c r="UWN56" s="132" t="s">
        <v>24</v>
      </c>
      <c r="UWO56" s="132" t="s">
        <v>24</v>
      </c>
      <c r="UWP56" s="132" t="s">
        <v>24</v>
      </c>
      <c r="UWQ56" s="132" t="s">
        <v>24</v>
      </c>
      <c r="UWR56" s="132" t="s">
        <v>24</v>
      </c>
      <c r="UWS56" s="132" t="s">
        <v>24</v>
      </c>
      <c r="UWT56" s="132" t="s">
        <v>24</v>
      </c>
      <c r="UWU56" s="132" t="s">
        <v>24</v>
      </c>
      <c r="UWV56" s="132" t="s">
        <v>24</v>
      </c>
      <c r="UWW56" s="132" t="s">
        <v>24</v>
      </c>
      <c r="UWX56" s="132" t="s">
        <v>24</v>
      </c>
      <c r="UWY56" s="132" t="s">
        <v>24</v>
      </c>
      <c r="UWZ56" s="132" t="s">
        <v>24</v>
      </c>
      <c r="UXA56" s="132" t="s">
        <v>24</v>
      </c>
      <c r="UXB56" s="132" t="s">
        <v>24</v>
      </c>
      <c r="UXC56" s="132" t="s">
        <v>24</v>
      </c>
      <c r="UXD56" s="132" t="s">
        <v>24</v>
      </c>
      <c r="UXE56" s="132" t="s">
        <v>24</v>
      </c>
      <c r="UXF56" s="132" t="s">
        <v>24</v>
      </c>
      <c r="UXG56" s="132" t="s">
        <v>24</v>
      </c>
      <c r="UXH56" s="132" t="s">
        <v>24</v>
      </c>
      <c r="UXI56" s="132" t="s">
        <v>24</v>
      </c>
      <c r="UXJ56" s="132" t="s">
        <v>24</v>
      </c>
      <c r="UXK56" s="132" t="s">
        <v>24</v>
      </c>
      <c r="UXL56" s="132" t="s">
        <v>24</v>
      </c>
      <c r="UXM56" s="132" t="s">
        <v>24</v>
      </c>
      <c r="UXN56" s="132" t="s">
        <v>24</v>
      </c>
      <c r="UXO56" s="132" t="s">
        <v>24</v>
      </c>
      <c r="UXP56" s="132" t="s">
        <v>24</v>
      </c>
      <c r="UXQ56" s="132" t="s">
        <v>24</v>
      </c>
      <c r="UXR56" s="132" t="s">
        <v>24</v>
      </c>
      <c r="UXS56" s="132" t="s">
        <v>24</v>
      </c>
      <c r="UXT56" s="132" t="s">
        <v>24</v>
      </c>
      <c r="UXU56" s="132" t="s">
        <v>24</v>
      </c>
      <c r="UXV56" s="132" t="s">
        <v>24</v>
      </c>
      <c r="UXW56" s="132" t="s">
        <v>24</v>
      </c>
      <c r="UXX56" s="132" t="s">
        <v>24</v>
      </c>
      <c r="UXY56" s="132" t="s">
        <v>24</v>
      </c>
      <c r="UXZ56" s="132" t="s">
        <v>24</v>
      </c>
      <c r="UYA56" s="132" t="s">
        <v>24</v>
      </c>
      <c r="UYB56" s="132" t="s">
        <v>24</v>
      </c>
      <c r="UYC56" s="132" t="s">
        <v>24</v>
      </c>
      <c r="UYD56" s="132" t="s">
        <v>24</v>
      </c>
      <c r="UYE56" s="132" t="s">
        <v>24</v>
      </c>
      <c r="UYF56" s="132" t="s">
        <v>24</v>
      </c>
      <c r="UYG56" s="132" t="s">
        <v>24</v>
      </c>
      <c r="UYH56" s="132" t="s">
        <v>24</v>
      </c>
      <c r="UYI56" s="132" t="s">
        <v>24</v>
      </c>
      <c r="UYJ56" s="132" t="s">
        <v>24</v>
      </c>
      <c r="UYK56" s="132" t="s">
        <v>24</v>
      </c>
      <c r="UYL56" s="132" t="s">
        <v>24</v>
      </c>
      <c r="UYM56" s="132" t="s">
        <v>24</v>
      </c>
      <c r="UYN56" s="132" t="s">
        <v>24</v>
      </c>
      <c r="UYO56" s="132" t="s">
        <v>24</v>
      </c>
      <c r="UYP56" s="132" t="s">
        <v>24</v>
      </c>
      <c r="UYQ56" s="132" t="s">
        <v>24</v>
      </c>
      <c r="UYR56" s="132" t="s">
        <v>24</v>
      </c>
      <c r="UYS56" s="132" t="s">
        <v>24</v>
      </c>
      <c r="UYT56" s="132" t="s">
        <v>24</v>
      </c>
      <c r="UYU56" s="132" t="s">
        <v>24</v>
      </c>
      <c r="UYV56" s="132" t="s">
        <v>24</v>
      </c>
      <c r="UYW56" s="132" t="s">
        <v>24</v>
      </c>
      <c r="UYX56" s="132" t="s">
        <v>24</v>
      </c>
      <c r="UYY56" s="132" t="s">
        <v>24</v>
      </c>
      <c r="UYZ56" s="132" t="s">
        <v>24</v>
      </c>
      <c r="UZA56" s="132" t="s">
        <v>24</v>
      </c>
      <c r="UZB56" s="132" t="s">
        <v>24</v>
      </c>
      <c r="UZC56" s="132" t="s">
        <v>24</v>
      </c>
      <c r="UZD56" s="132" t="s">
        <v>24</v>
      </c>
      <c r="UZE56" s="132" t="s">
        <v>24</v>
      </c>
      <c r="UZF56" s="132" t="s">
        <v>24</v>
      </c>
      <c r="UZG56" s="132" t="s">
        <v>24</v>
      </c>
      <c r="UZH56" s="132" t="s">
        <v>24</v>
      </c>
      <c r="UZI56" s="132" t="s">
        <v>24</v>
      </c>
      <c r="UZJ56" s="132" t="s">
        <v>24</v>
      </c>
      <c r="UZK56" s="132" t="s">
        <v>24</v>
      </c>
      <c r="UZL56" s="132" t="s">
        <v>24</v>
      </c>
      <c r="UZM56" s="132" t="s">
        <v>24</v>
      </c>
      <c r="UZN56" s="132" t="s">
        <v>24</v>
      </c>
      <c r="UZO56" s="132" t="s">
        <v>24</v>
      </c>
      <c r="UZP56" s="132" t="s">
        <v>24</v>
      </c>
      <c r="UZQ56" s="132" t="s">
        <v>24</v>
      </c>
      <c r="UZR56" s="132" t="s">
        <v>24</v>
      </c>
      <c r="UZS56" s="132" t="s">
        <v>24</v>
      </c>
      <c r="UZT56" s="132" t="s">
        <v>24</v>
      </c>
      <c r="UZU56" s="132" t="s">
        <v>24</v>
      </c>
      <c r="UZV56" s="132" t="s">
        <v>24</v>
      </c>
      <c r="UZW56" s="132" t="s">
        <v>24</v>
      </c>
      <c r="UZX56" s="132" t="s">
        <v>24</v>
      </c>
      <c r="UZY56" s="132" t="s">
        <v>24</v>
      </c>
      <c r="UZZ56" s="132" t="s">
        <v>24</v>
      </c>
      <c r="VAA56" s="132" t="s">
        <v>24</v>
      </c>
      <c r="VAB56" s="132" t="s">
        <v>24</v>
      </c>
      <c r="VAC56" s="132" t="s">
        <v>24</v>
      </c>
      <c r="VAD56" s="132" t="s">
        <v>24</v>
      </c>
      <c r="VAE56" s="132" t="s">
        <v>24</v>
      </c>
      <c r="VAF56" s="132" t="s">
        <v>24</v>
      </c>
      <c r="VAG56" s="132" t="s">
        <v>24</v>
      </c>
      <c r="VAH56" s="132" t="s">
        <v>24</v>
      </c>
      <c r="VAI56" s="132" t="s">
        <v>24</v>
      </c>
      <c r="VAJ56" s="132" t="s">
        <v>24</v>
      </c>
      <c r="VAK56" s="132" t="s">
        <v>24</v>
      </c>
      <c r="VAL56" s="132" t="s">
        <v>24</v>
      </c>
      <c r="VAM56" s="132" t="s">
        <v>24</v>
      </c>
      <c r="VAN56" s="132" t="s">
        <v>24</v>
      </c>
      <c r="VAO56" s="132" t="s">
        <v>24</v>
      </c>
      <c r="VAP56" s="132" t="s">
        <v>24</v>
      </c>
      <c r="VAQ56" s="132" t="s">
        <v>24</v>
      </c>
      <c r="VAR56" s="132" t="s">
        <v>24</v>
      </c>
      <c r="VAS56" s="132" t="s">
        <v>24</v>
      </c>
      <c r="VAT56" s="132" t="s">
        <v>24</v>
      </c>
      <c r="VAU56" s="132" t="s">
        <v>24</v>
      </c>
      <c r="VAV56" s="132" t="s">
        <v>24</v>
      </c>
      <c r="VAW56" s="132" t="s">
        <v>24</v>
      </c>
      <c r="VAX56" s="132" t="s">
        <v>24</v>
      </c>
      <c r="VAY56" s="132" t="s">
        <v>24</v>
      </c>
      <c r="VAZ56" s="132" t="s">
        <v>24</v>
      </c>
      <c r="VBA56" s="132" t="s">
        <v>24</v>
      </c>
      <c r="VBB56" s="132" t="s">
        <v>24</v>
      </c>
      <c r="VBC56" s="132" t="s">
        <v>24</v>
      </c>
      <c r="VBD56" s="132" t="s">
        <v>24</v>
      </c>
      <c r="VBE56" s="132" t="s">
        <v>24</v>
      </c>
      <c r="VBF56" s="132" t="s">
        <v>24</v>
      </c>
      <c r="VBG56" s="132" t="s">
        <v>24</v>
      </c>
      <c r="VBH56" s="132" t="s">
        <v>24</v>
      </c>
      <c r="VBI56" s="132" t="s">
        <v>24</v>
      </c>
      <c r="VBJ56" s="132" t="s">
        <v>24</v>
      </c>
      <c r="VBK56" s="132" t="s">
        <v>24</v>
      </c>
      <c r="VBL56" s="132" t="s">
        <v>24</v>
      </c>
      <c r="VBM56" s="132" t="s">
        <v>24</v>
      </c>
      <c r="VBN56" s="132" t="s">
        <v>24</v>
      </c>
      <c r="VBO56" s="132" t="s">
        <v>24</v>
      </c>
      <c r="VBP56" s="132" t="s">
        <v>24</v>
      </c>
      <c r="VBQ56" s="132" t="s">
        <v>24</v>
      </c>
      <c r="VBR56" s="132" t="s">
        <v>24</v>
      </c>
      <c r="VBS56" s="132" t="s">
        <v>24</v>
      </c>
      <c r="VBT56" s="132" t="s">
        <v>24</v>
      </c>
      <c r="VBU56" s="132" t="s">
        <v>24</v>
      </c>
      <c r="VBV56" s="132" t="s">
        <v>24</v>
      </c>
      <c r="VBW56" s="132" t="s">
        <v>24</v>
      </c>
      <c r="VBX56" s="132" t="s">
        <v>24</v>
      </c>
      <c r="VBY56" s="132" t="s">
        <v>24</v>
      </c>
      <c r="VBZ56" s="132" t="s">
        <v>24</v>
      </c>
      <c r="VCA56" s="132" t="s">
        <v>24</v>
      </c>
      <c r="VCB56" s="132" t="s">
        <v>24</v>
      </c>
      <c r="VCC56" s="132" t="s">
        <v>24</v>
      </c>
      <c r="VCD56" s="132" t="s">
        <v>24</v>
      </c>
      <c r="VCE56" s="132" t="s">
        <v>24</v>
      </c>
      <c r="VCF56" s="132" t="s">
        <v>24</v>
      </c>
      <c r="VCG56" s="132" t="s">
        <v>24</v>
      </c>
      <c r="VCH56" s="132" t="s">
        <v>24</v>
      </c>
      <c r="VCI56" s="132" t="s">
        <v>24</v>
      </c>
      <c r="VCJ56" s="132" t="s">
        <v>24</v>
      </c>
      <c r="VCK56" s="132" t="s">
        <v>24</v>
      </c>
      <c r="VCL56" s="132" t="s">
        <v>24</v>
      </c>
      <c r="VCM56" s="132" t="s">
        <v>24</v>
      </c>
      <c r="VCN56" s="132" t="s">
        <v>24</v>
      </c>
      <c r="VCO56" s="132" t="s">
        <v>24</v>
      </c>
      <c r="VCP56" s="132" t="s">
        <v>24</v>
      </c>
      <c r="VCQ56" s="132" t="s">
        <v>24</v>
      </c>
      <c r="VCR56" s="132" t="s">
        <v>24</v>
      </c>
      <c r="VCS56" s="132" t="s">
        <v>24</v>
      </c>
      <c r="VCT56" s="132" t="s">
        <v>24</v>
      </c>
      <c r="VCU56" s="132" t="s">
        <v>24</v>
      </c>
      <c r="VCV56" s="132" t="s">
        <v>24</v>
      </c>
      <c r="VCW56" s="132" t="s">
        <v>24</v>
      </c>
      <c r="VCX56" s="132" t="s">
        <v>24</v>
      </c>
      <c r="VCY56" s="132" t="s">
        <v>24</v>
      </c>
      <c r="VCZ56" s="132" t="s">
        <v>24</v>
      </c>
      <c r="VDA56" s="132" t="s">
        <v>24</v>
      </c>
      <c r="VDB56" s="132" t="s">
        <v>24</v>
      </c>
      <c r="VDC56" s="132" t="s">
        <v>24</v>
      </c>
      <c r="VDD56" s="132" t="s">
        <v>24</v>
      </c>
      <c r="VDE56" s="132" t="s">
        <v>24</v>
      </c>
      <c r="VDF56" s="132" t="s">
        <v>24</v>
      </c>
      <c r="VDG56" s="132" t="s">
        <v>24</v>
      </c>
      <c r="VDH56" s="132" t="s">
        <v>24</v>
      </c>
      <c r="VDI56" s="132" t="s">
        <v>24</v>
      </c>
      <c r="VDJ56" s="132" t="s">
        <v>24</v>
      </c>
      <c r="VDK56" s="132" t="s">
        <v>24</v>
      </c>
      <c r="VDL56" s="132" t="s">
        <v>24</v>
      </c>
      <c r="VDM56" s="132" t="s">
        <v>24</v>
      </c>
      <c r="VDN56" s="132" t="s">
        <v>24</v>
      </c>
      <c r="VDO56" s="132" t="s">
        <v>24</v>
      </c>
      <c r="VDP56" s="132" t="s">
        <v>24</v>
      </c>
      <c r="VDQ56" s="132" t="s">
        <v>24</v>
      </c>
      <c r="VDR56" s="132" t="s">
        <v>24</v>
      </c>
      <c r="VDS56" s="132" t="s">
        <v>24</v>
      </c>
      <c r="VDT56" s="132" t="s">
        <v>24</v>
      </c>
      <c r="VDU56" s="132" t="s">
        <v>24</v>
      </c>
      <c r="VDV56" s="132" t="s">
        <v>24</v>
      </c>
      <c r="VDW56" s="132" t="s">
        <v>24</v>
      </c>
      <c r="VDX56" s="132" t="s">
        <v>24</v>
      </c>
      <c r="VDY56" s="132" t="s">
        <v>24</v>
      </c>
      <c r="VDZ56" s="132" t="s">
        <v>24</v>
      </c>
      <c r="VEA56" s="132" t="s">
        <v>24</v>
      </c>
      <c r="VEB56" s="132" t="s">
        <v>24</v>
      </c>
      <c r="VEC56" s="132" t="s">
        <v>24</v>
      </c>
      <c r="VED56" s="132" t="s">
        <v>24</v>
      </c>
      <c r="VEE56" s="132" t="s">
        <v>24</v>
      </c>
      <c r="VEF56" s="132" t="s">
        <v>24</v>
      </c>
      <c r="VEG56" s="132" t="s">
        <v>24</v>
      </c>
      <c r="VEH56" s="132" t="s">
        <v>24</v>
      </c>
      <c r="VEI56" s="132" t="s">
        <v>24</v>
      </c>
      <c r="VEJ56" s="132" t="s">
        <v>24</v>
      </c>
      <c r="VEK56" s="132" t="s">
        <v>24</v>
      </c>
      <c r="VEL56" s="132" t="s">
        <v>24</v>
      </c>
      <c r="VEM56" s="132" t="s">
        <v>24</v>
      </c>
      <c r="VEN56" s="132" t="s">
        <v>24</v>
      </c>
      <c r="VEO56" s="132" t="s">
        <v>24</v>
      </c>
      <c r="VEP56" s="132" t="s">
        <v>24</v>
      </c>
      <c r="VEQ56" s="132" t="s">
        <v>24</v>
      </c>
      <c r="VER56" s="132" t="s">
        <v>24</v>
      </c>
      <c r="VES56" s="132" t="s">
        <v>24</v>
      </c>
      <c r="VET56" s="132" t="s">
        <v>24</v>
      </c>
      <c r="VEU56" s="132" t="s">
        <v>24</v>
      </c>
      <c r="VEV56" s="132" t="s">
        <v>24</v>
      </c>
      <c r="VEW56" s="132" t="s">
        <v>24</v>
      </c>
      <c r="VEX56" s="132" t="s">
        <v>24</v>
      </c>
      <c r="VEY56" s="132" t="s">
        <v>24</v>
      </c>
      <c r="VEZ56" s="132" t="s">
        <v>24</v>
      </c>
      <c r="VFA56" s="132" t="s">
        <v>24</v>
      </c>
      <c r="VFB56" s="132" t="s">
        <v>24</v>
      </c>
      <c r="VFC56" s="132" t="s">
        <v>24</v>
      </c>
      <c r="VFD56" s="132" t="s">
        <v>24</v>
      </c>
      <c r="VFE56" s="132" t="s">
        <v>24</v>
      </c>
      <c r="VFF56" s="132" t="s">
        <v>24</v>
      </c>
      <c r="VFG56" s="132" t="s">
        <v>24</v>
      </c>
      <c r="VFH56" s="132" t="s">
        <v>24</v>
      </c>
      <c r="VFI56" s="132" t="s">
        <v>24</v>
      </c>
      <c r="VFJ56" s="132" t="s">
        <v>24</v>
      </c>
      <c r="VFK56" s="132" t="s">
        <v>24</v>
      </c>
      <c r="VFL56" s="132" t="s">
        <v>24</v>
      </c>
      <c r="VFM56" s="132" t="s">
        <v>24</v>
      </c>
      <c r="VFN56" s="132" t="s">
        <v>24</v>
      </c>
      <c r="VFO56" s="132" t="s">
        <v>24</v>
      </c>
      <c r="VFP56" s="132" t="s">
        <v>24</v>
      </c>
      <c r="VFQ56" s="132" t="s">
        <v>24</v>
      </c>
      <c r="VFR56" s="132" t="s">
        <v>24</v>
      </c>
      <c r="VFS56" s="132" t="s">
        <v>24</v>
      </c>
      <c r="VFT56" s="132" t="s">
        <v>24</v>
      </c>
      <c r="VFU56" s="132" t="s">
        <v>24</v>
      </c>
      <c r="VFV56" s="132" t="s">
        <v>24</v>
      </c>
      <c r="VFW56" s="132" t="s">
        <v>24</v>
      </c>
      <c r="VFX56" s="132" t="s">
        <v>24</v>
      </c>
      <c r="VFY56" s="132" t="s">
        <v>24</v>
      </c>
      <c r="VFZ56" s="132" t="s">
        <v>24</v>
      </c>
      <c r="VGA56" s="132" t="s">
        <v>24</v>
      </c>
      <c r="VGB56" s="132" t="s">
        <v>24</v>
      </c>
      <c r="VGC56" s="132" t="s">
        <v>24</v>
      </c>
      <c r="VGD56" s="132" t="s">
        <v>24</v>
      </c>
      <c r="VGE56" s="132" t="s">
        <v>24</v>
      </c>
      <c r="VGF56" s="132" t="s">
        <v>24</v>
      </c>
      <c r="VGG56" s="132" t="s">
        <v>24</v>
      </c>
      <c r="VGH56" s="132" t="s">
        <v>24</v>
      </c>
      <c r="VGI56" s="132" t="s">
        <v>24</v>
      </c>
      <c r="VGJ56" s="132" t="s">
        <v>24</v>
      </c>
      <c r="VGK56" s="132" t="s">
        <v>24</v>
      </c>
      <c r="VGL56" s="132" t="s">
        <v>24</v>
      </c>
      <c r="VGM56" s="132" t="s">
        <v>24</v>
      </c>
      <c r="VGN56" s="132" t="s">
        <v>24</v>
      </c>
      <c r="VGO56" s="132" t="s">
        <v>24</v>
      </c>
      <c r="VGP56" s="132" t="s">
        <v>24</v>
      </c>
      <c r="VGQ56" s="132" t="s">
        <v>24</v>
      </c>
      <c r="VGR56" s="132" t="s">
        <v>24</v>
      </c>
      <c r="VGS56" s="132" t="s">
        <v>24</v>
      </c>
      <c r="VGT56" s="132" t="s">
        <v>24</v>
      </c>
      <c r="VGU56" s="132" t="s">
        <v>24</v>
      </c>
      <c r="VGV56" s="132" t="s">
        <v>24</v>
      </c>
      <c r="VGW56" s="132" t="s">
        <v>24</v>
      </c>
      <c r="VGX56" s="132" t="s">
        <v>24</v>
      </c>
      <c r="VGY56" s="132" t="s">
        <v>24</v>
      </c>
      <c r="VGZ56" s="132" t="s">
        <v>24</v>
      </c>
      <c r="VHA56" s="132" t="s">
        <v>24</v>
      </c>
      <c r="VHB56" s="132" t="s">
        <v>24</v>
      </c>
      <c r="VHC56" s="132" t="s">
        <v>24</v>
      </c>
      <c r="VHD56" s="132" t="s">
        <v>24</v>
      </c>
      <c r="VHE56" s="132" t="s">
        <v>24</v>
      </c>
      <c r="VHF56" s="132" t="s">
        <v>24</v>
      </c>
      <c r="VHG56" s="132" t="s">
        <v>24</v>
      </c>
      <c r="VHH56" s="132" t="s">
        <v>24</v>
      </c>
      <c r="VHI56" s="132" t="s">
        <v>24</v>
      </c>
      <c r="VHJ56" s="132" t="s">
        <v>24</v>
      </c>
      <c r="VHK56" s="132" t="s">
        <v>24</v>
      </c>
      <c r="VHL56" s="132" t="s">
        <v>24</v>
      </c>
      <c r="VHM56" s="132" t="s">
        <v>24</v>
      </c>
      <c r="VHN56" s="132" t="s">
        <v>24</v>
      </c>
      <c r="VHO56" s="132" t="s">
        <v>24</v>
      </c>
      <c r="VHP56" s="132" t="s">
        <v>24</v>
      </c>
      <c r="VHQ56" s="132" t="s">
        <v>24</v>
      </c>
      <c r="VHR56" s="132" t="s">
        <v>24</v>
      </c>
      <c r="VHS56" s="132" t="s">
        <v>24</v>
      </c>
      <c r="VHT56" s="132" t="s">
        <v>24</v>
      </c>
      <c r="VHU56" s="132" t="s">
        <v>24</v>
      </c>
      <c r="VHV56" s="132" t="s">
        <v>24</v>
      </c>
      <c r="VHW56" s="132" t="s">
        <v>24</v>
      </c>
      <c r="VHX56" s="132" t="s">
        <v>24</v>
      </c>
      <c r="VHY56" s="132" t="s">
        <v>24</v>
      </c>
      <c r="VHZ56" s="132" t="s">
        <v>24</v>
      </c>
      <c r="VIA56" s="132" t="s">
        <v>24</v>
      </c>
      <c r="VIB56" s="132" t="s">
        <v>24</v>
      </c>
      <c r="VIC56" s="132" t="s">
        <v>24</v>
      </c>
      <c r="VID56" s="132" t="s">
        <v>24</v>
      </c>
      <c r="VIE56" s="132" t="s">
        <v>24</v>
      </c>
      <c r="VIF56" s="132" t="s">
        <v>24</v>
      </c>
      <c r="VIG56" s="132" t="s">
        <v>24</v>
      </c>
      <c r="VIH56" s="132" t="s">
        <v>24</v>
      </c>
      <c r="VII56" s="132" t="s">
        <v>24</v>
      </c>
      <c r="VIJ56" s="132" t="s">
        <v>24</v>
      </c>
      <c r="VIK56" s="132" t="s">
        <v>24</v>
      </c>
      <c r="VIL56" s="132" t="s">
        <v>24</v>
      </c>
      <c r="VIM56" s="132" t="s">
        <v>24</v>
      </c>
      <c r="VIN56" s="132" t="s">
        <v>24</v>
      </c>
      <c r="VIO56" s="132" t="s">
        <v>24</v>
      </c>
      <c r="VIP56" s="132" t="s">
        <v>24</v>
      </c>
      <c r="VIQ56" s="132" t="s">
        <v>24</v>
      </c>
      <c r="VIR56" s="132" t="s">
        <v>24</v>
      </c>
      <c r="VIS56" s="132" t="s">
        <v>24</v>
      </c>
      <c r="VIT56" s="132" t="s">
        <v>24</v>
      </c>
      <c r="VIU56" s="132" t="s">
        <v>24</v>
      </c>
      <c r="VIV56" s="132" t="s">
        <v>24</v>
      </c>
      <c r="VIW56" s="132" t="s">
        <v>24</v>
      </c>
      <c r="VIX56" s="132" t="s">
        <v>24</v>
      </c>
      <c r="VIY56" s="132" t="s">
        <v>24</v>
      </c>
      <c r="VIZ56" s="132" t="s">
        <v>24</v>
      </c>
      <c r="VJA56" s="132" t="s">
        <v>24</v>
      </c>
      <c r="VJB56" s="132" t="s">
        <v>24</v>
      </c>
      <c r="VJC56" s="132" t="s">
        <v>24</v>
      </c>
      <c r="VJD56" s="132" t="s">
        <v>24</v>
      </c>
      <c r="VJE56" s="132" t="s">
        <v>24</v>
      </c>
      <c r="VJF56" s="132" t="s">
        <v>24</v>
      </c>
      <c r="VJG56" s="132" t="s">
        <v>24</v>
      </c>
      <c r="VJH56" s="132" t="s">
        <v>24</v>
      </c>
      <c r="VJI56" s="132" t="s">
        <v>24</v>
      </c>
      <c r="VJJ56" s="132" t="s">
        <v>24</v>
      </c>
      <c r="VJK56" s="132" t="s">
        <v>24</v>
      </c>
      <c r="VJL56" s="132" t="s">
        <v>24</v>
      </c>
      <c r="VJM56" s="132" t="s">
        <v>24</v>
      </c>
      <c r="VJN56" s="132" t="s">
        <v>24</v>
      </c>
      <c r="VJO56" s="132" t="s">
        <v>24</v>
      </c>
      <c r="VJP56" s="132" t="s">
        <v>24</v>
      </c>
      <c r="VJQ56" s="132" t="s">
        <v>24</v>
      </c>
      <c r="VJR56" s="132" t="s">
        <v>24</v>
      </c>
      <c r="VJS56" s="132" t="s">
        <v>24</v>
      </c>
      <c r="VJT56" s="132" t="s">
        <v>24</v>
      </c>
      <c r="VJU56" s="132" t="s">
        <v>24</v>
      </c>
      <c r="VJV56" s="132" t="s">
        <v>24</v>
      </c>
      <c r="VJW56" s="132" t="s">
        <v>24</v>
      </c>
      <c r="VJX56" s="132" t="s">
        <v>24</v>
      </c>
      <c r="VJY56" s="132" t="s">
        <v>24</v>
      </c>
      <c r="VJZ56" s="132" t="s">
        <v>24</v>
      </c>
      <c r="VKA56" s="132" t="s">
        <v>24</v>
      </c>
      <c r="VKB56" s="132" t="s">
        <v>24</v>
      </c>
      <c r="VKC56" s="132" t="s">
        <v>24</v>
      </c>
      <c r="VKD56" s="132" t="s">
        <v>24</v>
      </c>
      <c r="VKE56" s="132" t="s">
        <v>24</v>
      </c>
      <c r="VKF56" s="132" t="s">
        <v>24</v>
      </c>
      <c r="VKG56" s="132" t="s">
        <v>24</v>
      </c>
      <c r="VKH56" s="132" t="s">
        <v>24</v>
      </c>
      <c r="VKI56" s="132" t="s">
        <v>24</v>
      </c>
      <c r="VKJ56" s="132" t="s">
        <v>24</v>
      </c>
      <c r="VKK56" s="132" t="s">
        <v>24</v>
      </c>
      <c r="VKL56" s="132" t="s">
        <v>24</v>
      </c>
      <c r="VKM56" s="132" t="s">
        <v>24</v>
      </c>
      <c r="VKN56" s="132" t="s">
        <v>24</v>
      </c>
      <c r="VKO56" s="132" t="s">
        <v>24</v>
      </c>
      <c r="VKP56" s="132" t="s">
        <v>24</v>
      </c>
      <c r="VKQ56" s="132" t="s">
        <v>24</v>
      </c>
      <c r="VKR56" s="132" t="s">
        <v>24</v>
      </c>
      <c r="VKS56" s="132" t="s">
        <v>24</v>
      </c>
      <c r="VKT56" s="132" t="s">
        <v>24</v>
      </c>
      <c r="VKU56" s="132" t="s">
        <v>24</v>
      </c>
      <c r="VKV56" s="132" t="s">
        <v>24</v>
      </c>
      <c r="VKW56" s="132" t="s">
        <v>24</v>
      </c>
      <c r="VKX56" s="132" t="s">
        <v>24</v>
      </c>
      <c r="VKY56" s="132" t="s">
        <v>24</v>
      </c>
      <c r="VKZ56" s="132" t="s">
        <v>24</v>
      </c>
      <c r="VLA56" s="132" t="s">
        <v>24</v>
      </c>
      <c r="VLB56" s="132" t="s">
        <v>24</v>
      </c>
      <c r="VLC56" s="132" t="s">
        <v>24</v>
      </c>
      <c r="VLD56" s="132" t="s">
        <v>24</v>
      </c>
      <c r="VLE56" s="132" t="s">
        <v>24</v>
      </c>
      <c r="VLF56" s="132" t="s">
        <v>24</v>
      </c>
      <c r="VLG56" s="132" t="s">
        <v>24</v>
      </c>
      <c r="VLH56" s="132" t="s">
        <v>24</v>
      </c>
      <c r="VLI56" s="132" t="s">
        <v>24</v>
      </c>
      <c r="VLJ56" s="132" t="s">
        <v>24</v>
      </c>
      <c r="VLK56" s="132" t="s">
        <v>24</v>
      </c>
      <c r="VLL56" s="132" t="s">
        <v>24</v>
      </c>
      <c r="VLM56" s="132" t="s">
        <v>24</v>
      </c>
      <c r="VLN56" s="132" t="s">
        <v>24</v>
      </c>
      <c r="VLO56" s="132" t="s">
        <v>24</v>
      </c>
      <c r="VLP56" s="132" t="s">
        <v>24</v>
      </c>
      <c r="VLQ56" s="132" t="s">
        <v>24</v>
      </c>
      <c r="VLR56" s="132" t="s">
        <v>24</v>
      </c>
      <c r="VLS56" s="132" t="s">
        <v>24</v>
      </c>
      <c r="VLT56" s="132" t="s">
        <v>24</v>
      </c>
      <c r="VLU56" s="132" t="s">
        <v>24</v>
      </c>
      <c r="VLV56" s="132" t="s">
        <v>24</v>
      </c>
      <c r="VLW56" s="132" t="s">
        <v>24</v>
      </c>
      <c r="VLX56" s="132" t="s">
        <v>24</v>
      </c>
      <c r="VLY56" s="132" t="s">
        <v>24</v>
      </c>
      <c r="VLZ56" s="132" t="s">
        <v>24</v>
      </c>
      <c r="VMA56" s="132" t="s">
        <v>24</v>
      </c>
      <c r="VMB56" s="132" t="s">
        <v>24</v>
      </c>
      <c r="VMC56" s="132" t="s">
        <v>24</v>
      </c>
      <c r="VMD56" s="132" t="s">
        <v>24</v>
      </c>
      <c r="VME56" s="132" t="s">
        <v>24</v>
      </c>
      <c r="VMF56" s="132" t="s">
        <v>24</v>
      </c>
      <c r="VMG56" s="132" t="s">
        <v>24</v>
      </c>
      <c r="VMH56" s="132" t="s">
        <v>24</v>
      </c>
      <c r="VMI56" s="132" t="s">
        <v>24</v>
      </c>
      <c r="VMJ56" s="132" t="s">
        <v>24</v>
      </c>
      <c r="VMK56" s="132" t="s">
        <v>24</v>
      </c>
      <c r="VML56" s="132" t="s">
        <v>24</v>
      </c>
      <c r="VMM56" s="132" t="s">
        <v>24</v>
      </c>
      <c r="VMN56" s="132" t="s">
        <v>24</v>
      </c>
      <c r="VMO56" s="132" t="s">
        <v>24</v>
      </c>
      <c r="VMP56" s="132" t="s">
        <v>24</v>
      </c>
      <c r="VMQ56" s="132" t="s">
        <v>24</v>
      </c>
      <c r="VMR56" s="132" t="s">
        <v>24</v>
      </c>
      <c r="VMS56" s="132" t="s">
        <v>24</v>
      </c>
      <c r="VMT56" s="132" t="s">
        <v>24</v>
      </c>
      <c r="VMU56" s="132" t="s">
        <v>24</v>
      </c>
      <c r="VMV56" s="132" t="s">
        <v>24</v>
      </c>
      <c r="VMW56" s="132" t="s">
        <v>24</v>
      </c>
      <c r="VMX56" s="132" t="s">
        <v>24</v>
      </c>
      <c r="VMY56" s="132" t="s">
        <v>24</v>
      </c>
      <c r="VMZ56" s="132" t="s">
        <v>24</v>
      </c>
      <c r="VNA56" s="132" t="s">
        <v>24</v>
      </c>
      <c r="VNB56" s="132" t="s">
        <v>24</v>
      </c>
      <c r="VNC56" s="132" t="s">
        <v>24</v>
      </c>
      <c r="VND56" s="132" t="s">
        <v>24</v>
      </c>
      <c r="VNE56" s="132" t="s">
        <v>24</v>
      </c>
      <c r="VNF56" s="132" t="s">
        <v>24</v>
      </c>
      <c r="VNG56" s="132" t="s">
        <v>24</v>
      </c>
      <c r="VNH56" s="132" t="s">
        <v>24</v>
      </c>
      <c r="VNI56" s="132" t="s">
        <v>24</v>
      </c>
      <c r="VNJ56" s="132" t="s">
        <v>24</v>
      </c>
      <c r="VNK56" s="132" t="s">
        <v>24</v>
      </c>
      <c r="VNL56" s="132" t="s">
        <v>24</v>
      </c>
      <c r="VNM56" s="132" t="s">
        <v>24</v>
      </c>
      <c r="VNN56" s="132" t="s">
        <v>24</v>
      </c>
      <c r="VNO56" s="132" t="s">
        <v>24</v>
      </c>
      <c r="VNP56" s="132" t="s">
        <v>24</v>
      </c>
      <c r="VNQ56" s="132" t="s">
        <v>24</v>
      </c>
      <c r="VNR56" s="132" t="s">
        <v>24</v>
      </c>
      <c r="VNS56" s="132" t="s">
        <v>24</v>
      </c>
      <c r="VNT56" s="132" t="s">
        <v>24</v>
      </c>
      <c r="VNU56" s="132" t="s">
        <v>24</v>
      </c>
      <c r="VNV56" s="132" t="s">
        <v>24</v>
      </c>
      <c r="VNW56" s="132" t="s">
        <v>24</v>
      </c>
      <c r="VNX56" s="132" t="s">
        <v>24</v>
      </c>
      <c r="VNY56" s="132" t="s">
        <v>24</v>
      </c>
      <c r="VNZ56" s="132" t="s">
        <v>24</v>
      </c>
      <c r="VOA56" s="132" t="s">
        <v>24</v>
      </c>
      <c r="VOB56" s="132" t="s">
        <v>24</v>
      </c>
      <c r="VOC56" s="132" t="s">
        <v>24</v>
      </c>
      <c r="VOD56" s="132" t="s">
        <v>24</v>
      </c>
      <c r="VOE56" s="132" t="s">
        <v>24</v>
      </c>
      <c r="VOF56" s="132" t="s">
        <v>24</v>
      </c>
      <c r="VOG56" s="132" t="s">
        <v>24</v>
      </c>
      <c r="VOH56" s="132" t="s">
        <v>24</v>
      </c>
      <c r="VOI56" s="132" t="s">
        <v>24</v>
      </c>
      <c r="VOJ56" s="132" t="s">
        <v>24</v>
      </c>
      <c r="VOK56" s="132" t="s">
        <v>24</v>
      </c>
      <c r="VOL56" s="132" t="s">
        <v>24</v>
      </c>
      <c r="VOM56" s="132" t="s">
        <v>24</v>
      </c>
      <c r="VON56" s="132" t="s">
        <v>24</v>
      </c>
      <c r="VOO56" s="132" t="s">
        <v>24</v>
      </c>
      <c r="VOP56" s="132" t="s">
        <v>24</v>
      </c>
      <c r="VOQ56" s="132" t="s">
        <v>24</v>
      </c>
      <c r="VOR56" s="132" t="s">
        <v>24</v>
      </c>
      <c r="VOS56" s="132" t="s">
        <v>24</v>
      </c>
      <c r="VOT56" s="132" t="s">
        <v>24</v>
      </c>
      <c r="VOU56" s="132" t="s">
        <v>24</v>
      </c>
      <c r="VOV56" s="132" t="s">
        <v>24</v>
      </c>
      <c r="VOW56" s="132" t="s">
        <v>24</v>
      </c>
      <c r="VOX56" s="132" t="s">
        <v>24</v>
      </c>
      <c r="VOY56" s="132" t="s">
        <v>24</v>
      </c>
      <c r="VOZ56" s="132" t="s">
        <v>24</v>
      </c>
      <c r="VPA56" s="132" t="s">
        <v>24</v>
      </c>
      <c r="VPB56" s="132" t="s">
        <v>24</v>
      </c>
      <c r="VPC56" s="132" t="s">
        <v>24</v>
      </c>
      <c r="VPD56" s="132" t="s">
        <v>24</v>
      </c>
      <c r="VPE56" s="132" t="s">
        <v>24</v>
      </c>
      <c r="VPF56" s="132" t="s">
        <v>24</v>
      </c>
      <c r="VPG56" s="132" t="s">
        <v>24</v>
      </c>
      <c r="VPH56" s="132" t="s">
        <v>24</v>
      </c>
      <c r="VPI56" s="132" t="s">
        <v>24</v>
      </c>
      <c r="VPJ56" s="132" t="s">
        <v>24</v>
      </c>
      <c r="VPK56" s="132" t="s">
        <v>24</v>
      </c>
      <c r="VPL56" s="132" t="s">
        <v>24</v>
      </c>
      <c r="VPM56" s="132" t="s">
        <v>24</v>
      </c>
      <c r="VPN56" s="132" t="s">
        <v>24</v>
      </c>
      <c r="VPO56" s="132" t="s">
        <v>24</v>
      </c>
      <c r="VPP56" s="132" t="s">
        <v>24</v>
      </c>
      <c r="VPQ56" s="132" t="s">
        <v>24</v>
      </c>
      <c r="VPR56" s="132" t="s">
        <v>24</v>
      </c>
      <c r="VPS56" s="132" t="s">
        <v>24</v>
      </c>
      <c r="VPT56" s="132" t="s">
        <v>24</v>
      </c>
      <c r="VPU56" s="132" t="s">
        <v>24</v>
      </c>
      <c r="VPV56" s="132" t="s">
        <v>24</v>
      </c>
      <c r="VPW56" s="132" t="s">
        <v>24</v>
      </c>
      <c r="VPX56" s="132" t="s">
        <v>24</v>
      </c>
      <c r="VPY56" s="132" t="s">
        <v>24</v>
      </c>
      <c r="VPZ56" s="132" t="s">
        <v>24</v>
      </c>
      <c r="VQA56" s="132" t="s">
        <v>24</v>
      </c>
      <c r="VQB56" s="132" t="s">
        <v>24</v>
      </c>
      <c r="VQC56" s="132" t="s">
        <v>24</v>
      </c>
      <c r="VQD56" s="132" t="s">
        <v>24</v>
      </c>
      <c r="VQE56" s="132" t="s">
        <v>24</v>
      </c>
      <c r="VQF56" s="132" t="s">
        <v>24</v>
      </c>
      <c r="VQG56" s="132" t="s">
        <v>24</v>
      </c>
      <c r="VQH56" s="132" t="s">
        <v>24</v>
      </c>
      <c r="VQI56" s="132" t="s">
        <v>24</v>
      </c>
      <c r="VQJ56" s="132" t="s">
        <v>24</v>
      </c>
      <c r="VQK56" s="132" t="s">
        <v>24</v>
      </c>
      <c r="VQL56" s="132" t="s">
        <v>24</v>
      </c>
      <c r="VQM56" s="132" t="s">
        <v>24</v>
      </c>
      <c r="VQN56" s="132" t="s">
        <v>24</v>
      </c>
      <c r="VQO56" s="132" t="s">
        <v>24</v>
      </c>
      <c r="VQP56" s="132" t="s">
        <v>24</v>
      </c>
      <c r="VQQ56" s="132" t="s">
        <v>24</v>
      </c>
      <c r="VQR56" s="132" t="s">
        <v>24</v>
      </c>
      <c r="VQS56" s="132" t="s">
        <v>24</v>
      </c>
      <c r="VQT56" s="132" t="s">
        <v>24</v>
      </c>
      <c r="VQU56" s="132" t="s">
        <v>24</v>
      </c>
      <c r="VQV56" s="132" t="s">
        <v>24</v>
      </c>
      <c r="VQW56" s="132" t="s">
        <v>24</v>
      </c>
      <c r="VQX56" s="132" t="s">
        <v>24</v>
      </c>
      <c r="VQY56" s="132" t="s">
        <v>24</v>
      </c>
      <c r="VQZ56" s="132" t="s">
        <v>24</v>
      </c>
      <c r="VRA56" s="132" t="s">
        <v>24</v>
      </c>
      <c r="VRB56" s="132" t="s">
        <v>24</v>
      </c>
      <c r="VRC56" s="132" t="s">
        <v>24</v>
      </c>
      <c r="VRD56" s="132" t="s">
        <v>24</v>
      </c>
      <c r="VRE56" s="132" t="s">
        <v>24</v>
      </c>
      <c r="VRF56" s="132" t="s">
        <v>24</v>
      </c>
      <c r="VRG56" s="132" t="s">
        <v>24</v>
      </c>
      <c r="VRH56" s="132" t="s">
        <v>24</v>
      </c>
      <c r="VRI56" s="132" t="s">
        <v>24</v>
      </c>
      <c r="VRJ56" s="132" t="s">
        <v>24</v>
      </c>
      <c r="VRK56" s="132" t="s">
        <v>24</v>
      </c>
      <c r="VRL56" s="132" t="s">
        <v>24</v>
      </c>
      <c r="VRM56" s="132" t="s">
        <v>24</v>
      </c>
      <c r="VRN56" s="132" t="s">
        <v>24</v>
      </c>
      <c r="VRO56" s="132" t="s">
        <v>24</v>
      </c>
      <c r="VRP56" s="132" t="s">
        <v>24</v>
      </c>
      <c r="VRQ56" s="132" t="s">
        <v>24</v>
      </c>
      <c r="VRR56" s="132" t="s">
        <v>24</v>
      </c>
      <c r="VRS56" s="132" t="s">
        <v>24</v>
      </c>
      <c r="VRT56" s="132" t="s">
        <v>24</v>
      </c>
      <c r="VRU56" s="132" t="s">
        <v>24</v>
      </c>
      <c r="VRV56" s="132" t="s">
        <v>24</v>
      </c>
      <c r="VRW56" s="132" t="s">
        <v>24</v>
      </c>
      <c r="VRX56" s="132" t="s">
        <v>24</v>
      </c>
      <c r="VRY56" s="132" t="s">
        <v>24</v>
      </c>
      <c r="VRZ56" s="132" t="s">
        <v>24</v>
      </c>
      <c r="VSA56" s="132" t="s">
        <v>24</v>
      </c>
      <c r="VSB56" s="132" t="s">
        <v>24</v>
      </c>
      <c r="VSC56" s="132" t="s">
        <v>24</v>
      </c>
      <c r="VSD56" s="132" t="s">
        <v>24</v>
      </c>
      <c r="VSE56" s="132" t="s">
        <v>24</v>
      </c>
      <c r="VSF56" s="132" t="s">
        <v>24</v>
      </c>
      <c r="VSG56" s="132" t="s">
        <v>24</v>
      </c>
      <c r="VSH56" s="132" t="s">
        <v>24</v>
      </c>
      <c r="VSI56" s="132" t="s">
        <v>24</v>
      </c>
      <c r="VSJ56" s="132" t="s">
        <v>24</v>
      </c>
      <c r="VSK56" s="132" t="s">
        <v>24</v>
      </c>
      <c r="VSL56" s="132" t="s">
        <v>24</v>
      </c>
      <c r="VSM56" s="132" t="s">
        <v>24</v>
      </c>
      <c r="VSN56" s="132" t="s">
        <v>24</v>
      </c>
      <c r="VSO56" s="132" t="s">
        <v>24</v>
      </c>
      <c r="VSP56" s="132" t="s">
        <v>24</v>
      </c>
      <c r="VSQ56" s="132" t="s">
        <v>24</v>
      </c>
      <c r="VSR56" s="132" t="s">
        <v>24</v>
      </c>
      <c r="VSS56" s="132" t="s">
        <v>24</v>
      </c>
      <c r="VST56" s="132" t="s">
        <v>24</v>
      </c>
      <c r="VSU56" s="132" t="s">
        <v>24</v>
      </c>
      <c r="VSV56" s="132" t="s">
        <v>24</v>
      </c>
      <c r="VSW56" s="132" t="s">
        <v>24</v>
      </c>
      <c r="VSX56" s="132" t="s">
        <v>24</v>
      </c>
      <c r="VSY56" s="132" t="s">
        <v>24</v>
      </c>
      <c r="VSZ56" s="132" t="s">
        <v>24</v>
      </c>
      <c r="VTA56" s="132" t="s">
        <v>24</v>
      </c>
      <c r="VTB56" s="132" t="s">
        <v>24</v>
      </c>
      <c r="VTC56" s="132" t="s">
        <v>24</v>
      </c>
      <c r="VTD56" s="132" t="s">
        <v>24</v>
      </c>
      <c r="VTE56" s="132" t="s">
        <v>24</v>
      </c>
      <c r="VTF56" s="132" t="s">
        <v>24</v>
      </c>
      <c r="VTG56" s="132" t="s">
        <v>24</v>
      </c>
      <c r="VTH56" s="132" t="s">
        <v>24</v>
      </c>
      <c r="VTI56" s="132" t="s">
        <v>24</v>
      </c>
      <c r="VTJ56" s="132" t="s">
        <v>24</v>
      </c>
      <c r="VTK56" s="132" t="s">
        <v>24</v>
      </c>
      <c r="VTL56" s="132" t="s">
        <v>24</v>
      </c>
      <c r="VTM56" s="132" t="s">
        <v>24</v>
      </c>
      <c r="VTN56" s="132" t="s">
        <v>24</v>
      </c>
      <c r="VTO56" s="132" t="s">
        <v>24</v>
      </c>
      <c r="VTP56" s="132" t="s">
        <v>24</v>
      </c>
      <c r="VTQ56" s="132" t="s">
        <v>24</v>
      </c>
      <c r="VTR56" s="132" t="s">
        <v>24</v>
      </c>
      <c r="VTS56" s="132" t="s">
        <v>24</v>
      </c>
      <c r="VTT56" s="132" t="s">
        <v>24</v>
      </c>
      <c r="VTU56" s="132" t="s">
        <v>24</v>
      </c>
      <c r="VTV56" s="132" t="s">
        <v>24</v>
      </c>
      <c r="VTW56" s="132" t="s">
        <v>24</v>
      </c>
      <c r="VTX56" s="132" t="s">
        <v>24</v>
      </c>
      <c r="VTY56" s="132" t="s">
        <v>24</v>
      </c>
      <c r="VTZ56" s="132" t="s">
        <v>24</v>
      </c>
      <c r="VUA56" s="132" t="s">
        <v>24</v>
      </c>
      <c r="VUB56" s="132" t="s">
        <v>24</v>
      </c>
      <c r="VUC56" s="132" t="s">
        <v>24</v>
      </c>
      <c r="VUD56" s="132" t="s">
        <v>24</v>
      </c>
      <c r="VUE56" s="132" t="s">
        <v>24</v>
      </c>
      <c r="VUF56" s="132" t="s">
        <v>24</v>
      </c>
      <c r="VUG56" s="132" t="s">
        <v>24</v>
      </c>
      <c r="VUH56" s="132" t="s">
        <v>24</v>
      </c>
      <c r="VUI56" s="132" t="s">
        <v>24</v>
      </c>
      <c r="VUJ56" s="132" t="s">
        <v>24</v>
      </c>
      <c r="VUK56" s="132" t="s">
        <v>24</v>
      </c>
      <c r="VUL56" s="132" t="s">
        <v>24</v>
      </c>
      <c r="VUM56" s="132" t="s">
        <v>24</v>
      </c>
      <c r="VUN56" s="132" t="s">
        <v>24</v>
      </c>
      <c r="VUO56" s="132" t="s">
        <v>24</v>
      </c>
      <c r="VUP56" s="132" t="s">
        <v>24</v>
      </c>
      <c r="VUQ56" s="132" t="s">
        <v>24</v>
      </c>
      <c r="VUR56" s="132" t="s">
        <v>24</v>
      </c>
      <c r="VUS56" s="132" t="s">
        <v>24</v>
      </c>
      <c r="VUT56" s="132" t="s">
        <v>24</v>
      </c>
      <c r="VUU56" s="132" t="s">
        <v>24</v>
      </c>
      <c r="VUV56" s="132" t="s">
        <v>24</v>
      </c>
      <c r="VUW56" s="132" t="s">
        <v>24</v>
      </c>
      <c r="VUX56" s="132" t="s">
        <v>24</v>
      </c>
      <c r="VUY56" s="132" t="s">
        <v>24</v>
      </c>
      <c r="VUZ56" s="132" t="s">
        <v>24</v>
      </c>
      <c r="VVA56" s="132" t="s">
        <v>24</v>
      </c>
      <c r="VVB56" s="132" t="s">
        <v>24</v>
      </c>
      <c r="VVC56" s="132" t="s">
        <v>24</v>
      </c>
      <c r="VVD56" s="132" t="s">
        <v>24</v>
      </c>
      <c r="VVE56" s="132" t="s">
        <v>24</v>
      </c>
      <c r="VVF56" s="132" t="s">
        <v>24</v>
      </c>
      <c r="VVG56" s="132" t="s">
        <v>24</v>
      </c>
      <c r="VVH56" s="132" t="s">
        <v>24</v>
      </c>
      <c r="VVI56" s="132" t="s">
        <v>24</v>
      </c>
      <c r="VVJ56" s="132" t="s">
        <v>24</v>
      </c>
      <c r="VVK56" s="132" t="s">
        <v>24</v>
      </c>
      <c r="VVL56" s="132" t="s">
        <v>24</v>
      </c>
      <c r="VVM56" s="132" t="s">
        <v>24</v>
      </c>
      <c r="VVN56" s="132" t="s">
        <v>24</v>
      </c>
      <c r="VVO56" s="132" t="s">
        <v>24</v>
      </c>
      <c r="VVP56" s="132" t="s">
        <v>24</v>
      </c>
      <c r="VVQ56" s="132" t="s">
        <v>24</v>
      </c>
      <c r="VVR56" s="132" t="s">
        <v>24</v>
      </c>
      <c r="VVS56" s="132" t="s">
        <v>24</v>
      </c>
      <c r="VVT56" s="132" t="s">
        <v>24</v>
      </c>
      <c r="VVU56" s="132" t="s">
        <v>24</v>
      </c>
      <c r="VVV56" s="132" t="s">
        <v>24</v>
      </c>
      <c r="VVW56" s="132" t="s">
        <v>24</v>
      </c>
      <c r="VVX56" s="132" t="s">
        <v>24</v>
      </c>
      <c r="VVY56" s="132" t="s">
        <v>24</v>
      </c>
      <c r="VVZ56" s="132" t="s">
        <v>24</v>
      </c>
      <c r="VWA56" s="132" t="s">
        <v>24</v>
      </c>
      <c r="VWB56" s="132" t="s">
        <v>24</v>
      </c>
      <c r="VWC56" s="132" t="s">
        <v>24</v>
      </c>
      <c r="VWD56" s="132" t="s">
        <v>24</v>
      </c>
      <c r="VWE56" s="132" t="s">
        <v>24</v>
      </c>
      <c r="VWF56" s="132" t="s">
        <v>24</v>
      </c>
      <c r="VWG56" s="132" t="s">
        <v>24</v>
      </c>
      <c r="VWH56" s="132" t="s">
        <v>24</v>
      </c>
      <c r="VWI56" s="132" t="s">
        <v>24</v>
      </c>
      <c r="VWJ56" s="132" t="s">
        <v>24</v>
      </c>
      <c r="VWK56" s="132" t="s">
        <v>24</v>
      </c>
      <c r="VWL56" s="132" t="s">
        <v>24</v>
      </c>
      <c r="VWM56" s="132" t="s">
        <v>24</v>
      </c>
      <c r="VWN56" s="132" t="s">
        <v>24</v>
      </c>
      <c r="VWO56" s="132" t="s">
        <v>24</v>
      </c>
      <c r="VWP56" s="132" t="s">
        <v>24</v>
      </c>
      <c r="VWQ56" s="132" t="s">
        <v>24</v>
      </c>
      <c r="VWR56" s="132" t="s">
        <v>24</v>
      </c>
      <c r="VWS56" s="132" t="s">
        <v>24</v>
      </c>
      <c r="VWT56" s="132" t="s">
        <v>24</v>
      </c>
      <c r="VWU56" s="132" t="s">
        <v>24</v>
      </c>
      <c r="VWV56" s="132" t="s">
        <v>24</v>
      </c>
      <c r="VWW56" s="132" t="s">
        <v>24</v>
      </c>
      <c r="VWX56" s="132" t="s">
        <v>24</v>
      </c>
      <c r="VWY56" s="132" t="s">
        <v>24</v>
      </c>
      <c r="VWZ56" s="132" t="s">
        <v>24</v>
      </c>
      <c r="VXA56" s="132" t="s">
        <v>24</v>
      </c>
      <c r="VXB56" s="132" t="s">
        <v>24</v>
      </c>
      <c r="VXC56" s="132" t="s">
        <v>24</v>
      </c>
      <c r="VXD56" s="132" t="s">
        <v>24</v>
      </c>
      <c r="VXE56" s="132" t="s">
        <v>24</v>
      </c>
      <c r="VXF56" s="132" t="s">
        <v>24</v>
      </c>
      <c r="VXG56" s="132" t="s">
        <v>24</v>
      </c>
      <c r="VXH56" s="132" t="s">
        <v>24</v>
      </c>
      <c r="VXI56" s="132" t="s">
        <v>24</v>
      </c>
      <c r="VXJ56" s="132" t="s">
        <v>24</v>
      </c>
      <c r="VXK56" s="132" t="s">
        <v>24</v>
      </c>
      <c r="VXL56" s="132" t="s">
        <v>24</v>
      </c>
      <c r="VXM56" s="132" t="s">
        <v>24</v>
      </c>
      <c r="VXN56" s="132" t="s">
        <v>24</v>
      </c>
      <c r="VXO56" s="132" t="s">
        <v>24</v>
      </c>
      <c r="VXP56" s="132" t="s">
        <v>24</v>
      </c>
      <c r="VXQ56" s="132" t="s">
        <v>24</v>
      </c>
      <c r="VXR56" s="132" t="s">
        <v>24</v>
      </c>
      <c r="VXS56" s="132" t="s">
        <v>24</v>
      </c>
      <c r="VXT56" s="132" t="s">
        <v>24</v>
      </c>
      <c r="VXU56" s="132" t="s">
        <v>24</v>
      </c>
      <c r="VXV56" s="132" t="s">
        <v>24</v>
      </c>
      <c r="VXW56" s="132" t="s">
        <v>24</v>
      </c>
      <c r="VXX56" s="132" t="s">
        <v>24</v>
      </c>
      <c r="VXY56" s="132" t="s">
        <v>24</v>
      </c>
      <c r="VXZ56" s="132" t="s">
        <v>24</v>
      </c>
      <c r="VYA56" s="132" t="s">
        <v>24</v>
      </c>
      <c r="VYB56" s="132" t="s">
        <v>24</v>
      </c>
      <c r="VYC56" s="132" t="s">
        <v>24</v>
      </c>
      <c r="VYD56" s="132" t="s">
        <v>24</v>
      </c>
      <c r="VYE56" s="132" t="s">
        <v>24</v>
      </c>
      <c r="VYF56" s="132" t="s">
        <v>24</v>
      </c>
      <c r="VYG56" s="132" t="s">
        <v>24</v>
      </c>
      <c r="VYH56" s="132" t="s">
        <v>24</v>
      </c>
      <c r="VYI56" s="132" t="s">
        <v>24</v>
      </c>
      <c r="VYJ56" s="132" t="s">
        <v>24</v>
      </c>
      <c r="VYK56" s="132" t="s">
        <v>24</v>
      </c>
      <c r="VYL56" s="132" t="s">
        <v>24</v>
      </c>
      <c r="VYM56" s="132" t="s">
        <v>24</v>
      </c>
      <c r="VYN56" s="132" t="s">
        <v>24</v>
      </c>
      <c r="VYO56" s="132" t="s">
        <v>24</v>
      </c>
      <c r="VYP56" s="132" t="s">
        <v>24</v>
      </c>
      <c r="VYQ56" s="132" t="s">
        <v>24</v>
      </c>
      <c r="VYR56" s="132" t="s">
        <v>24</v>
      </c>
      <c r="VYS56" s="132" t="s">
        <v>24</v>
      </c>
      <c r="VYT56" s="132" t="s">
        <v>24</v>
      </c>
      <c r="VYU56" s="132" t="s">
        <v>24</v>
      </c>
      <c r="VYV56" s="132" t="s">
        <v>24</v>
      </c>
      <c r="VYW56" s="132" t="s">
        <v>24</v>
      </c>
      <c r="VYX56" s="132" t="s">
        <v>24</v>
      </c>
      <c r="VYY56" s="132" t="s">
        <v>24</v>
      </c>
      <c r="VYZ56" s="132" t="s">
        <v>24</v>
      </c>
      <c r="VZA56" s="132" t="s">
        <v>24</v>
      </c>
      <c r="VZB56" s="132" t="s">
        <v>24</v>
      </c>
      <c r="VZC56" s="132" t="s">
        <v>24</v>
      </c>
      <c r="VZD56" s="132" t="s">
        <v>24</v>
      </c>
      <c r="VZE56" s="132" t="s">
        <v>24</v>
      </c>
      <c r="VZF56" s="132" t="s">
        <v>24</v>
      </c>
      <c r="VZG56" s="132" t="s">
        <v>24</v>
      </c>
      <c r="VZH56" s="132" t="s">
        <v>24</v>
      </c>
      <c r="VZI56" s="132" t="s">
        <v>24</v>
      </c>
      <c r="VZJ56" s="132" t="s">
        <v>24</v>
      </c>
      <c r="VZK56" s="132" t="s">
        <v>24</v>
      </c>
      <c r="VZL56" s="132" t="s">
        <v>24</v>
      </c>
      <c r="VZM56" s="132" t="s">
        <v>24</v>
      </c>
      <c r="VZN56" s="132" t="s">
        <v>24</v>
      </c>
      <c r="VZO56" s="132" t="s">
        <v>24</v>
      </c>
      <c r="VZP56" s="132" t="s">
        <v>24</v>
      </c>
      <c r="VZQ56" s="132" t="s">
        <v>24</v>
      </c>
      <c r="VZR56" s="132" t="s">
        <v>24</v>
      </c>
      <c r="VZS56" s="132" t="s">
        <v>24</v>
      </c>
      <c r="VZT56" s="132" t="s">
        <v>24</v>
      </c>
      <c r="VZU56" s="132" t="s">
        <v>24</v>
      </c>
      <c r="VZV56" s="132" t="s">
        <v>24</v>
      </c>
      <c r="VZW56" s="132" t="s">
        <v>24</v>
      </c>
      <c r="VZX56" s="132" t="s">
        <v>24</v>
      </c>
      <c r="VZY56" s="132" t="s">
        <v>24</v>
      </c>
      <c r="VZZ56" s="132" t="s">
        <v>24</v>
      </c>
      <c r="WAA56" s="132" t="s">
        <v>24</v>
      </c>
      <c r="WAB56" s="132" t="s">
        <v>24</v>
      </c>
      <c r="WAC56" s="132" t="s">
        <v>24</v>
      </c>
      <c r="WAD56" s="132" t="s">
        <v>24</v>
      </c>
      <c r="WAE56" s="132" t="s">
        <v>24</v>
      </c>
      <c r="WAF56" s="132" t="s">
        <v>24</v>
      </c>
      <c r="WAG56" s="132" t="s">
        <v>24</v>
      </c>
      <c r="WAH56" s="132" t="s">
        <v>24</v>
      </c>
      <c r="WAI56" s="132" t="s">
        <v>24</v>
      </c>
      <c r="WAJ56" s="132" t="s">
        <v>24</v>
      </c>
      <c r="WAK56" s="132" t="s">
        <v>24</v>
      </c>
      <c r="WAL56" s="132" t="s">
        <v>24</v>
      </c>
      <c r="WAM56" s="132" t="s">
        <v>24</v>
      </c>
      <c r="WAN56" s="132" t="s">
        <v>24</v>
      </c>
      <c r="WAO56" s="132" t="s">
        <v>24</v>
      </c>
      <c r="WAP56" s="132" t="s">
        <v>24</v>
      </c>
      <c r="WAQ56" s="132" t="s">
        <v>24</v>
      </c>
      <c r="WAR56" s="132" t="s">
        <v>24</v>
      </c>
      <c r="WAS56" s="132" t="s">
        <v>24</v>
      </c>
      <c r="WAT56" s="132" t="s">
        <v>24</v>
      </c>
      <c r="WAU56" s="132" t="s">
        <v>24</v>
      </c>
      <c r="WAV56" s="132" t="s">
        <v>24</v>
      </c>
      <c r="WAW56" s="132" t="s">
        <v>24</v>
      </c>
      <c r="WAX56" s="132" t="s">
        <v>24</v>
      </c>
      <c r="WAY56" s="132" t="s">
        <v>24</v>
      </c>
      <c r="WAZ56" s="132" t="s">
        <v>24</v>
      </c>
      <c r="WBA56" s="132" t="s">
        <v>24</v>
      </c>
      <c r="WBB56" s="132" t="s">
        <v>24</v>
      </c>
      <c r="WBC56" s="132" t="s">
        <v>24</v>
      </c>
      <c r="WBD56" s="132" t="s">
        <v>24</v>
      </c>
      <c r="WBE56" s="132" t="s">
        <v>24</v>
      </c>
      <c r="WBF56" s="132" t="s">
        <v>24</v>
      </c>
      <c r="WBG56" s="132" t="s">
        <v>24</v>
      </c>
      <c r="WBH56" s="132" t="s">
        <v>24</v>
      </c>
      <c r="WBI56" s="132" t="s">
        <v>24</v>
      </c>
      <c r="WBJ56" s="132" t="s">
        <v>24</v>
      </c>
      <c r="WBK56" s="132" t="s">
        <v>24</v>
      </c>
      <c r="WBL56" s="132" t="s">
        <v>24</v>
      </c>
      <c r="WBM56" s="132" t="s">
        <v>24</v>
      </c>
      <c r="WBN56" s="132" t="s">
        <v>24</v>
      </c>
      <c r="WBO56" s="132" t="s">
        <v>24</v>
      </c>
      <c r="WBP56" s="132" t="s">
        <v>24</v>
      </c>
      <c r="WBQ56" s="132" t="s">
        <v>24</v>
      </c>
      <c r="WBR56" s="132" t="s">
        <v>24</v>
      </c>
      <c r="WBS56" s="132" t="s">
        <v>24</v>
      </c>
      <c r="WBT56" s="132" t="s">
        <v>24</v>
      </c>
      <c r="WBU56" s="132" t="s">
        <v>24</v>
      </c>
      <c r="WBV56" s="132" t="s">
        <v>24</v>
      </c>
      <c r="WBW56" s="132" t="s">
        <v>24</v>
      </c>
      <c r="WBX56" s="132" t="s">
        <v>24</v>
      </c>
      <c r="WBY56" s="132" t="s">
        <v>24</v>
      </c>
      <c r="WBZ56" s="132" t="s">
        <v>24</v>
      </c>
      <c r="WCA56" s="132" t="s">
        <v>24</v>
      </c>
      <c r="WCB56" s="132" t="s">
        <v>24</v>
      </c>
      <c r="WCC56" s="132" t="s">
        <v>24</v>
      </c>
      <c r="WCD56" s="132" t="s">
        <v>24</v>
      </c>
      <c r="WCE56" s="132" t="s">
        <v>24</v>
      </c>
      <c r="WCF56" s="132" t="s">
        <v>24</v>
      </c>
      <c r="WCG56" s="132" t="s">
        <v>24</v>
      </c>
      <c r="WCH56" s="132" t="s">
        <v>24</v>
      </c>
      <c r="WCI56" s="132" t="s">
        <v>24</v>
      </c>
      <c r="WCJ56" s="132" t="s">
        <v>24</v>
      </c>
      <c r="WCK56" s="132" t="s">
        <v>24</v>
      </c>
      <c r="WCL56" s="132" t="s">
        <v>24</v>
      </c>
      <c r="WCM56" s="132" t="s">
        <v>24</v>
      </c>
      <c r="WCN56" s="132" t="s">
        <v>24</v>
      </c>
      <c r="WCO56" s="132" t="s">
        <v>24</v>
      </c>
      <c r="WCP56" s="132" t="s">
        <v>24</v>
      </c>
      <c r="WCQ56" s="132" t="s">
        <v>24</v>
      </c>
      <c r="WCR56" s="132" t="s">
        <v>24</v>
      </c>
      <c r="WCS56" s="132" t="s">
        <v>24</v>
      </c>
      <c r="WCT56" s="132" t="s">
        <v>24</v>
      </c>
      <c r="WCU56" s="132" t="s">
        <v>24</v>
      </c>
      <c r="WCV56" s="132" t="s">
        <v>24</v>
      </c>
      <c r="WCW56" s="132" t="s">
        <v>24</v>
      </c>
      <c r="WCX56" s="132" t="s">
        <v>24</v>
      </c>
      <c r="WCY56" s="132" t="s">
        <v>24</v>
      </c>
      <c r="WCZ56" s="132" t="s">
        <v>24</v>
      </c>
      <c r="WDA56" s="132" t="s">
        <v>24</v>
      </c>
      <c r="WDB56" s="132" t="s">
        <v>24</v>
      </c>
      <c r="WDC56" s="132" t="s">
        <v>24</v>
      </c>
      <c r="WDD56" s="132" t="s">
        <v>24</v>
      </c>
      <c r="WDE56" s="132" t="s">
        <v>24</v>
      </c>
      <c r="WDF56" s="132" t="s">
        <v>24</v>
      </c>
      <c r="WDG56" s="132" t="s">
        <v>24</v>
      </c>
      <c r="WDH56" s="132" t="s">
        <v>24</v>
      </c>
      <c r="WDI56" s="132" t="s">
        <v>24</v>
      </c>
      <c r="WDJ56" s="132" t="s">
        <v>24</v>
      </c>
      <c r="WDK56" s="132" t="s">
        <v>24</v>
      </c>
      <c r="WDL56" s="132" t="s">
        <v>24</v>
      </c>
      <c r="WDM56" s="132" t="s">
        <v>24</v>
      </c>
      <c r="WDN56" s="132" t="s">
        <v>24</v>
      </c>
      <c r="WDO56" s="132" t="s">
        <v>24</v>
      </c>
      <c r="WDP56" s="132" t="s">
        <v>24</v>
      </c>
      <c r="WDQ56" s="132" t="s">
        <v>24</v>
      </c>
      <c r="WDR56" s="132" t="s">
        <v>24</v>
      </c>
      <c r="WDS56" s="132" t="s">
        <v>24</v>
      </c>
      <c r="WDT56" s="132" t="s">
        <v>24</v>
      </c>
      <c r="WDU56" s="132" t="s">
        <v>24</v>
      </c>
      <c r="WDV56" s="132" t="s">
        <v>24</v>
      </c>
      <c r="WDW56" s="132" t="s">
        <v>24</v>
      </c>
      <c r="WDX56" s="132" t="s">
        <v>24</v>
      </c>
      <c r="WDY56" s="132" t="s">
        <v>24</v>
      </c>
      <c r="WDZ56" s="132" t="s">
        <v>24</v>
      </c>
      <c r="WEA56" s="132" t="s">
        <v>24</v>
      </c>
      <c r="WEB56" s="132" t="s">
        <v>24</v>
      </c>
      <c r="WEC56" s="132" t="s">
        <v>24</v>
      </c>
      <c r="WED56" s="132" t="s">
        <v>24</v>
      </c>
      <c r="WEE56" s="132" t="s">
        <v>24</v>
      </c>
      <c r="WEF56" s="132" t="s">
        <v>24</v>
      </c>
      <c r="WEG56" s="132" t="s">
        <v>24</v>
      </c>
      <c r="WEH56" s="132" t="s">
        <v>24</v>
      </c>
      <c r="WEI56" s="132" t="s">
        <v>24</v>
      </c>
      <c r="WEJ56" s="132" t="s">
        <v>24</v>
      </c>
      <c r="WEK56" s="132" t="s">
        <v>24</v>
      </c>
      <c r="WEL56" s="132" t="s">
        <v>24</v>
      </c>
      <c r="WEM56" s="132" t="s">
        <v>24</v>
      </c>
      <c r="WEN56" s="132" t="s">
        <v>24</v>
      </c>
      <c r="WEO56" s="132" t="s">
        <v>24</v>
      </c>
      <c r="WEP56" s="132" t="s">
        <v>24</v>
      </c>
      <c r="WEQ56" s="132" t="s">
        <v>24</v>
      </c>
      <c r="WER56" s="132" t="s">
        <v>24</v>
      </c>
      <c r="WES56" s="132" t="s">
        <v>24</v>
      </c>
      <c r="WET56" s="132" t="s">
        <v>24</v>
      </c>
      <c r="WEU56" s="132" t="s">
        <v>24</v>
      </c>
      <c r="WEV56" s="132" t="s">
        <v>24</v>
      </c>
      <c r="WEW56" s="132" t="s">
        <v>24</v>
      </c>
      <c r="WEX56" s="132" t="s">
        <v>24</v>
      </c>
      <c r="WEY56" s="132" t="s">
        <v>24</v>
      </c>
      <c r="WEZ56" s="132" t="s">
        <v>24</v>
      </c>
      <c r="WFA56" s="132" t="s">
        <v>24</v>
      </c>
      <c r="WFB56" s="132" t="s">
        <v>24</v>
      </c>
      <c r="WFC56" s="132" t="s">
        <v>24</v>
      </c>
      <c r="WFD56" s="132" t="s">
        <v>24</v>
      </c>
      <c r="WFE56" s="132" t="s">
        <v>24</v>
      </c>
      <c r="WFF56" s="132" t="s">
        <v>24</v>
      </c>
      <c r="WFG56" s="132" t="s">
        <v>24</v>
      </c>
      <c r="WFH56" s="132" t="s">
        <v>24</v>
      </c>
      <c r="WFI56" s="132" t="s">
        <v>24</v>
      </c>
      <c r="WFJ56" s="132" t="s">
        <v>24</v>
      </c>
      <c r="WFK56" s="132" t="s">
        <v>24</v>
      </c>
      <c r="WFL56" s="132" t="s">
        <v>24</v>
      </c>
      <c r="WFM56" s="132" t="s">
        <v>24</v>
      </c>
      <c r="WFN56" s="132" t="s">
        <v>24</v>
      </c>
      <c r="WFO56" s="132" t="s">
        <v>24</v>
      </c>
      <c r="WFP56" s="132" t="s">
        <v>24</v>
      </c>
      <c r="WFQ56" s="132" t="s">
        <v>24</v>
      </c>
      <c r="WFR56" s="132" t="s">
        <v>24</v>
      </c>
      <c r="WFS56" s="132" t="s">
        <v>24</v>
      </c>
      <c r="WFT56" s="132" t="s">
        <v>24</v>
      </c>
      <c r="WFU56" s="132" t="s">
        <v>24</v>
      </c>
      <c r="WFV56" s="132" t="s">
        <v>24</v>
      </c>
      <c r="WFW56" s="132" t="s">
        <v>24</v>
      </c>
      <c r="WFX56" s="132" t="s">
        <v>24</v>
      </c>
      <c r="WFY56" s="132" t="s">
        <v>24</v>
      </c>
      <c r="WFZ56" s="132" t="s">
        <v>24</v>
      </c>
      <c r="WGA56" s="132" t="s">
        <v>24</v>
      </c>
      <c r="WGB56" s="132" t="s">
        <v>24</v>
      </c>
      <c r="WGC56" s="132" t="s">
        <v>24</v>
      </c>
      <c r="WGD56" s="132" t="s">
        <v>24</v>
      </c>
      <c r="WGE56" s="132" t="s">
        <v>24</v>
      </c>
      <c r="WGF56" s="132" t="s">
        <v>24</v>
      </c>
      <c r="WGG56" s="132" t="s">
        <v>24</v>
      </c>
      <c r="WGH56" s="132" t="s">
        <v>24</v>
      </c>
      <c r="WGI56" s="132" t="s">
        <v>24</v>
      </c>
      <c r="WGJ56" s="132" t="s">
        <v>24</v>
      </c>
      <c r="WGK56" s="132" t="s">
        <v>24</v>
      </c>
      <c r="WGL56" s="132" t="s">
        <v>24</v>
      </c>
      <c r="WGM56" s="132" t="s">
        <v>24</v>
      </c>
      <c r="WGN56" s="132" t="s">
        <v>24</v>
      </c>
      <c r="WGO56" s="132" t="s">
        <v>24</v>
      </c>
      <c r="WGP56" s="132" t="s">
        <v>24</v>
      </c>
      <c r="WGQ56" s="132" t="s">
        <v>24</v>
      </c>
      <c r="WGR56" s="132" t="s">
        <v>24</v>
      </c>
      <c r="WGS56" s="132" t="s">
        <v>24</v>
      </c>
      <c r="WGT56" s="132" t="s">
        <v>24</v>
      </c>
      <c r="WGU56" s="132" t="s">
        <v>24</v>
      </c>
      <c r="WGV56" s="132" t="s">
        <v>24</v>
      </c>
      <c r="WGW56" s="132" t="s">
        <v>24</v>
      </c>
      <c r="WGX56" s="132" t="s">
        <v>24</v>
      </c>
      <c r="WGY56" s="132" t="s">
        <v>24</v>
      </c>
      <c r="WGZ56" s="132" t="s">
        <v>24</v>
      </c>
      <c r="WHA56" s="132" t="s">
        <v>24</v>
      </c>
      <c r="WHB56" s="132" t="s">
        <v>24</v>
      </c>
      <c r="WHC56" s="132" t="s">
        <v>24</v>
      </c>
      <c r="WHD56" s="132" t="s">
        <v>24</v>
      </c>
      <c r="WHE56" s="132" t="s">
        <v>24</v>
      </c>
      <c r="WHF56" s="132" t="s">
        <v>24</v>
      </c>
      <c r="WHG56" s="132" t="s">
        <v>24</v>
      </c>
      <c r="WHH56" s="132" t="s">
        <v>24</v>
      </c>
      <c r="WHI56" s="132" t="s">
        <v>24</v>
      </c>
      <c r="WHJ56" s="132" t="s">
        <v>24</v>
      </c>
      <c r="WHK56" s="132" t="s">
        <v>24</v>
      </c>
      <c r="WHL56" s="132" t="s">
        <v>24</v>
      </c>
      <c r="WHM56" s="132" t="s">
        <v>24</v>
      </c>
      <c r="WHN56" s="132" t="s">
        <v>24</v>
      </c>
      <c r="WHO56" s="132" t="s">
        <v>24</v>
      </c>
      <c r="WHP56" s="132" t="s">
        <v>24</v>
      </c>
      <c r="WHQ56" s="132" t="s">
        <v>24</v>
      </c>
      <c r="WHR56" s="132" t="s">
        <v>24</v>
      </c>
      <c r="WHS56" s="132" t="s">
        <v>24</v>
      </c>
      <c r="WHT56" s="132" t="s">
        <v>24</v>
      </c>
      <c r="WHU56" s="132" t="s">
        <v>24</v>
      </c>
      <c r="WHV56" s="132" t="s">
        <v>24</v>
      </c>
      <c r="WHW56" s="132" t="s">
        <v>24</v>
      </c>
      <c r="WHX56" s="132" t="s">
        <v>24</v>
      </c>
      <c r="WHY56" s="132" t="s">
        <v>24</v>
      </c>
      <c r="WHZ56" s="132" t="s">
        <v>24</v>
      </c>
      <c r="WIA56" s="132" t="s">
        <v>24</v>
      </c>
      <c r="WIB56" s="132" t="s">
        <v>24</v>
      </c>
      <c r="WIC56" s="132" t="s">
        <v>24</v>
      </c>
      <c r="WID56" s="132" t="s">
        <v>24</v>
      </c>
      <c r="WIE56" s="132" t="s">
        <v>24</v>
      </c>
      <c r="WIF56" s="132" t="s">
        <v>24</v>
      </c>
      <c r="WIG56" s="132" t="s">
        <v>24</v>
      </c>
      <c r="WIH56" s="132" t="s">
        <v>24</v>
      </c>
      <c r="WII56" s="132" t="s">
        <v>24</v>
      </c>
      <c r="WIJ56" s="132" t="s">
        <v>24</v>
      </c>
      <c r="WIK56" s="132" t="s">
        <v>24</v>
      </c>
      <c r="WIL56" s="132" t="s">
        <v>24</v>
      </c>
      <c r="WIM56" s="132" t="s">
        <v>24</v>
      </c>
      <c r="WIN56" s="132" t="s">
        <v>24</v>
      </c>
      <c r="WIO56" s="132" t="s">
        <v>24</v>
      </c>
      <c r="WIP56" s="132" t="s">
        <v>24</v>
      </c>
      <c r="WIQ56" s="132" t="s">
        <v>24</v>
      </c>
      <c r="WIR56" s="132" t="s">
        <v>24</v>
      </c>
      <c r="WIS56" s="132" t="s">
        <v>24</v>
      </c>
      <c r="WIT56" s="132" t="s">
        <v>24</v>
      </c>
      <c r="WIU56" s="132" t="s">
        <v>24</v>
      </c>
      <c r="WIV56" s="132" t="s">
        <v>24</v>
      </c>
      <c r="WIW56" s="132" t="s">
        <v>24</v>
      </c>
      <c r="WIX56" s="132" t="s">
        <v>24</v>
      </c>
      <c r="WIY56" s="132" t="s">
        <v>24</v>
      </c>
      <c r="WIZ56" s="132" t="s">
        <v>24</v>
      </c>
      <c r="WJA56" s="132" t="s">
        <v>24</v>
      </c>
      <c r="WJB56" s="132" t="s">
        <v>24</v>
      </c>
      <c r="WJC56" s="132" t="s">
        <v>24</v>
      </c>
      <c r="WJD56" s="132" t="s">
        <v>24</v>
      </c>
      <c r="WJE56" s="132" t="s">
        <v>24</v>
      </c>
      <c r="WJF56" s="132" t="s">
        <v>24</v>
      </c>
      <c r="WJG56" s="132" t="s">
        <v>24</v>
      </c>
      <c r="WJH56" s="132" t="s">
        <v>24</v>
      </c>
      <c r="WJI56" s="132" t="s">
        <v>24</v>
      </c>
      <c r="WJJ56" s="132" t="s">
        <v>24</v>
      </c>
      <c r="WJK56" s="132" t="s">
        <v>24</v>
      </c>
      <c r="WJL56" s="132" t="s">
        <v>24</v>
      </c>
      <c r="WJM56" s="132" t="s">
        <v>24</v>
      </c>
      <c r="WJN56" s="132" t="s">
        <v>24</v>
      </c>
      <c r="WJO56" s="132" t="s">
        <v>24</v>
      </c>
      <c r="WJP56" s="132" t="s">
        <v>24</v>
      </c>
      <c r="WJQ56" s="132" t="s">
        <v>24</v>
      </c>
      <c r="WJR56" s="132" t="s">
        <v>24</v>
      </c>
      <c r="WJS56" s="132" t="s">
        <v>24</v>
      </c>
      <c r="WJT56" s="132" t="s">
        <v>24</v>
      </c>
      <c r="WJU56" s="132" t="s">
        <v>24</v>
      </c>
      <c r="WJV56" s="132" t="s">
        <v>24</v>
      </c>
      <c r="WJW56" s="132" t="s">
        <v>24</v>
      </c>
      <c r="WJX56" s="132" t="s">
        <v>24</v>
      </c>
      <c r="WJY56" s="132" t="s">
        <v>24</v>
      </c>
      <c r="WJZ56" s="132" t="s">
        <v>24</v>
      </c>
      <c r="WKA56" s="132" t="s">
        <v>24</v>
      </c>
      <c r="WKB56" s="132" t="s">
        <v>24</v>
      </c>
      <c r="WKC56" s="132" t="s">
        <v>24</v>
      </c>
      <c r="WKD56" s="132" t="s">
        <v>24</v>
      </c>
      <c r="WKE56" s="132" t="s">
        <v>24</v>
      </c>
      <c r="WKF56" s="132" t="s">
        <v>24</v>
      </c>
      <c r="WKG56" s="132" t="s">
        <v>24</v>
      </c>
      <c r="WKH56" s="132" t="s">
        <v>24</v>
      </c>
      <c r="WKI56" s="132" t="s">
        <v>24</v>
      </c>
      <c r="WKJ56" s="132" t="s">
        <v>24</v>
      </c>
      <c r="WKK56" s="132" t="s">
        <v>24</v>
      </c>
      <c r="WKL56" s="132" t="s">
        <v>24</v>
      </c>
      <c r="WKM56" s="132" t="s">
        <v>24</v>
      </c>
      <c r="WKN56" s="132" t="s">
        <v>24</v>
      </c>
      <c r="WKO56" s="132" t="s">
        <v>24</v>
      </c>
      <c r="WKP56" s="132" t="s">
        <v>24</v>
      </c>
      <c r="WKQ56" s="132" t="s">
        <v>24</v>
      </c>
      <c r="WKR56" s="132" t="s">
        <v>24</v>
      </c>
      <c r="WKS56" s="132" t="s">
        <v>24</v>
      </c>
      <c r="WKT56" s="132" t="s">
        <v>24</v>
      </c>
      <c r="WKU56" s="132" t="s">
        <v>24</v>
      </c>
      <c r="WKV56" s="132" t="s">
        <v>24</v>
      </c>
      <c r="WKW56" s="132" t="s">
        <v>24</v>
      </c>
      <c r="WKX56" s="132" t="s">
        <v>24</v>
      </c>
      <c r="WKY56" s="132" t="s">
        <v>24</v>
      </c>
      <c r="WKZ56" s="132" t="s">
        <v>24</v>
      </c>
      <c r="WLA56" s="132" t="s">
        <v>24</v>
      </c>
      <c r="WLB56" s="132" t="s">
        <v>24</v>
      </c>
      <c r="WLC56" s="132" t="s">
        <v>24</v>
      </c>
      <c r="WLD56" s="132" t="s">
        <v>24</v>
      </c>
      <c r="WLE56" s="132" t="s">
        <v>24</v>
      </c>
      <c r="WLF56" s="132" t="s">
        <v>24</v>
      </c>
      <c r="WLG56" s="132" t="s">
        <v>24</v>
      </c>
      <c r="WLH56" s="132" t="s">
        <v>24</v>
      </c>
      <c r="WLI56" s="132" t="s">
        <v>24</v>
      </c>
      <c r="WLJ56" s="132" t="s">
        <v>24</v>
      </c>
      <c r="WLK56" s="132" t="s">
        <v>24</v>
      </c>
      <c r="WLL56" s="132" t="s">
        <v>24</v>
      </c>
      <c r="WLM56" s="132" t="s">
        <v>24</v>
      </c>
      <c r="WLN56" s="132" t="s">
        <v>24</v>
      </c>
      <c r="WLO56" s="132" t="s">
        <v>24</v>
      </c>
      <c r="WLP56" s="132" t="s">
        <v>24</v>
      </c>
      <c r="WLQ56" s="132" t="s">
        <v>24</v>
      </c>
      <c r="WLR56" s="132" t="s">
        <v>24</v>
      </c>
      <c r="WLS56" s="132" t="s">
        <v>24</v>
      </c>
      <c r="WLT56" s="132" t="s">
        <v>24</v>
      </c>
      <c r="WLU56" s="132" t="s">
        <v>24</v>
      </c>
      <c r="WLV56" s="132" t="s">
        <v>24</v>
      </c>
      <c r="WLW56" s="132" t="s">
        <v>24</v>
      </c>
      <c r="WLX56" s="132" t="s">
        <v>24</v>
      </c>
      <c r="WLY56" s="132" t="s">
        <v>24</v>
      </c>
      <c r="WLZ56" s="132" t="s">
        <v>24</v>
      </c>
      <c r="WMA56" s="132" t="s">
        <v>24</v>
      </c>
      <c r="WMB56" s="132" t="s">
        <v>24</v>
      </c>
      <c r="WMC56" s="132" t="s">
        <v>24</v>
      </c>
      <c r="WMD56" s="132" t="s">
        <v>24</v>
      </c>
      <c r="WME56" s="132" t="s">
        <v>24</v>
      </c>
      <c r="WMF56" s="132" t="s">
        <v>24</v>
      </c>
      <c r="WMG56" s="132" t="s">
        <v>24</v>
      </c>
      <c r="WMH56" s="132" t="s">
        <v>24</v>
      </c>
      <c r="WMI56" s="132" t="s">
        <v>24</v>
      </c>
      <c r="WMJ56" s="132" t="s">
        <v>24</v>
      </c>
      <c r="WMK56" s="132" t="s">
        <v>24</v>
      </c>
      <c r="WML56" s="132" t="s">
        <v>24</v>
      </c>
      <c r="WMM56" s="132" t="s">
        <v>24</v>
      </c>
      <c r="WMN56" s="132" t="s">
        <v>24</v>
      </c>
      <c r="WMO56" s="132" t="s">
        <v>24</v>
      </c>
      <c r="WMP56" s="132" t="s">
        <v>24</v>
      </c>
      <c r="WMQ56" s="132" t="s">
        <v>24</v>
      </c>
      <c r="WMR56" s="132" t="s">
        <v>24</v>
      </c>
      <c r="WMS56" s="132" t="s">
        <v>24</v>
      </c>
      <c r="WMT56" s="132" t="s">
        <v>24</v>
      </c>
      <c r="WMU56" s="132" t="s">
        <v>24</v>
      </c>
      <c r="WMV56" s="132" t="s">
        <v>24</v>
      </c>
      <c r="WMW56" s="132" t="s">
        <v>24</v>
      </c>
      <c r="WMX56" s="132" t="s">
        <v>24</v>
      </c>
      <c r="WMY56" s="132" t="s">
        <v>24</v>
      </c>
      <c r="WMZ56" s="132" t="s">
        <v>24</v>
      </c>
      <c r="WNA56" s="132" t="s">
        <v>24</v>
      </c>
      <c r="WNB56" s="132" t="s">
        <v>24</v>
      </c>
      <c r="WNC56" s="132" t="s">
        <v>24</v>
      </c>
      <c r="WND56" s="132" t="s">
        <v>24</v>
      </c>
      <c r="WNE56" s="132" t="s">
        <v>24</v>
      </c>
      <c r="WNF56" s="132" t="s">
        <v>24</v>
      </c>
      <c r="WNG56" s="132" t="s">
        <v>24</v>
      </c>
      <c r="WNH56" s="132" t="s">
        <v>24</v>
      </c>
      <c r="WNI56" s="132" t="s">
        <v>24</v>
      </c>
      <c r="WNJ56" s="132" t="s">
        <v>24</v>
      </c>
      <c r="WNK56" s="132" t="s">
        <v>24</v>
      </c>
      <c r="WNL56" s="132" t="s">
        <v>24</v>
      </c>
      <c r="WNM56" s="132" t="s">
        <v>24</v>
      </c>
      <c r="WNN56" s="132" t="s">
        <v>24</v>
      </c>
      <c r="WNO56" s="132" t="s">
        <v>24</v>
      </c>
      <c r="WNP56" s="132" t="s">
        <v>24</v>
      </c>
      <c r="WNQ56" s="132" t="s">
        <v>24</v>
      </c>
      <c r="WNR56" s="132" t="s">
        <v>24</v>
      </c>
      <c r="WNS56" s="132" t="s">
        <v>24</v>
      </c>
      <c r="WNT56" s="132" t="s">
        <v>24</v>
      </c>
      <c r="WNU56" s="132" t="s">
        <v>24</v>
      </c>
      <c r="WNV56" s="132" t="s">
        <v>24</v>
      </c>
      <c r="WNW56" s="132" t="s">
        <v>24</v>
      </c>
      <c r="WNX56" s="132" t="s">
        <v>24</v>
      </c>
      <c r="WNY56" s="132" t="s">
        <v>24</v>
      </c>
      <c r="WNZ56" s="132" t="s">
        <v>24</v>
      </c>
      <c r="WOA56" s="132" t="s">
        <v>24</v>
      </c>
      <c r="WOB56" s="132" t="s">
        <v>24</v>
      </c>
      <c r="WOC56" s="132" t="s">
        <v>24</v>
      </c>
      <c r="WOD56" s="132" t="s">
        <v>24</v>
      </c>
      <c r="WOE56" s="132" t="s">
        <v>24</v>
      </c>
      <c r="WOF56" s="132" t="s">
        <v>24</v>
      </c>
      <c r="WOG56" s="132" t="s">
        <v>24</v>
      </c>
      <c r="WOH56" s="132" t="s">
        <v>24</v>
      </c>
      <c r="WOI56" s="132" t="s">
        <v>24</v>
      </c>
      <c r="WOJ56" s="132" t="s">
        <v>24</v>
      </c>
      <c r="WOK56" s="132" t="s">
        <v>24</v>
      </c>
      <c r="WOL56" s="132" t="s">
        <v>24</v>
      </c>
      <c r="WOM56" s="132" t="s">
        <v>24</v>
      </c>
      <c r="WON56" s="132" t="s">
        <v>24</v>
      </c>
      <c r="WOO56" s="132" t="s">
        <v>24</v>
      </c>
      <c r="WOP56" s="132" t="s">
        <v>24</v>
      </c>
      <c r="WOQ56" s="132" t="s">
        <v>24</v>
      </c>
      <c r="WOR56" s="132" t="s">
        <v>24</v>
      </c>
      <c r="WOS56" s="132" t="s">
        <v>24</v>
      </c>
      <c r="WOT56" s="132" t="s">
        <v>24</v>
      </c>
      <c r="WOU56" s="132" t="s">
        <v>24</v>
      </c>
      <c r="WOV56" s="132" t="s">
        <v>24</v>
      </c>
      <c r="WOW56" s="132" t="s">
        <v>24</v>
      </c>
      <c r="WOX56" s="132" t="s">
        <v>24</v>
      </c>
      <c r="WOY56" s="132" t="s">
        <v>24</v>
      </c>
      <c r="WOZ56" s="132" t="s">
        <v>24</v>
      </c>
      <c r="WPA56" s="132" t="s">
        <v>24</v>
      </c>
      <c r="WPB56" s="132" t="s">
        <v>24</v>
      </c>
      <c r="WPC56" s="132" t="s">
        <v>24</v>
      </c>
      <c r="WPD56" s="132" t="s">
        <v>24</v>
      </c>
      <c r="WPE56" s="132" t="s">
        <v>24</v>
      </c>
      <c r="WPF56" s="132" t="s">
        <v>24</v>
      </c>
      <c r="WPG56" s="132" t="s">
        <v>24</v>
      </c>
      <c r="WPH56" s="132" t="s">
        <v>24</v>
      </c>
      <c r="WPI56" s="132" t="s">
        <v>24</v>
      </c>
      <c r="WPJ56" s="132" t="s">
        <v>24</v>
      </c>
      <c r="WPK56" s="132" t="s">
        <v>24</v>
      </c>
      <c r="WPL56" s="132" t="s">
        <v>24</v>
      </c>
      <c r="WPM56" s="132" t="s">
        <v>24</v>
      </c>
      <c r="WPN56" s="132" t="s">
        <v>24</v>
      </c>
      <c r="WPO56" s="132" t="s">
        <v>24</v>
      </c>
      <c r="WPP56" s="132" t="s">
        <v>24</v>
      </c>
      <c r="WPQ56" s="132" t="s">
        <v>24</v>
      </c>
      <c r="WPR56" s="132" t="s">
        <v>24</v>
      </c>
      <c r="WPS56" s="132" t="s">
        <v>24</v>
      </c>
      <c r="WPT56" s="132" t="s">
        <v>24</v>
      </c>
      <c r="WPU56" s="132" t="s">
        <v>24</v>
      </c>
      <c r="WPV56" s="132" t="s">
        <v>24</v>
      </c>
      <c r="WPW56" s="132" t="s">
        <v>24</v>
      </c>
      <c r="WPX56" s="132" t="s">
        <v>24</v>
      </c>
      <c r="WPY56" s="132" t="s">
        <v>24</v>
      </c>
      <c r="WPZ56" s="132" t="s">
        <v>24</v>
      </c>
      <c r="WQA56" s="132" t="s">
        <v>24</v>
      </c>
      <c r="WQB56" s="132" t="s">
        <v>24</v>
      </c>
      <c r="WQC56" s="132" t="s">
        <v>24</v>
      </c>
      <c r="WQD56" s="132" t="s">
        <v>24</v>
      </c>
      <c r="WQE56" s="132" t="s">
        <v>24</v>
      </c>
      <c r="WQF56" s="132" t="s">
        <v>24</v>
      </c>
      <c r="WQG56" s="132" t="s">
        <v>24</v>
      </c>
      <c r="WQH56" s="132" t="s">
        <v>24</v>
      </c>
      <c r="WQI56" s="132" t="s">
        <v>24</v>
      </c>
      <c r="WQJ56" s="132" t="s">
        <v>24</v>
      </c>
      <c r="WQK56" s="132" t="s">
        <v>24</v>
      </c>
      <c r="WQL56" s="132" t="s">
        <v>24</v>
      </c>
      <c r="WQM56" s="132" t="s">
        <v>24</v>
      </c>
      <c r="WQN56" s="132" t="s">
        <v>24</v>
      </c>
      <c r="WQO56" s="132" t="s">
        <v>24</v>
      </c>
      <c r="WQP56" s="132" t="s">
        <v>24</v>
      </c>
      <c r="WQQ56" s="132" t="s">
        <v>24</v>
      </c>
      <c r="WQR56" s="132" t="s">
        <v>24</v>
      </c>
      <c r="WQS56" s="132" t="s">
        <v>24</v>
      </c>
      <c r="WQT56" s="132" t="s">
        <v>24</v>
      </c>
      <c r="WQU56" s="132" t="s">
        <v>24</v>
      </c>
      <c r="WQV56" s="132" t="s">
        <v>24</v>
      </c>
      <c r="WQW56" s="132" t="s">
        <v>24</v>
      </c>
      <c r="WQX56" s="132" t="s">
        <v>24</v>
      </c>
      <c r="WQY56" s="132" t="s">
        <v>24</v>
      </c>
      <c r="WQZ56" s="132" t="s">
        <v>24</v>
      </c>
      <c r="WRA56" s="132" t="s">
        <v>24</v>
      </c>
      <c r="WRB56" s="132" t="s">
        <v>24</v>
      </c>
      <c r="WRC56" s="132" t="s">
        <v>24</v>
      </c>
      <c r="WRD56" s="132" t="s">
        <v>24</v>
      </c>
      <c r="WRE56" s="132" t="s">
        <v>24</v>
      </c>
      <c r="WRF56" s="132" t="s">
        <v>24</v>
      </c>
      <c r="WRG56" s="132" t="s">
        <v>24</v>
      </c>
      <c r="WRH56" s="132" t="s">
        <v>24</v>
      </c>
      <c r="WRI56" s="132" t="s">
        <v>24</v>
      </c>
      <c r="WRJ56" s="132" t="s">
        <v>24</v>
      </c>
      <c r="WRK56" s="132" t="s">
        <v>24</v>
      </c>
      <c r="WRL56" s="132" t="s">
        <v>24</v>
      </c>
      <c r="WRM56" s="132" t="s">
        <v>24</v>
      </c>
      <c r="WRN56" s="132" t="s">
        <v>24</v>
      </c>
      <c r="WRO56" s="132" t="s">
        <v>24</v>
      </c>
      <c r="WRP56" s="132" t="s">
        <v>24</v>
      </c>
      <c r="WRQ56" s="132" t="s">
        <v>24</v>
      </c>
      <c r="WRR56" s="132" t="s">
        <v>24</v>
      </c>
      <c r="WRS56" s="132" t="s">
        <v>24</v>
      </c>
      <c r="WRT56" s="132" t="s">
        <v>24</v>
      </c>
      <c r="WRU56" s="132" t="s">
        <v>24</v>
      </c>
      <c r="WRV56" s="132" t="s">
        <v>24</v>
      </c>
      <c r="WRW56" s="132" t="s">
        <v>24</v>
      </c>
      <c r="WRX56" s="132" t="s">
        <v>24</v>
      </c>
      <c r="WRY56" s="132" t="s">
        <v>24</v>
      </c>
      <c r="WRZ56" s="132" t="s">
        <v>24</v>
      </c>
      <c r="WSA56" s="132" t="s">
        <v>24</v>
      </c>
      <c r="WSB56" s="132" t="s">
        <v>24</v>
      </c>
      <c r="WSC56" s="132" t="s">
        <v>24</v>
      </c>
      <c r="WSD56" s="132" t="s">
        <v>24</v>
      </c>
      <c r="WSE56" s="132" t="s">
        <v>24</v>
      </c>
      <c r="WSF56" s="132" t="s">
        <v>24</v>
      </c>
      <c r="WSG56" s="132" t="s">
        <v>24</v>
      </c>
      <c r="WSH56" s="132" t="s">
        <v>24</v>
      </c>
      <c r="WSI56" s="132" t="s">
        <v>24</v>
      </c>
      <c r="WSJ56" s="132" t="s">
        <v>24</v>
      </c>
      <c r="WSK56" s="132" t="s">
        <v>24</v>
      </c>
      <c r="WSL56" s="132" t="s">
        <v>24</v>
      </c>
      <c r="WSM56" s="132" t="s">
        <v>24</v>
      </c>
      <c r="WSN56" s="132" t="s">
        <v>24</v>
      </c>
      <c r="WSO56" s="132" t="s">
        <v>24</v>
      </c>
      <c r="WSP56" s="132" t="s">
        <v>24</v>
      </c>
      <c r="WSQ56" s="132" t="s">
        <v>24</v>
      </c>
      <c r="WSR56" s="132" t="s">
        <v>24</v>
      </c>
      <c r="WSS56" s="132" t="s">
        <v>24</v>
      </c>
      <c r="WST56" s="132" t="s">
        <v>24</v>
      </c>
      <c r="WSU56" s="132" t="s">
        <v>24</v>
      </c>
      <c r="WSV56" s="132" t="s">
        <v>24</v>
      </c>
      <c r="WSW56" s="132" t="s">
        <v>24</v>
      </c>
      <c r="WSX56" s="132" t="s">
        <v>24</v>
      </c>
      <c r="WSY56" s="132" t="s">
        <v>24</v>
      </c>
      <c r="WSZ56" s="132" t="s">
        <v>24</v>
      </c>
      <c r="WTA56" s="132" t="s">
        <v>24</v>
      </c>
      <c r="WTB56" s="132" t="s">
        <v>24</v>
      </c>
      <c r="WTC56" s="132" t="s">
        <v>24</v>
      </c>
      <c r="WTD56" s="132" t="s">
        <v>24</v>
      </c>
      <c r="WTE56" s="132" t="s">
        <v>24</v>
      </c>
      <c r="WTF56" s="132" t="s">
        <v>24</v>
      </c>
      <c r="WTG56" s="132" t="s">
        <v>24</v>
      </c>
      <c r="WTH56" s="132" t="s">
        <v>24</v>
      </c>
      <c r="WTI56" s="132" t="s">
        <v>24</v>
      </c>
      <c r="WTJ56" s="132" t="s">
        <v>24</v>
      </c>
      <c r="WTK56" s="132" t="s">
        <v>24</v>
      </c>
      <c r="WTL56" s="132" t="s">
        <v>24</v>
      </c>
      <c r="WTM56" s="132" t="s">
        <v>24</v>
      </c>
      <c r="WTN56" s="132" t="s">
        <v>24</v>
      </c>
      <c r="WTO56" s="132" t="s">
        <v>24</v>
      </c>
      <c r="WTP56" s="132" t="s">
        <v>24</v>
      </c>
      <c r="WTQ56" s="132" t="s">
        <v>24</v>
      </c>
      <c r="WTR56" s="132" t="s">
        <v>24</v>
      </c>
      <c r="WTS56" s="132" t="s">
        <v>24</v>
      </c>
      <c r="WTT56" s="132" t="s">
        <v>24</v>
      </c>
      <c r="WTU56" s="132" t="s">
        <v>24</v>
      </c>
      <c r="WTV56" s="132" t="s">
        <v>24</v>
      </c>
      <c r="WTW56" s="132" t="s">
        <v>24</v>
      </c>
      <c r="WTX56" s="132" t="s">
        <v>24</v>
      </c>
      <c r="WTY56" s="132" t="s">
        <v>24</v>
      </c>
      <c r="WTZ56" s="132" t="s">
        <v>24</v>
      </c>
      <c r="WUA56" s="132" t="s">
        <v>24</v>
      </c>
      <c r="WUB56" s="132" t="s">
        <v>24</v>
      </c>
      <c r="WUC56" s="132" t="s">
        <v>24</v>
      </c>
      <c r="WUD56" s="132" t="s">
        <v>24</v>
      </c>
      <c r="WUE56" s="132" t="s">
        <v>24</v>
      </c>
      <c r="WUF56" s="132" t="s">
        <v>24</v>
      </c>
      <c r="WUG56" s="132" t="s">
        <v>24</v>
      </c>
      <c r="WUH56" s="132" t="s">
        <v>24</v>
      </c>
      <c r="WUI56" s="132" t="s">
        <v>24</v>
      </c>
      <c r="WUJ56" s="132" t="s">
        <v>24</v>
      </c>
      <c r="WUK56" s="132" t="s">
        <v>24</v>
      </c>
      <c r="WUL56" s="132" t="s">
        <v>24</v>
      </c>
      <c r="WUM56" s="132" t="s">
        <v>24</v>
      </c>
      <c r="WUN56" s="132" t="s">
        <v>24</v>
      </c>
      <c r="WUO56" s="132" t="s">
        <v>24</v>
      </c>
      <c r="WUP56" s="132" t="s">
        <v>24</v>
      </c>
      <c r="WUQ56" s="132" t="s">
        <v>24</v>
      </c>
      <c r="WUR56" s="132" t="s">
        <v>24</v>
      </c>
      <c r="WUS56" s="132" t="s">
        <v>24</v>
      </c>
      <c r="WUT56" s="132" t="s">
        <v>24</v>
      </c>
      <c r="WUU56" s="132" t="s">
        <v>24</v>
      </c>
      <c r="WUV56" s="132" t="s">
        <v>24</v>
      </c>
      <c r="WUW56" s="132" t="s">
        <v>24</v>
      </c>
      <c r="WUX56" s="132" t="s">
        <v>24</v>
      </c>
      <c r="WUY56" s="132" t="s">
        <v>24</v>
      </c>
      <c r="WUZ56" s="132" t="s">
        <v>24</v>
      </c>
      <c r="WVA56" s="132" t="s">
        <v>24</v>
      </c>
      <c r="WVB56" s="132" t="s">
        <v>24</v>
      </c>
      <c r="WVC56" s="132" t="s">
        <v>24</v>
      </c>
      <c r="WVD56" s="132" t="s">
        <v>24</v>
      </c>
      <c r="WVE56" s="132" t="s">
        <v>24</v>
      </c>
      <c r="WVF56" s="132" t="s">
        <v>24</v>
      </c>
      <c r="WVG56" s="132" t="s">
        <v>24</v>
      </c>
      <c r="WVH56" s="132" t="s">
        <v>24</v>
      </c>
      <c r="WVI56" s="132" t="s">
        <v>24</v>
      </c>
      <c r="WVJ56" s="132" t="s">
        <v>24</v>
      </c>
      <c r="WVK56" s="132" t="s">
        <v>24</v>
      </c>
      <c r="WVL56" s="132" t="s">
        <v>24</v>
      </c>
      <c r="WVM56" s="132" t="s">
        <v>24</v>
      </c>
      <c r="WVN56" s="132" t="s">
        <v>24</v>
      </c>
      <c r="WVO56" s="132" t="s">
        <v>24</v>
      </c>
      <c r="WVP56" s="132" t="s">
        <v>24</v>
      </c>
      <c r="WVQ56" s="132" t="s">
        <v>24</v>
      </c>
      <c r="WVR56" s="132" t="s">
        <v>24</v>
      </c>
      <c r="WVS56" s="132" t="s">
        <v>24</v>
      </c>
      <c r="WVT56" s="132" t="s">
        <v>24</v>
      </c>
      <c r="WVU56" s="132" t="s">
        <v>24</v>
      </c>
      <c r="WVV56" s="132" t="s">
        <v>24</v>
      </c>
      <c r="WVW56" s="132" t="s">
        <v>24</v>
      </c>
      <c r="WVX56" s="132" t="s">
        <v>24</v>
      </c>
      <c r="WVY56" s="132" t="s">
        <v>24</v>
      </c>
      <c r="WVZ56" s="132" t="s">
        <v>24</v>
      </c>
      <c r="WWA56" s="132" t="s">
        <v>24</v>
      </c>
      <c r="WWB56" s="132" t="s">
        <v>24</v>
      </c>
      <c r="WWC56" s="132" t="s">
        <v>24</v>
      </c>
      <c r="WWD56" s="132" t="s">
        <v>24</v>
      </c>
      <c r="WWE56" s="132" t="s">
        <v>24</v>
      </c>
      <c r="WWF56" s="132" t="s">
        <v>24</v>
      </c>
      <c r="WWG56" s="132" t="s">
        <v>24</v>
      </c>
      <c r="WWH56" s="132" t="s">
        <v>24</v>
      </c>
      <c r="WWI56" s="132" t="s">
        <v>24</v>
      </c>
      <c r="WWJ56" s="132" t="s">
        <v>24</v>
      </c>
      <c r="WWK56" s="132" t="s">
        <v>24</v>
      </c>
      <c r="WWL56" s="132" t="s">
        <v>24</v>
      </c>
      <c r="WWM56" s="132" t="s">
        <v>24</v>
      </c>
      <c r="WWN56" s="132" t="s">
        <v>24</v>
      </c>
      <c r="WWO56" s="132" t="s">
        <v>24</v>
      </c>
      <c r="WWP56" s="132" t="s">
        <v>24</v>
      </c>
      <c r="WWQ56" s="132" t="s">
        <v>24</v>
      </c>
      <c r="WWR56" s="132" t="s">
        <v>24</v>
      </c>
      <c r="WWS56" s="132" t="s">
        <v>24</v>
      </c>
      <c r="WWT56" s="132" t="s">
        <v>24</v>
      </c>
      <c r="WWU56" s="132" t="s">
        <v>24</v>
      </c>
      <c r="WWV56" s="132" t="s">
        <v>24</v>
      </c>
      <c r="WWW56" s="132" t="s">
        <v>24</v>
      </c>
      <c r="WWX56" s="132" t="s">
        <v>24</v>
      </c>
      <c r="WWY56" s="132" t="s">
        <v>24</v>
      </c>
      <c r="WWZ56" s="132" t="s">
        <v>24</v>
      </c>
      <c r="WXA56" s="132" t="s">
        <v>24</v>
      </c>
      <c r="WXB56" s="132" t="s">
        <v>24</v>
      </c>
      <c r="WXC56" s="132" t="s">
        <v>24</v>
      </c>
      <c r="WXD56" s="132" t="s">
        <v>24</v>
      </c>
      <c r="WXE56" s="132" t="s">
        <v>24</v>
      </c>
      <c r="WXF56" s="132" t="s">
        <v>24</v>
      </c>
      <c r="WXG56" s="132" t="s">
        <v>24</v>
      </c>
      <c r="WXH56" s="132" t="s">
        <v>24</v>
      </c>
      <c r="WXI56" s="132" t="s">
        <v>24</v>
      </c>
      <c r="WXJ56" s="132" t="s">
        <v>24</v>
      </c>
      <c r="WXK56" s="132" t="s">
        <v>24</v>
      </c>
      <c r="WXL56" s="132" t="s">
        <v>24</v>
      </c>
      <c r="WXM56" s="132" t="s">
        <v>24</v>
      </c>
      <c r="WXN56" s="132" t="s">
        <v>24</v>
      </c>
      <c r="WXO56" s="132" t="s">
        <v>24</v>
      </c>
      <c r="WXP56" s="132" t="s">
        <v>24</v>
      </c>
      <c r="WXQ56" s="132" t="s">
        <v>24</v>
      </c>
      <c r="WXR56" s="132" t="s">
        <v>24</v>
      </c>
      <c r="WXS56" s="132" t="s">
        <v>24</v>
      </c>
      <c r="WXT56" s="132" t="s">
        <v>24</v>
      </c>
      <c r="WXU56" s="132" t="s">
        <v>24</v>
      </c>
      <c r="WXV56" s="132" t="s">
        <v>24</v>
      </c>
      <c r="WXW56" s="132" t="s">
        <v>24</v>
      </c>
      <c r="WXX56" s="132" t="s">
        <v>24</v>
      </c>
      <c r="WXY56" s="132" t="s">
        <v>24</v>
      </c>
      <c r="WXZ56" s="132" t="s">
        <v>24</v>
      </c>
      <c r="WYA56" s="132" t="s">
        <v>24</v>
      </c>
      <c r="WYB56" s="132" t="s">
        <v>24</v>
      </c>
      <c r="WYC56" s="132" t="s">
        <v>24</v>
      </c>
      <c r="WYD56" s="132" t="s">
        <v>24</v>
      </c>
      <c r="WYE56" s="132" t="s">
        <v>24</v>
      </c>
      <c r="WYF56" s="132" t="s">
        <v>24</v>
      </c>
      <c r="WYG56" s="132" t="s">
        <v>24</v>
      </c>
      <c r="WYH56" s="132" t="s">
        <v>24</v>
      </c>
      <c r="WYI56" s="132" t="s">
        <v>24</v>
      </c>
      <c r="WYJ56" s="132" t="s">
        <v>24</v>
      </c>
      <c r="WYK56" s="132" t="s">
        <v>24</v>
      </c>
      <c r="WYL56" s="132" t="s">
        <v>24</v>
      </c>
      <c r="WYM56" s="132" t="s">
        <v>24</v>
      </c>
      <c r="WYN56" s="132" t="s">
        <v>24</v>
      </c>
      <c r="WYO56" s="132" t="s">
        <v>24</v>
      </c>
      <c r="WYP56" s="132" t="s">
        <v>24</v>
      </c>
      <c r="WYQ56" s="132" t="s">
        <v>24</v>
      </c>
      <c r="WYR56" s="132" t="s">
        <v>24</v>
      </c>
      <c r="WYS56" s="132" t="s">
        <v>24</v>
      </c>
      <c r="WYT56" s="132" t="s">
        <v>24</v>
      </c>
      <c r="WYU56" s="132" t="s">
        <v>24</v>
      </c>
      <c r="WYV56" s="132" t="s">
        <v>24</v>
      </c>
      <c r="WYW56" s="132" t="s">
        <v>24</v>
      </c>
      <c r="WYX56" s="132" t="s">
        <v>24</v>
      </c>
      <c r="WYY56" s="132" t="s">
        <v>24</v>
      </c>
      <c r="WYZ56" s="132" t="s">
        <v>24</v>
      </c>
      <c r="WZA56" s="132" t="s">
        <v>24</v>
      </c>
      <c r="WZB56" s="132" t="s">
        <v>24</v>
      </c>
      <c r="WZC56" s="132" t="s">
        <v>24</v>
      </c>
      <c r="WZD56" s="132" t="s">
        <v>24</v>
      </c>
      <c r="WZE56" s="132" t="s">
        <v>24</v>
      </c>
      <c r="WZF56" s="132" t="s">
        <v>24</v>
      </c>
      <c r="WZG56" s="132" t="s">
        <v>24</v>
      </c>
      <c r="WZH56" s="132" t="s">
        <v>24</v>
      </c>
      <c r="WZI56" s="132" t="s">
        <v>24</v>
      </c>
      <c r="WZJ56" s="132" t="s">
        <v>24</v>
      </c>
      <c r="WZK56" s="132" t="s">
        <v>24</v>
      </c>
      <c r="WZL56" s="132" t="s">
        <v>24</v>
      </c>
      <c r="WZM56" s="132" t="s">
        <v>24</v>
      </c>
      <c r="WZN56" s="132" t="s">
        <v>24</v>
      </c>
      <c r="WZO56" s="132" t="s">
        <v>24</v>
      </c>
      <c r="WZP56" s="132" t="s">
        <v>24</v>
      </c>
      <c r="WZQ56" s="132" t="s">
        <v>24</v>
      </c>
      <c r="WZR56" s="132" t="s">
        <v>24</v>
      </c>
      <c r="WZS56" s="132" t="s">
        <v>24</v>
      </c>
      <c r="WZT56" s="132" t="s">
        <v>24</v>
      </c>
      <c r="WZU56" s="132" t="s">
        <v>24</v>
      </c>
      <c r="WZV56" s="132" t="s">
        <v>24</v>
      </c>
      <c r="WZW56" s="132" t="s">
        <v>24</v>
      </c>
      <c r="WZX56" s="132" t="s">
        <v>24</v>
      </c>
      <c r="WZY56" s="132" t="s">
        <v>24</v>
      </c>
      <c r="WZZ56" s="132" t="s">
        <v>24</v>
      </c>
      <c r="XAA56" s="132" t="s">
        <v>24</v>
      </c>
      <c r="XAB56" s="132" t="s">
        <v>24</v>
      </c>
      <c r="XAC56" s="132" t="s">
        <v>24</v>
      </c>
      <c r="XAD56" s="132" t="s">
        <v>24</v>
      </c>
      <c r="XAE56" s="132" t="s">
        <v>24</v>
      </c>
      <c r="XAF56" s="132" t="s">
        <v>24</v>
      </c>
      <c r="XAG56" s="132" t="s">
        <v>24</v>
      </c>
      <c r="XAH56" s="132" t="s">
        <v>24</v>
      </c>
      <c r="XAI56" s="132" t="s">
        <v>24</v>
      </c>
      <c r="XAJ56" s="132" t="s">
        <v>24</v>
      </c>
      <c r="XAK56" s="132" t="s">
        <v>24</v>
      </c>
      <c r="XAL56" s="132" t="s">
        <v>24</v>
      </c>
      <c r="XAM56" s="132" t="s">
        <v>24</v>
      </c>
      <c r="XAN56" s="132" t="s">
        <v>24</v>
      </c>
      <c r="XAO56" s="132" t="s">
        <v>24</v>
      </c>
      <c r="XAP56" s="132" t="s">
        <v>24</v>
      </c>
      <c r="XAQ56" s="132" t="s">
        <v>24</v>
      </c>
      <c r="XAR56" s="132" t="s">
        <v>24</v>
      </c>
      <c r="XAS56" s="132" t="s">
        <v>24</v>
      </c>
      <c r="XAT56" s="132" t="s">
        <v>24</v>
      </c>
      <c r="XAU56" s="132" t="s">
        <v>24</v>
      </c>
      <c r="XAV56" s="132" t="s">
        <v>24</v>
      </c>
      <c r="XAW56" s="132" t="s">
        <v>24</v>
      </c>
      <c r="XAX56" s="132" t="s">
        <v>24</v>
      </c>
      <c r="XAY56" s="132" t="s">
        <v>24</v>
      </c>
      <c r="XAZ56" s="132" t="s">
        <v>24</v>
      </c>
      <c r="XBA56" s="132" t="s">
        <v>24</v>
      </c>
      <c r="XBB56" s="132" t="s">
        <v>24</v>
      </c>
      <c r="XBC56" s="132" t="s">
        <v>24</v>
      </c>
      <c r="XBD56" s="132" t="s">
        <v>24</v>
      </c>
      <c r="XBE56" s="132" t="s">
        <v>24</v>
      </c>
      <c r="XBF56" s="132" t="s">
        <v>24</v>
      </c>
      <c r="XBG56" s="132" t="s">
        <v>24</v>
      </c>
      <c r="XBH56" s="132" t="s">
        <v>24</v>
      </c>
      <c r="XBI56" s="132" t="s">
        <v>24</v>
      </c>
      <c r="XBJ56" s="132" t="s">
        <v>24</v>
      </c>
      <c r="XBK56" s="132" t="s">
        <v>24</v>
      </c>
      <c r="XBL56" s="132" t="s">
        <v>24</v>
      </c>
      <c r="XBM56" s="132" t="s">
        <v>24</v>
      </c>
      <c r="XBN56" s="132" t="s">
        <v>24</v>
      </c>
      <c r="XBO56" s="132" t="s">
        <v>24</v>
      </c>
      <c r="XBP56" s="132" t="s">
        <v>24</v>
      </c>
      <c r="XBQ56" s="132" t="s">
        <v>24</v>
      </c>
      <c r="XBR56" s="132" t="s">
        <v>24</v>
      </c>
      <c r="XBS56" s="132" t="s">
        <v>24</v>
      </c>
      <c r="XBT56" s="132" t="s">
        <v>24</v>
      </c>
      <c r="XBU56" s="132" t="s">
        <v>24</v>
      </c>
      <c r="XBV56" s="132" t="s">
        <v>24</v>
      </c>
      <c r="XBW56" s="132" t="s">
        <v>24</v>
      </c>
      <c r="XBX56" s="132" t="s">
        <v>24</v>
      </c>
      <c r="XBY56" s="132" t="s">
        <v>24</v>
      </c>
      <c r="XBZ56" s="132" t="s">
        <v>24</v>
      </c>
      <c r="XCA56" s="132" t="s">
        <v>24</v>
      </c>
      <c r="XCB56" s="132" t="s">
        <v>24</v>
      </c>
      <c r="XCC56" s="132" t="s">
        <v>24</v>
      </c>
      <c r="XCD56" s="132" t="s">
        <v>24</v>
      </c>
      <c r="XCE56" s="132" t="s">
        <v>24</v>
      </c>
      <c r="XCF56" s="132" t="s">
        <v>24</v>
      </c>
      <c r="XCG56" s="132" t="s">
        <v>24</v>
      </c>
      <c r="XCH56" s="132" t="s">
        <v>24</v>
      </c>
      <c r="XCI56" s="132" t="s">
        <v>24</v>
      </c>
      <c r="XCJ56" s="132" t="s">
        <v>24</v>
      </c>
      <c r="XCK56" s="132" t="s">
        <v>24</v>
      </c>
      <c r="XCL56" s="132" t="s">
        <v>24</v>
      </c>
      <c r="XCM56" s="132" t="s">
        <v>24</v>
      </c>
      <c r="XCN56" s="132" t="s">
        <v>24</v>
      </c>
      <c r="XCO56" s="132" t="s">
        <v>24</v>
      </c>
      <c r="XCP56" s="132" t="s">
        <v>24</v>
      </c>
      <c r="XCQ56" s="132" t="s">
        <v>24</v>
      </c>
      <c r="XCR56" s="132" t="s">
        <v>24</v>
      </c>
      <c r="XCS56" s="132" t="s">
        <v>24</v>
      </c>
      <c r="XCT56" s="132" t="s">
        <v>24</v>
      </c>
      <c r="XCU56" s="132" t="s">
        <v>24</v>
      </c>
      <c r="XCV56" s="132" t="s">
        <v>24</v>
      </c>
      <c r="XCW56" s="132" t="s">
        <v>24</v>
      </c>
      <c r="XCX56" s="132" t="s">
        <v>24</v>
      </c>
      <c r="XCY56" s="132" t="s">
        <v>24</v>
      </c>
      <c r="XCZ56" s="132" t="s">
        <v>24</v>
      </c>
      <c r="XDA56" s="132" t="s">
        <v>24</v>
      </c>
      <c r="XDB56" s="132" t="s">
        <v>24</v>
      </c>
      <c r="XDC56" s="132" t="s">
        <v>24</v>
      </c>
      <c r="XDD56" s="132" t="s">
        <v>24</v>
      </c>
      <c r="XDE56" s="132" t="s">
        <v>24</v>
      </c>
      <c r="XDF56" s="132" t="s">
        <v>24</v>
      </c>
      <c r="XDG56" s="132" t="s">
        <v>24</v>
      </c>
      <c r="XDH56" s="132" t="s">
        <v>24</v>
      </c>
      <c r="XDI56" s="132" t="s">
        <v>24</v>
      </c>
      <c r="XDJ56" s="132" t="s">
        <v>24</v>
      </c>
      <c r="XDK56" s="132" t="s">
        <v>24</v>
      </c>
      <c r="XDL56" s="132" t="s">
        <v>24</v>
      </c>
      <c r="XDM56" s="132" t="s">
        <v>24</v>
      </c>
      <c r="XDN56" s="132" t="s">
        <v>24</v>
      </c>
      <c r="XDO56" s="132" t="s">
        <v>24</v>
      </c>
      <c r="XDP56" s="132" t="s">
        <v>24</v>
      </c>
      <c r="XDQ56" s="132" t="s">
        <v>24</v>
      </c>
      <c r="XDR56" s="132" t="s">
        <v>24</v>
      </c>
      <c r="XDS56" s="132" t="s">
        <v>24</v>
      </c>
      <c r="XDT56" s="132" t="s">
        <v>24</v>
      </c>
      <c r="XDU56" s="132" t="s">
        <v>24</v>
      </c>
      <c r="XDV56" s="132" t="s">
        <v>24</v>
      </c>
      <c r="XDW56" s="132" t="s">
        <v>24</v>
      </c>
      <c r="XDX56" s="132" t="s">
        <v>24</v>
      </c>
      <c r="XDY56" s="132" t="s">
        <v>24</v>
      </c>
      <c r="XDZ56" s="132" t="s">
        <v>24</v>
      </c>
      <c r="XEA56" s="132" t="s">
        <v>24</v>
      </c>
      <c r="XEB56" s="132" t="s">
        <v>24</v>
      </c>
      <c r="XEC56" s="132" t="s">
        <v>24</v>
      </c>
      <c r="XED56" s="132" t="s">
        <v>24</v>
      </c>
      <c r="XEE56" s="132" t="s">
        <v>24</v>
      </c>
      <c r="XEF56" s="132" t="s">
        <v>24</v>
      </c>
      <c r="XEG56" s="132" t="s">
        <v>24</v>
      </c>
      <c r="XEH56" s="132" t="s">
        <v>24</v>
      </c>
      <c r="XEI56" s="132" t="s">
        <v>24</v>
      </c>
      <c r="XEJ56" s="132" t="s">
        <v>24</v>
      </c>
      <c r="XEK56" s="132" t="s">
        <v>24</v>
      </c>
      <c r="XEL56" s="132" t="s">
        <v>24</v>
      </c>
      <c r="XEM56" s="132" t="s">
        <v>24</v>
      </c>
      <c r="XEN56" s="132" t="s">
        <v>24</v>
      </c>
      <c r="XEO56" s="132" t="s">
        <v>24</v>
      </c>
      <c r="XEP56" s="132" t="s">
        <v>24</v>
      </c>
      <c r="XEQ56" s="132" t="s">
        <v>24</v>
      </c>
      <c r="XER56" s="132" t="s">
        <v>24</v>
      </c>
      <c r="XES56" s="132" t="s">
        <v>24</v>
      </c>
      <c r="XET56" s="132" t="s">
        <v>24</v>
      </c>
      <c r="XEU56" s="132" t="s">
        <v>24</v>
      </c>
      <c r="XEV56" s="132" t="s">
        <v>24</v>
      </c>
      <c r="XEW56" s="132" t="s">
        <v>24</v>
      </c>
      <c r="XEX56" s="132" t="s">
        <v>24</v>
      </c>
      <c r="XEY56" s="132" t="s">
        <v>24</v>
      </c>
      <c r="XEZ56" s="132" t="s">
        <v>24</v>
      </c>
      <c r="XFA56" s="132" t="s">
        <v>24</v>
      </c>
      <c r="XFB56" s="132" t="s">
        <v>24</v>
      </c>
      <c r="XFC56" s="132" t="s">
        <v>24</v>
      </c>
      <c r="XFD56" s="132" t="s">
        <v>24</v>
      </c>
    </row>
    <row r="57" spans="1:16384" x14ac:dyDescent="0.3"/>
    <row r="58" spans="1:16384" x14ac:dyDescent="0.3"/>
    <row r="59" spans="1:16384" x14ac:dyDescent="0.3"/>
  </sheetData>
  <conditionalFormatting sqref="E28">
    <cfRule type="cellIs" dxfId="47" priority="1" stopIfTrue="1" operator="notEqual">
      <formula>0</formula>
    </cfRule>
    <cfRule type="cellIs" dxfId="46" priority="2" stopIfTrue="1" operator="equal">
      <formula>""</formula>
    </cfRule>
  </conditionalFormatting>
  <pageMargins left="0.7" right="0.7" top="0.75" bottom="0.75" header="0.3" footer="0.3"/>
  <pageSetup paperSize="8" fitToHeight="0" orientation="landscape" r:id="rId1"/>
  <customProperties>
    <customPr name="MMSheetTyp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W800"/>
  <sheetViews>
    <sheetView showGridLines="0" zoomScaleNormal="100" workbookViewId="0"/>
  </sheetViews>
  <sheetFormatPr defaultColWidth="0" defaultRowHeight="10" x14ac:dyDescent="0.2"/>
  <cols>
    <col min="1" max="1" width="36.77734375" style="106" customWidth="1"/>
    <col min="2" max="2" width="28.109375" style="106" customWidth="1"/>
    <col min="3" max="3" width="23.109375" style="106" customWidth="1"/>
    <col min="4" max="4" width="9.33203125" style="106" customWidth="1"/>
    <col min="5" max="26" width="9.33203125" style="106" hidden="1" customWidth="1"/>
    <col min="27" max="55" width="9.109375" style="106" hidden="1" customWidth="1"/>
    <col min="56" max="56" width="9.33203125" style="106" hidden="1" customWidth="1"/>
    <col min="57" max="16384" width="9.33203125" style="106" hidden="1"/>
  </cols>
  <sheetData>
    <row r="1" spans="1:101" s="1" customFormat="1" ht="31" x14ac:dyDescent="0.2">
      <c r="A1" s="1" t="str">
        <f ca="1" xml:space="preserve"> RIGHT(CELL("filename", A1), LEN(CELL("filename", A1)) - SEARCH("]", CELL("filename", A1)))</f>
        <v>Contents</v>
      </c>
    </row>
    <row r="5" spans="1:101" s="103" customFormat="1" ht="15.5" x14ac:dyDescent="0.2">
      <c r="A5" s="13" t="s">
        <v>123</v>
      </c>
      <c r="B5" s="13"/>
      <c r="C5" s="13"/>
    </row>
    <row r="6" spans="1:101" ht="15.5" x14ac:dyDescent="0.2">
      <c r="A6" s="107"/>
      <c r="B6" s="101"/>
      <c r="C6" s="99"/>
    </row>
    <row r="7" spans="1:101" ht="15.5" x14ac:dyDescent="0.2">
      <c r="A7" s="107" t="str">
        <f>HYPERLINK("#TOCrepobxOutputs_Year_","Outputs")</f>
        <v>Outputs</v>
      </c>
      <c r="B7" s="101"/>
      <c r="C7" s="99"/>
    </row>
    <row r="8" spans="1:101" ht="15.5" x14ac:dyDescent="0.2">
      <c r="A8" s="107"/>
      <c r="B8" s="101"/>
      <c r="C8" s="99"/>
    </row>
    <row r="9" spans="1:101" ht="15.5" x14ac:dyDescent="0.2">
      <c r="A9" s="107"/>
      <c r="B9" s="101"/>
      <c r="C9" s="99"/>
    </row>
    <row r="10" spans="1:101" ht="15.5" x14ac:dyDescent="0.2">
      <c r="A10" s="13" t="s">
        <v>124</v>
      </c>
      <c r="B10" s="13" t="s">
        <v>125</v>
      </c>
      <c r="C10" s="13" t="s">
        <v>126</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row>
    <row r="11" spans="1:101" ht="15.5" x14ac:dyDescent="0.2">
      <c r="A11" s="107"/>
      <c r="B11" s="101"/>
      <c r="C11" s="99"/>
    </row>
    <row r="12" spans="1:101" ht="15.5" x14ac:dyDescent="0.2">
      <c r="A12" s="107"/>
      <c r="B12" s="101"/>
      <c r="C12" s="99"/>
    </row>
    <row r="13" spans="1:101" ht="15.5" x14ac:dyDescent="0.2">
      <c r="A13" s="107" t="str">
        <f>HYPERLINK("#TOCobxInputs", "Inputs")</f>
        <v>Inputs</v>
      </c>
      <c r="B13" s="101"/>
      <c r="C13" s="99"/>
    </row>
    <row r="14" spans="1:101" ht="15.5" x14ac:dyDescent="0.2">
      <c r="A14" s="107"/>
      <c r="B14" s="101" t="str">
        <f>HYPERLINK("#TOCobxInputs.Time", "Time")</f>
        <v>Time</v>
      </c>
      <c r="C14" s="99"/>
    </row>
    <row r="15" spans="1:101" ht="15.5" x14ac:dyDescent="0.2">
      <c r="A15" s="107"/>
      <c r="B15" s="101" t="str">
        <f>HYPERLINK("#TOCobxInputs.Totex", "Totex")</f>
        <v>Totex</v>
      </c>
      <c r="C15" s="99"/>
    </row>
    <row r="16" spans="1:101" ht="15.5" x14ac:dyDescent="0.2">
      <c r="A16" s="107"/>
      <c r="B16" s="101" t="str">
        <f>HYPERLINK("#TOCobxInputs.Recovery_mechanism", "Recovery mechanism")</f>
        <v>Recovery mechanism</v>
      </c>
      <c r="C16" s="99"/>
    </row>
    <row r="17" spans="1:3" ht="15.5" x14ac:dyDescent="0.2">
      <c r="A17" s="107"/>
      <c r="B17" s="101" t="str">
        <f>HYPERLINK("#TOCobxInputs.Indexation", "Indexation")</f>
        <v>Indexation</v>
      </c>
      <c r="C17" s="99"/>
    </row>
    <row r="18" spans="1:3" ht="15.5" x14ac:dyDescent="0.2">
      <c r="A18" s="107"/>
      <c r="B18" s="101" t="str">
        <f>HYPERLINK("#TOCobxInputs.Other_inputs", "Other inputs")</f>
        <v>Other inputs</v>
      </c>
      <c r="C18" s="99"/>
    </row>
    <row r="19" spans="1:3" ht="15.5" x14ac:dyDescent="0.2">
      <c r="A19" s="107"/>
      <c r="B19" s="101" t="str">
        <f>HYPERLINK("#TOCobxInputs.Model_Constants", "Model Constants")</f>
        <v>Model Constants</v>
      </c>
      <c r="C19" s="99"/>
    </row>
    <row r="20" spans="1:3" ht="15.5" x14ac:dyDescent="0.2">
      <c r="A20" s="107"/>
      <c r="B20" s="101"/>
      <c r="C20" s="99"/>
    </row>
    <row r="21" spans="1:3" ht="15.5" x14ac:dyDescent="0.2">
      <c r="A21" s="107" t="str">
        <f>HYPERLINK("#TOCobxTime", "Time")</f>
        <v>Time</v>
      </c>
      <c r="B21" s="101"/>
      <c r="C21" s="99"/>
    </row>
    <row r="22" spans="1:3" ht="15.5" x14ac:dyDescent="0.2">
      <c r="A22" s="107"/>
      <c r="B22" s="101" t="str">
        <f>HYPERLINK("#TOCobxTime.Headers", "Headers")</f>
        <v>Headers</v>
      </c>
      <c r="C22" s="99"/>
    </row>
    <row r="23" spans="1:3" ht="15.5" x14ac:dyDescent="0.2">
      <c r="A23" s="107"/>
      <c r="B23" s="101" t="str">
        <f>HYPERLINK("#TOCobxTime.Period_Flags", "Period Flags")</f>
        <v>Period Flags</v>
      </c>
      <c r="C23" s="99"/>
    </row>
    <row r="24" spans="1:3" ht="15.5" x14ac:dyDescent="0.2">
      <c r="A24" s="107"/>
      <c r="B24" s="101" t="str">
        <f>HYPERLINK("#TOCobxTime.Cumulative_period_flags", "Cumulative period flags")</f>
        <v>Cumulative period flags</v>
      </c>
      <c r="C24" s="99"/>
    </row>
    <row r="25" spans="1:3" ht="15.5" x14ac:dyDescent="0.2">
      <c r="A25" s="107"/>
      <c r="B25" s="101"/>
      <c r="C25" s="99"/>
    </row>
    <row r="26" spans="1:3" ht="15.5" x14ac:dyDescent="0.2">
      <c r="A26" s="107"/>
      <c r="B26" s="101"/>
      <c r="C26" s="99"/>
    </row>
    <row r="27" spans="1:3" ht="15.5" x14ac:dyDescent="0.2">
      <c r="A27" s="107"/>
      <c r="B27" s="101"/>
      <c r="C27" s="99"/>
    </row>
    <row r="28" spans="1:3" ht="15.5" x14ac:dyDescent="0.2">
      <c r="A28" s="107" t="str">
        <f>HYPERLINK("#TOCobxYear_2", "Year 2")</f>
        <v>Year 2</v>
      </c>
      <c r="B28" s="101"/>
      <c r="C28" s="99"/>
    </row>
    <row r="29" spans="1:3" ht="15.5" x14ac:dyDescent="0.2">
      <c r="A29" s="107"/>
      <c r="B29" s="101" t="str">
        <f>HYPERLINK("#TOCobxYear_2.Calculation_of_clawback", "Calculation of clawback")</f>
        <v>Calculation of clawback</v>
      </c>
      <c r="C29" s="99"/>
    </row>
    <row r="30" spans="1:3" ht="15.5" x14ac:dyDescent="0.2">
      <c r="A30" s="107"/>
      <c r="B30" s="101" t="str">
        <f>HYPERLINK("#TOCobxYear_2.Calculation_of_revenue_adjustment", "Calculation of revenue adjustment")</f>
        <v>Calculation of revenue adjustment</v>
      </c>
      <c r="C30" s="99"/>
    </row>
    <row r="31" spans="1:3" ht="15.5" x14ac:dyDescent="0.2">
      <c r="A31" s="107"/>
      <c r="B31" s="101"/>
      <c r="C31" s="99" t="str">
        <f>HYPERLINK("#TOCobxYear_2.Calculation_of_revenue_adjustment.PAYG", "PAYG")</f>
        <v>PAYG</v>
      </c>
    </row>
    <row r="32" spans="1:3" ht="15.5" x14ac:dyDescent="0.2">
      <c r="A32" s="107"/>
      <c r="B32" s="101"/>
      <c r="C32" s="99" t="str">
        <f>HYPERLINK("#TOCobxYear_2.Calculation_of_revenue_adjustment.Balances", "Balances")</f>
        <v>Balances</v>
      </c>
    </row>
    <row r="33" spans="1:3" ht="15.5" x14ac:dyDescent="0.2">
      <c r="A33" s="107"/>
      <c r="B33" s="101"/>
      <c r="C33" s="99" t="str">
        <f>HYPERLINK("#TOCobxYear_2.Calculation_of_revenue_adjustment.Run_off", "Run off")</f>
        <v>Run off</v>
      </c>
    </row>
    <row r="34" spans="1:3" ht="15.5" x14ac:dyDescent="0.2">
      <c r="A34" s="107"/>
      <c r="B34" s="101" t="str">
        <f>HYPERLINK("#TOCobxYear_2.Return_on_RCV", "Return on RCV")</f>
        <v>Return on RCV</v>
      </c>
      <c r="C34" s="99"/>
    </row>
    <row r="35" spans="1:3" ht="15.5" x14ac:dyDescent="0.2">
      <c r="A35" s="107"/>
      <c r="B35" s="101" t="str">
        <f>HYPERLINK("#TOCobxYear_2.Total_Year_2_adjustment", "Total Year 2 adjustment")</f>
        <v>Total Year 2 adjustment</v>
      </c>
      <c r="C35" s="99"/>
    </row>
    <row r="36" spans="1:3" ht="15.5" x14ac:dyDescent="0.2">
      <c r="A36" s="107"/>
      <c r="B36" s="101"/>
      <c r="C36" s="99"/>
    </row>
    <row r="37" spans="1:3" ht="15.5" x14ac:dyDescent="0.2">
      <c r="A37" s="107" t="str">
        <f>HYPERLINK("#TOCobxYear_3", "Year 3")</f>
        <v>Year 3</v>
      </c>
      <c r="B37" s="101"/>
      <c r="C37" s="99"/>
    </row>
    <row r="38" spans="1:3" ht="15.5" x14ac:dyDescent="0.2">
      <c r="A38" s="107"/>
      <c r="B38" s="101" t="str">
        <f>HYPERLINK("#TOCobxYear_3.Calculation_of_clawback", "Calculation of clawback")</f>
        <v>Calculation of clawback</v>
      </c>
      <c r="C38" s="99"/>
    </row>
    <row r="39" spans="1:3" ht="15.5" x14ac:dyDescent="0.2">
      <c r="A39" s="107"/>
      <c r="B39" s="101" t="str">
        <f>HYPERLINK("#TOCobxYear_3.Calculation_of_revenue_adjustment", "Calculation of revenue adjustment")</f>
        <v>Calculation of revenue adjustment</v>
      </c>
      <c r="C39" s="99"/>
    </row>
    <row r="40" spans="1:3" ht="15.5" x14ac:dyDescent="0.2">
      <c r="A40" s="107"/>
      <c r="B40" s="101"/>
      <c r="C40" s="99" t="str">
        <f>HYPERLINK("#TOCobxYear_3.Calculation_of_revenue_adjustment.PAYG", "PAYG")</f>
        <v>PAYG</v>
      </c>
    </row>
    <row r="41" spans="1:3" ht="15.5" x14ac:dyDescent="0.2">
      <c r="A41" s="107"/>
      <c r="B41" s="101"/>
      <c r="C41" s="99" t="str">
        <f>HYPERLINK("#TOCobxYear_3.Calculation_of_revenue_adjustment.Balances", "Balances")</f>
        <v>Balances</v>
      </c>
    </row>
    <row r="42" spans="1:3" ht="15.5" x14ac:dyDescent="0.2">
      <c r="A42" s="107"/>
      <c r="B42" s="101"/>
      <c r="C42" s="99" t="str">
        <f>HYPERLINK("#TOCobxYear_3.Calculation_of_revenue_adjustment.Run_off", "Run off")</f>
        <v>Run off</v>
      </c>
    </row>
    <row r="43" spans="1:3" ht="15.5" x14ac:dyDescent="0.2">
      <c r="A43" s="107"/>
      <c r="B43" s="101" t="str">
        <f>HYPERLINK("#TOCobxYear_3.Return_on_RCV", "Return on RCV")</f>
        <v>Return on RCV</v>
      </c>
      <c r="C43" s="99"/>
    </row>
    <row r="44" spans="1:3" ht="15.5" x14ac:dyDescent="0.2">
      <c r="A44" s="107"/>
      <c r="B44" s="101" t="str">
        <f>HYPERLINK("#TOCobxYear_3.Total_Year_3_adjustment", "Total Year 3 adjustment")</f>
        <v>Total Year 3 adjustment</v>
      </c>
      <c r="C44" s="99"/>
    </row>
    <row r="45" spans="1:3" ht="15.5" x14ac:dyDescent="0.2">
      <c r="A45" s="107"/>
      <c r="B45" s="101"/>
      <c r="C45" s="99" t="str">
        <f>HYPERLINK("#TOCobxYear_3.Total_Year_3_adjustment.Total_adjustment_to_be_reversed", "Total adjustment to be reversed")</f>
        <v>Total adjustment to be reversed</v>
      </c>
    </row>
    <row r="46" spans="1:3" ht="15.5" x14ac:dyDescent="0.2">
      <c r="A46" s="107"/>
      <c r="B46" s="101"/>
      <c r="C46" s="99"/>
    </row>
    <row r="47" spans="1:3" ht="15.5" x14ac:dyDescent="0.2">
      <c r="A47" s="107"/>
      <c r="B47" s="101"/>
      <c r="C47" s="99"/>
    </row>
    <row r="48" spans="1:3" ht="15.5" x14ac:dyDescent="0.2">
      <c r="A48" s="107"/>
      <c r="B48" s="101"/>
      <c r="C48" s="99"/>
    </row>
    <row r="49" spans="1:3" ht="15.5" x14ac:dyDescent="0.2">
      <c r="A49" s="107"/>
      <c r="B49" s="101"/>
      <c r="C49" s="99"/>
    </row>
    <row r="50" spans="1:3" ht="15.5" x14ac:dyDescent="0.2">
      <c r="A50" s="107"/>
      <c r="B50" s="101"/>
      <c r="C50" s="99"/>
    </row>
    <row r="51" spans="1:3" ht="15.5" x14ac:dyDescent="0.2">
      <c r="A51" s="107"/>
      <c r="B51" s="101"/>
      <c r="C51" s="99"/>
    </row>
    <row r="52" spans="1:3" ht="15.5" x14ac:dyDescent="0.2">
      <c r="A52" s="107"/>
      <c r="B52" s="101"/>
      <c r="C52" s="99"/>
    </row>
    <row r="53" spans="1:3" ht="15.5" x14ac:dyDescent="0.2">
      <c r="A53" s="107"/>
      <c r="B53" s="101"/>
      <c r="C53" s="99"/>
    </row>
    <row r="54" spans="1:3" ht="15.5" x14ac:dyDescent="0.2">
      <c r="A54" s="107"/>
      <c r="B54" s="101"/>
      <c r="C54" s="99"/>
    </row>
    <row r="55" spans="1:3" ht="15.5" x14ac:dyDescent="0.2">
      <c r="A55" s="107"/>
      <c r="B55" s="101"/>
      <c r="C55" s="99"/>
    </row>
    <row r="56" spans="1:3" ht="15.5" x14ac:dyDescent="0.2">
      <c r="A56" s="107"/>
      <c r="B56" s="101"/>
      <c r="C56" s="99"/>
    </row>
    <row r="57" spans="1:3" ht="15.5" x14ac:dyDescent="0.2">
      <c r="A57" s="107"/>
      <c r="B57" s="101"/>
      <c r="C57" s="99"/>
    </row>
    <row r="58" spans="1:3" ht="15.5" x14ac:dyDescent="0.2">
      <c r="A58" s="107"/>
      <c r="B58" s="101"/>
      <c r="C58" s="99"/>
    </row>
    <row r="59" spans="1:3" ht="15.5" x14ac:dyDescent="0.2">
      <c r="A59" s="107"/>
      <c r="B59" s="101"/>
      <c r="C59" s="99"/>
    </row>
    <row r="60" spans="1:3" ht="15.5" x14ac:dyDescent="0.2">
      <c r="A60" s="107"/>
      <c r="B60" s="101"/>
      <c r="C60" s="99"/>
    </row>
    <row r="61" spans="1:3" ht="15.5" x14ac:dyDescent="0.2">
      <c r="A61" s="107"/>
      <c r="B61" s="101"/>
      <c r="C61" s="99"/>
    </row>
    <row r="62" spans="1:3" ht="15.5" x14ac:dyDescent="0.2">
      <c r="A62" s="107"/>
      <c r="B62" s="101"/>
      <c r="C62" s="99"/>
    </row>
    <row r="63" spans="1:3" ht="15.5" x14ac:dyDescent="0.2">
      <c r="A63" s="107"/>
      <c r="B63" s="101"/>
      <c r="C63" s="99"/>
    </row>
    <row r="64" spans="1:3" ht="15.5" x14ac:dyDescent="0.2">
      <c r="A64" s="107"/>
      <c r="B64" s="101"/>
      <c r="C64" s="99"/>
    </row>
    <row r="65" spans="1:3" ht="15.5" x14ac:dyDescent="0.2">
      <c r="A65" s="107"/>
      <c r="B65" s="101"/>
      <c r="C65" s="99"/>
    </row>
    <row r="66" spans="1:3" ht="15.5" x14ac:dyDescent="0.2">
      <c r="A66" s="107"/>
      <c r="B66" s="101"/>
      <c r="C66" s="99"/>
    </row>
    <row r="67" spans="1:3" ht="15.5" x14ac:dyDescent="0.2">
      <c r="A67" s="107"/>
      <c r="B67" s="101"/>
      <c r="C67" s="99"/>
    </row>
    <row r="68" spans="1:3" ht="15.5" x14ac:dyDescent="0.2">
      <c r="A68" s="107"/>
      <c r="B68" s="101"/>
      <c r="C68" s="99"/>
    </row>
    <row r="69" spans="1:3" ht="15.5" x14ac:dyDescent="0.2">
      <c r="A69" s="107"/>
      <c r="B69" s="101"/>
      <c r="C69" s="99"/>
    </row>
    <row r="70" spans="1:3" ht="15.5" x14ac:dyDescent="0.2">
      <c r="A70" s="107"/>
      <c r="B70" s="101"/>
      <c r="C70" s="99"/>
    </row>
    <row r="71" spans="1:3" ht="15.5" x14ac:dyDescent="0.2">
      <c r="A71" s="107"/>
      <c r="B71" s="101"/>
      <c r="C71" s="99"/>
    </row>
    <row r="72" spans="1:3" ht="15.5" x14ac:dyDescent="0.2">
      <c r="A72" s="107"/>
      <c r="B72" s="101"/>
      <c r="C72" s="99"/>
    </row>
    <row r="73" spans="1:3" ht="15.5" x14ac:dyDescent="0.2">
      <c r="A73" s="107"/>
      <c r="B73" s="101"/>
      <c r="C73" s="99"/>
    </row>
    <row r="74" spans="1:3" ht="15.5" x14ac:dyDescent="0.2">
      <c r="A74" s="107"/>
      <c r="B74" s="101"/>
      <c r="C74" s="99"/>
    </row>
    <row r="75" spans="1:3" ht="15.5" x14ac:dyDescent="0.2">
      <c r="A75" s="107"/>
      <c r="B75" s="101"/>
      <c r="C75" s="99"/>
    </row>
    <row r="76" spans="1:3" ht="15.5" x14ac:dyDescent="0.2">
      <c r="A76" s="107"/>
      <c r="B76" s="101"/>
      <c r="C76" s="99"/>
    </row>
    <row r="77" spans="1:3" ht="15.5" x14ac:dyDescent="0.2">
      <c r="A77" s="107"/>
      <c r="B77" s="101"/>
      <c r="C77" s="99"/>
    </row>
    <row r="78" spans="1:3" ht="15.5" x14ac:dyDescent="0.2">
      <c r="A78" s="107"/>
      <c r="B78" s="101"/>
      <c r="C78" s="99"/>
    </row>
    <row r="79" spans="1:3" ht="15.5" x14ac:dyDescent="0.2">
      <c r="A79" s="107"/>
      <c r="B79" s="101"/>
      <c r="C79" s="99"/>
    </row>
    <row r="80" spans="1:3" ht="15.5" x14ac:dyDescent="0.2">
      <c r="A80" s="107"/>
      <c r="B80" s="101"/>
      <c r="C80" s="99"/>
    </row>
    <row r="81" spans="1:3" ht="15.5" x14ac:dyDescent="0.2">
      <c r="A81" s="107"/>
      <c r="B81" s="101"/>
      <c r="C81" s="99"/>
    </row>
    <row r="82" spans="1:3" ht="15.5" x14ac:dyDescent="0.2">
      <c r="A82" s="107"/>
      <c r="B82" s="101"/>
      <c r="C82" s="99"/>
    </row>
    <row r="83" spans="1:3" ht="15.5" x14ac:dyDescent="0.2">
      <c r="A83" s="107"/>
      <c r="B83" s="101"/>
      <c r="C83" s="99"/>
    </row>
    <row r="84" spans="1:3" ht="15.5" x14ac:dyDescent="0.2">
      <c r="A84" s="107"/>
      <c r="B84" s="101"/>
      <c r="C84" s="99"/>
    </row>
    <row r="85" spans="1:3" ht="15.5" x14ac:dyDescent="0.2">
      <c r="A85" s="107"/>
      <c r="B85" s="101"/>
      <c r="C85" s="99"/>
    </row>
    <row r="86" spans="1:3" ht="15.5" x14ac:dyDescent="0.2">
      <c r="A86" s="107"/>
      <c r="B86" s="101"/>
      <c r="C86" s="99"/>
    </row>
    <row r="87" spans="1:3" ht="15.5" x14ac:dyDescent="0.2">
      <c r="A87" s="107"/>
      <c r="B87" s="101"/>
      <c r="C87" s="99"/>
    </row>
    <row r="88" spans="1:3" ht="15.5" x14ac:dyDescent="0.2">
      <c r="A88" s="107"/>
      <c r="B88" s="101"/>
      <c r="C88" s="99"/>
    </row>
    <row r="89" spans="1:3" ht="15.5" x14ac:dyDescent="0.2">
      <c r="A89" s="107"/>
      <c r="B89" s="101"/>
      <c r="C89" s="99"/>
    </row>
    <row r="90" spans="1:3" ht="15.5" x14ac:dyDescent="0.2">
      <c r="A90" s="107"/>
      <c r="B90" s="101"/>
      <c r="C90" s="99"/>
    </row>
    <row r="91" spans="1:3" ht="15.5" x14ac:dyDescent="0.2">
      <c r="A91" s="107"/>
      <c r="B91" s="101"/>
      <c r="C91" s="99"/>
    </row>
    <row r="92" spans="1:3" ht="15.5" x14ac:dyDescent="0.2">
      <c r="A92" s="107"/>
      <c r="B92" s="101"/>
      <c r="C92" s="99"/>
    </row>
    <row r="93" spans="1:3" ht="15.5" x14ac:dyDescent="0.2">
      <c r="A93" s="107"/>
      <c r="B93" s="101"/>
      <c r="C93" s="99"/>
    </row>
    <row r="94" spans="1:3" ht="15.5" x14ac:dyDescent="0.2">
      <c r="A94" s="107"/>
      <c r="B94" s="101"/>
      <c r="C94" s="99"/>
    </row>
    <row r="95" spans="1:3" ht="15.5" x14ac:dyDescent="0.2">
      <c r="A95" s="107"/>
      <c r="B95" s="101"/>
      <c r="C95" s="99"/>
    </row>
    <row r="96" spans="1:3" ht="15.5" x14ac:dyDescent="0.2">
      <c r="A96" s="107"/>
      <c r="B96" s="101"/>
      <c r="C96" s="99"/>
    </row>
    <row r="97" spans="1:3" ht="15.5" x14ac:dyDescent="0.2">
      <c r="A97" s="107"/>
      <c r="B97" s="101"/>
      <c r="C97" s="99"/>
    </row>
    <row r="98" spans="1:3" ht="15.5" x14ac:dyDescent="0.2">
      <c r="A98" s="107"/>
      <c r="B98" s="101"/>
      <c r="C98" s="99"/>
    </row>
    <row r="99" spans="1:3" ht="15.5" x14ac:dyDescent="0.2">
      <c r="A99" s="107"/>
      <c r="B99" s="101"/>
      <c r="C99" s="99"/>
    </row>
    <row r="100" spans="1:3" ht="15.5" x14ac:dyDescent="0.2">
      <c r="A100" s="107"/>
      <c r="B100" s="101"/>
      <c r="C100" s="99"/>
    </row>
    <row r="101" spans="1:3" ht="15.5" x14ac:dyDescent="0.2">
      <c r="A101" s="107"/>
      <c r="B101" s="101"/>
      <c r="C101" s="99"/>
    </row>
    <row r="102" spans="1:3" ht="15.5" x14ac:dyDescent="0.2">
      <c r="A102" s="107"/>
      <c r="B102" s="101"/>
      <c r="C102" s="99"/>
    </row>
    <row r="103" spans="1:3" ht="15.5" x14ac:dyDescent="0.2">
      <c r="A103" s="107"/>
      <c r="B103" s="101"/>
      <c r="C103" s="99"/>
    </row>
    <row r="104" spans="1:3" ht="15.5" x14ac:dyDescent="0.2">
      <c r="A104" s="107"/>
      <c r="B104" s="101"/>
      <c r="C104" s="99"/>
    </row>
    <row r="105" spans="1:3" ht="15.5" x14ac:dyDescent="0.2">
      <c r="A105" s="107"/>
      <c r="B105" s="101"/>
      <c r="C105" s="99"/>
    </row>
    <row r="106" spans="1:3" ht="15.5" x14ac:dyDescent="0.2">
      <c r="A106" s="107"/>
      <c r="B106" s="101"/>
      <c r="C106" s="99"/>
    </row>
    <row r="107" spans="1:3" ht="15.5" x14ac:dyDescent="0.2">
      <c r="A107" s="107"/>
      <c r="B107" s="101"/>
      <c r="C107" s="99"/>
    </row>
    <row r="108" spans="1:3" ht="15.5" x14ac:dyDescent="0.2">
      <c r="A108" s="107"/>
      <c r="B108" s="101"/>
      <c r="C108" s="99"/>
    </row>
    <row r="109" spans="1:3" ht="15.5" x14ac:dyDescent="0.2">
      <c r="A109" s="107"/>
      <c r="B109" s="101"/>
      <c r="C109" s="99"/>
    </row>
    <row r="110" spans="1:3" ht="15.5" x14ac:dyDescent="0.2">
      <c r="A110" s="107"/>
      <c r="B110" s="101"/>
      <c r="C110" s="99"/>
    </row>
    <row r="111" spans="1:3" ht="15.5" x14ac:dyDescent="0.2">
      <c r="A111" s="107"/>
      <c r="B111" s="101"/>
      <c r="C111" s="99"/>
    </row>
    <row r="112" spans="1:3" ht="15.5" x14ac:dyDescent="0.2">
      <c r="A112" s="107"/>
      <c r="B112" s="101"/>
      <c r="C112" s="99"/>
    </row>
    <row r="113" spans="1:3" ht="15.5" x14ac:dyDescent="0.2">
      <c r="A113" s="107"/>
      <c r="B113" s="101"/>
      <c r="C113" s="99"/>
    </row>
    <row r="114" spans="1:3" ht="15.5" x14ac:dyDescent="0.2">
      <c r="A114" s="107"/>
      <c r="B114" s="101"/>
      <c r="C114" s="99"/>
    </row>
    <row r="115" spans="1:3" ht="15.5" x14ac:dyDescent="0.2">
      <c r="A115" s="107"/>
      <c r="B115" s="101"/>
      <c r="C115" s="99"/>
    </row>
    <row r="116" spans="1:3" ht="15.5" x14ac:dyDescent="0.2">
      <c r="A116" s="107"/>
      <c r="B116" s="101"/>
      <c r="C116" s="99"/>
    </row>
    <row r="117" spans="1:3" ht="15.5" x14ac:dyDescent="0.2">
      <c r="A117" s="107"/>
      <c r="B117" s="101"/>
      <c r="C117" s="99"/>
    </row>
    <row r="118" spans="1:3" ht="15.5" x14ac:dyDescent="0.2">
      <c r="A118" s="107"/>
      <c r="B118" s="101"/>
      <c r="C118" s="99"/>
    </row>
    <row r="119" spans="1:3" ht="15.5" x14ac:dyDescent="0.2">
      <c r="A119" s="107"/>
      <c r="B119" s="101"/>
      <c r="C119" s="99"/>
    </row>
    <row r="120" spans="1:3" ht="15.5" x14ac:dyDescent="0.2">
      <c r="A120" s="107"/>
      <c r="B120" s="101"/>
      <c r="C120" s="99"/>
    </row>
    <row r="121" spans="1:3" ht="15.5" x14ac:dyDescent="0.2">
      <c r="A121" s="107"/>
      <c r="B121" s="101"/>
      <c r="C121" s="99"/>
    </row>
    <row r="122" spans="1:3" ht="15.5" x14ac:dyDescent="0.2">
      <c r="A122" s="107"/>
      <c r="B122" s="101"/>
      <c r="C122" s="99"/>
    </row>
    <row r="123" spans="1:3" ht="15.5" x14ac:dyDescent="0.2">
      <c r="A123" s="107"/>
      <c r="B123" s="101"/>
      <c r="C123" s="99"/>
    </row>
    <row r="124" spans="1:3" ht="15.5" x14ac:dyDescent="0.2">
      <c r="A124" s="107"/>
      <c r="B124" s="101"/>
      <c r="C124" s="99"/>
    </row>
    <row r="125" spans="1:3" ht="15.5" x14ac:dyDescent="0.2">
      <c r="A125" s="107"/>
      <c r="B125" s="101"/>
      <c r="C125" s="99"/>
    </row>
    <row r="126" spans="1:3" ht="15.5" x14ac:dyDescent="0.2">
      <c r="A126" s="107"/>
      <c r="B126" s="101"/>
      <c r="C126" s="99"/>
    </row>
    <row r="127" spans="1:3" ht="15.5" x14ac:dyDescent="0.2">
      <c r="A127" s="107"/>
      <c r="B127" s="101"/>
      <c r="C127" s="99"/>
    </row>
    <row r="128" spans="1:3" ht="15.5" x14ac:dyDescent="0.2">
      <c r="A128" s="107"/>
      <c r="B128" s="101"/>
      <c r="C128" s="99"/>
    </row>
    <row r="129" spans="1:3" ht="15.5" x14ac:dyDescent="0.2">
      <c r="A129" s="107"/>
      <c r="B129" s="101"/>
      <c r="C129" s="99"/>
    </row>
    <row r="130" spans="1:3" ht="15.5" x14ac:dyDescent="0.2">
      <c r="A130" s="107"/>
      <c r="B130" s="101"/>
      <c r="C130" s="99"/>
    </row>
    <row r="131" spans="1:3" ht="15.5" x14ac:dyDescent="0.2">
      <c r="A131" s="107"/>
      <c r="B131" s="101"/>
      <c r="C131" s="99"/>
    </row>
    <row r="132" spans="1:3" ht="15.5" x14ac:dyDescent="0.2">
      <c r="A132" s="107"/>
      <c r="B132" s="101"/>
      <c r="C132" s="99"/>
    </row>
    <row r="133" spans="1:3" ht="15.5" x14ac:dyDescent="0.2">
      <c r="A133" s="107"/>
      <c r="B133" s="101"/>
      <c r="C133" s="99"/>
    </row>
    <row r="134" spans="1:3" ht="15.5" x14ac:dyDescent="0.2">
      <c r="A134" s="107"/>
      <c r="B134" s="101"/>
      <c r="C134" s="99"/>
    </row>
    <row r="135" spans="1:3" ht="15.5" x14ac:dyDescent="0.2">
      <c r="A135" s="107"/>
      <c r="B135" s="101"/>
      <c r="C135" s="99"/>
    </row>
    <row r="136" spans="1:3" ht="15.5" x14ac:dyDescent="0.2">
      <c r="A136" s="107"/>
      <c r="B136" s="101"/>
      <c r="C136" s="99"/>
    </row>
    <row r="137" spans="1:3" ht="15.5" x14ac:dyDescent="0.2">
      <c r="A137" s="107"/>
      <c r="B137" s="101"/>
      <c r="C137" s="99"/>
    </row>
    <row r="138" spans="1:3" ht="15.5" x14ac:dyDescent="0.2">
      <c r="A138" s="107"/>
      <c r="B138" s="101"/>
      <c r="C138" s="99"/>
    </row>
    <row r="139" spans="1:3" ht="15.5" x14ac:dyDescent="0.2">
      <c r="A139" s="107"/>
      <c r="B139" s="101"/>
      <c r="C139" s="99"/>
    </row>
    <row r="140" spans="1:3" ht="15.5" x14ac:dyDescent="0.2">
      <c r="A140" s="107"/>
      <c r="B140" s="101"/>
      <c r="C140" s="99"/>
    </row>
    <row r="141" spans="1:3" ht="15.5" x14ac:dyDescent="0.2">
      <c r="A141" s="107"/>
      <c r="B141" s="101"/>
      <c r="C141" s="99"/>
    </row>
    <row r="142" spans="1:3" ht="15.5" x14ac:dyDescent="0.2">
      <c r="A142" s="107"/>
      <c r="B142" s="101"/>
      <c r="C142" s="99"/>
    </row>
    <row r="143" spans="1:3" ht="15.5" x14ac:dyDescent="0.2">
      <c r="A143" s="107"/>
      <c r="B143" s="101"/>
      <c r="C143" s="99"/>
    </row>
    <row r="144" spans="1:3" ht="15.5" x14ac:dyDescent="0.2">
      <c r="A144" s="107"/>
      <c r="B144" s="101"/>
      <c r="C144" s="99"/>
    </row>
    <row r="145" spans="1:3" ht="15.5" x14ac:dyDescent="0.2">
      <c r="A145" s="107"/>
      <c r="B145" s="101"/>
      <c r="C145" s="99"/>
    </row>
    <row r="146" spans="1:3" ht="15.5" x14ac:dyDescent="0.2">
      <c r="A146" s="107"/>
      <c r="B146" s="101"/>
      <c r="C146" s="99"/>
    </row>
    <row r="147" spans="1:3" ht="15.5" x14ac:dyDescent="0.2">
      <c r="A147" s="107"/>
      <c r="B147" s="101"/>
      <c r="C147" s="99"/>
    </row>
    <row r="148" spans="1:3" ht="15.5" x14ac:dyDescent="0.2">
      <c r="A148" s="107"/>
      <c r="B148" s="101"/>
      <c r="C148" s="99"/>
    </row>
    <row r="149" spans="1:3" ht="15.5" x14ac:dyDescent="0.2">
      <c r="A149" s="107"/>
      <c r="B149" s="101"/>
      <c r="C149" s="99"/>
    </row>
    <row r="150" spans="1:3" ht="15.5" x14ac:dyDescent="0.2">
      <c r="A150" s="107"/>
      <c r="B150" s="101"/>
      <c r="C150" s="99"/>
    </row>
    <row r="151" spans="1:3" ht="15.5" x14ac:dyDescent="0.2">
      <c r="A151" s="107"/>
      <c r="B151" s="101"/>
      <c r="C151" s="99"/>
    </row>
    <row r="152" spans="1:3" ht="15.5" x14ac:dyDescent="0.2">
      <c r="A152" s="107"/>
      <c r="B152" s="101"/>
      <c r="C152" s="99"/>
    </row>
    <row r="153" spans="1:3" ht="15.5" x14ac:dyDescent="0.2">
      <c r="A153" s="107"/>
      <c r="B153" s="101"/>
      <c r="C153" s="99"/>
    </row>
    <row r="154" spans="1:3" ht="15.5" x14ac:dyDescent="0.2">
      <c r="A154" s="107"/>
      <c r="B154" s="101"/>
      <c r="C154" s="99"/>
    </row>
    <row r="155" spans="1:3" ht="15.5" x14ac:dyDescent="0.2">
      <c r="A155" s="107"/>
      <c r="B155" s="101"/>
      <c r="C155" s="99"/>
    </row>
    <row r="156" spans="1:3" ht="15.5" x14ac:dyDescent="0.2">
      <c r="A156" s="107"/>
      <c r="B156" s="101"/>
      <c r="C156" s="99"/>
    </row>
    <row r="157" spans="1:3" ht="15.5" x14ac:dyDescent="0.2">
      <c r="A157" s="107"/>
      <c r="B157" s="101"/>
      <c r="C157" s="99"/>
    </row>
    <row r="158" spans="1:3" ht="15.5" x14ac:dyDescent="0.2">
      <c r="A158" s="107"/>
      <c r="B158" s="101"/>
      <c r="C158" s="99"/>
    </row>
    <row r="159" spans="1:3" ht="15.5" x14ac:dyDescent="0.2">
      <c r="A159" s="107"/>
      <c r="B159" s="101"/>
      <c r="C159" s="99"/>
    </row>
    <row r="160" spans="1:3" ht="15.5" x14ac:dyDescent="0.2">
      <c r="A160" s="107"/>
      <c r="B160" s="101"/>
      <c r="C160" s="99"/>
    </row>
    <row r="161" spans="1:3" ht="15.5" x14ac:dyDescent="0.2">
      <c r="A161" s="107"/>
      <c r="B161" s="101"/>
      <c r="C161" s="99"/>
    </row>
    <row r="162" spans="1:3" ht="15.5" x14ac:dyDescent="0.2">
      <c r="A162" s="107"/>
      <c r="B162" s="101"/>
      <c r="C162" s="99"/>
    </row>
    <row r="163" spans="1:3" ht="15.5" x14ac:dyDescent="0.2">
      <c r="A163" s="107"/>
      <c r="B163" s="101"/>
      <c r="C163" s="99"/>
    </row>
    <row r="164" spans="1:3" ht="15.5" x14ac:dyDescent="0.2">
      <c r="A164" s="107"/>
      <c r="B164" s="101"/>
      <c r="C164" s="99"/>
    </row>
    <row r="165" spans="1:3" ht="15.5" x14ac:dyDescent="0.2">
      <c r="A165" s="107"/>
      <c r="B165" s="101"/>
      <c r="C165" s="99"/>
    </row>
    <row r="166" spans="1:3" ht="15.5" x14ac:dyDescent="0.2">
      <c r="A166" s="107"/>
      <c r="B166" s="101"/>
      <c r="C166" s="99"/>
    </row>
    <row r="167" spans="1:3" ht="15.5" x14ac:dyDescent="0.2">
      <c r="A167" s="107"/>
      <c r="B167" s="101"/>
      <c r="C167" s="99"/>
    </row>
    <row r="168" spans="1:3" ht="15.5" x14ac:dyDescent="0.2">
      <c r="A168" s="107"/>
      <c r="B168" s="101"/>
      <c r="C168" s="99"/>
    </row>
    <row r="169" spans="1:3" ht="15.5" x14ac:dyDescent="0.2">
      <c r="A169" s="107"/>
      <c r="B169" s="101"/>
      <c r="C169" s="99"/>
    </row>
    <row r="170" spans="1:3" ht="15.5" x14ac:dyDescent="0.2">
      <c r="A170" s="107"/>
      <c r="B170" s="101"/>
      <c r="C170" s="99"/>
    </row>
    <row r="171" spans="1:3" ht="15.5" x14ac:dyDescent="0.2">
      <c r="A171" s="107"/>
      <c r="B171" s="101"/>
      <c r="C171" s="99"/>
    </row>
    <row r="172" spans="1:3" ht="15.5" x14ac:dyDescent="0.2">
      <c r="A172" s="107"/>
      <c r="B172" s="101"/>
      <c r="C172" s="99"/>
    </row>
    <row r="173" spans="1:3" ht="15.5" x14ac:dyDescent="0.2">
      <c r="A173" s="107"/>
      <c r="B173" s="101"/>
      <c r="C173" s="99"/>
    </row>
    <row r="174" spans="1:3" ht="15.5" x14ac:dyDescent="0.2">
      <c r="A174" s="107"/>
      <c r="B174" s="101"/>
      <c r="C174" s="99"/>
    </row>
    <row r="175" spans="1:3" ht="15.5" x14ac:dyDescent="0.2">
      <c r="A175" s="107"/>
      <c r="B175" s="101"/>
      <c r="C175" s="99"/>
    </row>
    <row r="176" spans="1:3" ht="15.5" x14ac:dyDescent="0.2">
      <c r="A176" s="107"/>
      <c r="B176" s="101"/>
      <c r="C176" s="99"/>
    </row>
    <row r="177" spans="1:3" ht="15.5" x14ac:dyDescent="0.2">
      <c r="A177" s="107"/>
      <c r="B177" s="101"/>
      <c r="C177" s="99"/>
    </row>
    <row r="178" spans="1:3" ht="15.5" x14ac:dyDescent="0.2">
      <c r="A178" s="107"/>
      <c r="B178" s="101"/>
      <c r="C178" s="99"/>
    </row>
    <row r="179" spans="1:3" ht="15.5" x14ac:dyDescent="0.2">
      <c r="A179" s="107"/>
      <c r="B179" s="101"/>
      <c r="C179" s="99"/>
    </row>
    <row r="180" spans="1:3" ht="15.5" x14ac:dyDescent="0.2">
      <c r="A180" s="107"/>
      <c r="B180" s="101"/>
      <c r="C180" s="99"/>
    </row>
    <row r="181" spans="1:3" ht="15.5" x14ac:dyDescent="0.2">
      <c r="A181" s="107"/>
      <c r="B181" s="101"/>
      <c r="C181" s="99"/>
    </row>
    <row r="182" spans="1:3" ht="15.5" x14ac:dyDescent="0.2">
      <c r="A182" s="107"/>
      <c r="B182" s="101"/>
      <c r="C182" s="99"/>
    </row>
    <row r="183" spans="1:3" ht="15.5" x14ac:dyDescent="0.2">
      <c r="A183" s="107"/>
      <c r="B183" s="101"/>
      <c r="C183" s="99"/>
    </row>
    <row r="184" spans="1:3" ht="15.5" x14ac:dyDescent="0.2">
      <c r="A184" s="107"/>
      <c r="B184" s="101"/>
      <c r="C184" s="99"/>
    </row>
    <row r="185" spans="1:3" ht="15.5" x14ac:dyDescent="0.2">
      <c r="A185" s="107"/>
      <c r="B185" s="101"/>
      <c r="C185" s="99"/>
    </row>
    <row r="186" spans="1:3" ht="15.5" x14ac:dyDescent="0.2">
      <c r="A186" s="107"/>
      <c r="B186" s="101"/>
      <c r="C186" s="99"/>
    </row>
    <row r="187" spans="1:3" ht="15.5" x14ac:dyDescent="0.2">
      <c r="A187" s="107"/>
      <c r="B187" s="101"/>
      <c r="C187" s="99"/>
    </row>
    <row r="188" spans="1:3" ht="15.5" x14ac:dyDescent="0.2">
      <c r="A188" s="107"/>
      <c r="B188" s="101"/>
      <c r="C188" s="99"/>
    </row>
    <row r="189" spans="1:3" ht="15.5" x14ac:dyDescent="0.2">
      <c r="A189" s="107"/>
      <c r="B189" s="101"/>
      <c r="C189" s="99"/>
    </row>
    <row r="190" spans="1:3" ht="15.5" x14ac:dyDescent="0.2">
      <c r="A190" s="107"/>
      <c r="B190" s="101"/>
      <c r="C190" s="99"/>
    </row>
    <row r="191" spans="1:3" ht="15.5" x14ac:dyDescent="0.2">
      <c r="A191" s="107"/>
      <c r="B191" s="101"/>
      <c r="C191" s="99"/>
    </row>
    <row r="192" spans="1:3" ht="15.5" x14ac:dyDescent="0.2">
      <c r="A192" s="107"/>
      <c r="B192" s="101"/>
      <c r="C192" s="99"/>
    </row>
    <row r="193" spans="1:3" ht="15.5" x14ac:dyDescent="0.2">
      <c r="A193" s="107"/>
      <c r="B193" s="101"/>
      <c r="C193" s="99"/>
    </row>
    <row r="194" spans="1:3" ht="15.5" x14ac:dyDescent="0.2">
      <c r="A194" s="107"/>
      <c r="B194" s="101"/>
      <c r="C194" s="99"/>
    </row>
    <row r="195" spans="1:3" ht="15.5" x14ac:dyDescent="0.2">
      <c r="A195" s="107"/>
      <c r="B195" s="101"/>
      <c r="C195" s="99"/>
    </row>
    <row r="196" spans="1:3" ht="15.5" x14ac:dyDescent="0.2">
      <c r="A196" s="107"/>
      <c r="B196" s="101"/>
      <c r="C196" s="99"/>
    </row>
    <row r="197" spans="1:3" ht="15.5" x14ac:dyDescent="0.2">
      <c r="A197" s="107"/>
      <c r="B197" s="101"/>
      <c r="C197" s="99"/>
    </row>
    <row r="198" spans="1:3" ht="15.5" x14ac:dyDescent="0.2">
      <c r="A198" s="107"/>
      <c r="B198" s="101"/>
      <c r="C198" s="99"/>
    </row>
    <row r="199" spans="1:3" ht="15.5" x14ac:dyDescent="0.2">
      <c r="A199" s="107"/>
      <c r="B199" s="101"/>
      <c r="C199" s="99"/>
    </row>
    <row r="200" spans="1:3" ht="15.5" x14ac:dyDescent="0.2">
      <c r="A200" s="107"/>
      <c r="B200" s="101"/>
      <c r="C200" s="99"/>
    </row>
    <row r="201" spans="1:3" ht="15.5" x14ac:dyDescent="0.2">
      <c r="A201" s="107"/>
      <c r="B201" s="101"/>
      <c r="C201" s="99"/>
    </row>
    <row r="202" spans="1:3" ht="15.5" x14ac:dyDescent="0.2">
      <c r="A202" s="107"/>
      <c r="B202" s="101"/>
      <c r="C202" s="99"/>
    </row>
    <row r="203" spans="1:3" ht="15.5" x14ac:dyDescent="0.2">
      <c r="A203" s="107"/>
      <c r="B203" s="101"/>
      <c r="C203" s="99"/>
    </row>
    <row r="204" spans="1:3" ht="15.5" x14ac:dyDescent="0.2">
      <c r="A204" s="107"/>
      <c r="B204" s="101"/>
      <c r="C204" s="99"/>
    </row>
    <row r="205" spans="1:3" ht="15.5" x14ac:dyDescent="0.2">
      <c r="A205" s="107"/>
      <c r="B205" s="101"/>
      <c r="C205" s="99"/>
    </row>
    <row r="206" spans="1:3" ht="15.5" x14ac:dyDescent="0.2">
      <c r="A206" s="107"/>
      <c r="B206" s="101"/>
      <c r="C206" s="99"/>
    </row>
    <row r="207" spans="1:3" ht="15.5" x14ac:dyDescent="0.2">
      <c r="A207" s="107"/>
      <c r="B207" s="101"/>
      <c r="C207" s="99"/>
    </row>
    <row r="208" spans="1:3" ht="15.5" x14ac:dyDescent="0.2">
      <c r="A208" s="107"/>
      <c r="B208" s="101"/>
      <c r="C208" s="99"/>
    </row>
    <row r="209" spans="1:3" ht="15.5" x14ac:dyDescent="0.2">
      <c r="A209" s="107"/>
      <c r="B209" s="101"/>
      <c r="C209" s="99"/>
    </row>
    <row r="210" spans="1:3" ht="15.5" x14ac:dyDescent="0.2">
      <c r="A210" s="107"/>
      <c r="B210" s="101"/>
      <c r="C210" s="99"/>
    </row>
    <row r="211" spans="1:3" ht="15.5" x14ac:dyDescent="0.2">
      <c r="A211" s="107"/>
      <c r="B211" s="101"/>
      <c r="C211" s="99"/>
    </row>
    <row r="212" spans="1:3" ht="15.5" x14ac:dyDescent="0.2">
      <c r="A212" s="107"/>
      <c r="B212" s="101"/>
      <c r="C212" s="99"/>
    </row>
    <row r="213" spans="1:3" ht="15.5" x14ac:dyDescent="0.2">
      <c r="A213" s="107"/>
      <c r="B213" s="101"/>
      <c r="C213" s="99"/>
    </row>
    <row r="214" spans="1:3" ht="15.5" x14ac:dyDescent="0.2">
      <c r="A214" s="107"/>
      <c r="B214" s="101"/>
      <c r="C214" s="99"/>
    </row>
    <row r="215" spans="1:3" ht="15.5" x14ac:dyDescent="0.2">
      <c r="A215" s="107"/>
      <c r="B215" s="101"/>
      <c r="C215" s="99"/>
    </row>
    <row r="216" spans="1:3" ht="15.5" x14ac:dyDescent="0.2">
      <c r="A216" s="107"/>
      <c r="B216" s="101"/>
      <c r="C216" s="99"/>
    </row>
    <row r="217" spans="1:3" ht="15.5" x14ac:dyDescent="0.2">
      <c r="A217" s="107"/>
      <c r="B217" s="101"/>
      <c r="C217" s="99"/>
    </row>
    <row r="218" spans="1:3" ht="15.5" x14ac:dyDescent="0.2">
      <c r="A218" s="107"/>
      <c r="B218" s="101"/>
      <c r="C218" s="99"/>
    </row>
    <row r="219" spans="1:3" ht="15.5" x14ac:dyDescent="0.2">
      <c r="A219" s="107"/>
      <c r="B219" s="101"/>
      <c r="C219" s="99"/>
    </row>
    <row r="220" spans="1:3" ht="15.5" x14ac:dyDescent="0.2">
      <c r="A220" s="107"/>
      <c r="B220" s="101"/>
      <c r="C220" s="99"/>
    </row>
    <row r="221" spans="1:3" ht="15.5" x14ac:dyDescent="0.2">
      <c r="A221" s="107"/>
      <c r="B221" s="101"/>
      <c r="C221" s="99"/>
    </row>
    <row r="222" spans="1:3" ht="15.5" x14ac:dyDescent="0.2">
      <c r="A222" s="107"/>
      <c r="B222" s="101"/>
      <c r="C222" s="99"/>
    </row>
    <row r="223" spans="1:3" ht="15.5" x14ac:dyDescent="0.2">
      <c r="A223" s="107"/>
      <c r="B223" s="101"/>
      <c r="C223" s="99"/>
    </row>
    <row r="224" spans="1:3" ht="15.5" x14ac:dyDescent="0.2">
      <c r="A224" s="107"/>
      <c r="B224" s="101"/>
      <c r="C224" s="99"/>
    </row>
    <row r="225" spans="1:3" ht="15.5" x14ac:dyDescent="0.2">
      <c r="A225" s="107"/>
      <c r="B225" s="101"/>
      <c r="C225" s="99"/>
    </row>
    <row r="226" spans="1:3" ht="15.5" x14ac:dyDescent="0.2">
      <c r="A226" s="107"/>
      <c r="B226" s="101"/>
      <c r="C226" s="99"/>
    </row>
    <row r="227" spans="1:3" ht="15.5" x14ac:dyDescent="0.2">
      <c r="A227" s="107"/>
      <c r="B227" s="101"/>
      <c r="C227" s="99"/>
    </row>
    <row r="228" spans="1:3" ht="15.5" x14ac:dyDescent="0.2">
      <c r="A228" s="107"/>
      <c r="B228" s="101"/>
      <c r="C228" s="99"/>
    </row>
    <row r="229" spans="1:3" ht="15.5" x14ac:dyDescent="0.2">
      <c r="A229" s="107"/>
      <c r="B229" s="101"/>
      <c r="C229" s="99"/>
    </row>
    <row r="230" spans="1:3" ht="15.5" x14ac:dyDescent="0.2">
      <c r="A230" s="107"/>
      <c r="B230" s="101"/>
      <c r="C230" s="99"/>
    </row>
    <row r="231" spans="1:3" ht="15.5" x14ac:dyDescent="0.2">
      <c r="A231" s="107"/>
      <c r="B231" s="101"/>
      <c r="C231" s="99"/>
    </row>
    <row r="232" spans="1:3" ht="15.5" x14ac:dyDescent="0.2">
      <c r="A232" s="107"/>
      <c r="B232" s="101"/>
      <c r="C232" s="99"/>
    </row>
    <row r="233" spans="1:3" ht="15.5" x14ac:dyDescent="0.2">
      <c r="A233" s="107"/>
      <c r="B233" s="101"/>
      <c r="C233" s="99"/>
    </row>
    <row r="234" spans="1:3" ht="15.5" x14ac:dyDescent="0.2">
      <c r="A234" s="107"/>
      <c r="B234" s="101"/>
      <c r="C234" s="99"/>
    </row>
    <row r="235" spans="1:3" ht="15.5" x14ac:dyDescent="0.2">
      <c r="A235" s="107"/>
      <c r="B235" s="101"/>
      <c r="C235" s="99"/>
    </row>
    <row r="236" spans="1:3" ht="15.5" x14ac:dyDescent="0.2">
      <c r="A236" s="107"/>
      <c r="B236" s="101"/>
      <c r="C236" s="99"/>
    </row>
    <row r="237" spans="1:3" ht="15.5" x14ac:dyDescent="0.2">
      <c r="A237" s="107"/>
      <c r="B237" s="101"/>
      <c r="C237" s="99"/>
    </row>
    <row r="238" spans="1:3" ht="15.5" x14ac:dyDescent="0.2">
      <c r="A238" s="107"/>
      <c r="B238" s="101"/>
      <c r="C238" s="99"/>
    </row>
    <row r="239" spans="1:3" ht="15.5" x14ac:dyDescent="0.2">
      <c r="A239" s="107"/>
      <c r="B239" s="101"/>
      <c r="C239" s="99"/>
    </row>
    <row r="240" spans="1:3" ht="15.5" x14ac:dyDescent="0.2">
      <c r="A240" s="107"/>
      <c r="B240" s="101"/>
      <c r="C240" s="99"/>
    </row>
    <row r="241" spans="1:3" ht="15.5" x14ac:dyDescent="0.2">
      <c r="A241" s="107"/>
      <c r="B241" s="101"/>
      <c r="C241" s="99"/>
    </row>
    <row r="242" spans="1:3" ht="15.5" x14ac:dyDescent="0.2">
      <c r="A242" s="107"/>
      <c r="B242" s="101"/>
      <c r="C242" s="99"/>
    </row>
    <row r="243" spans="1:3" ht="15.5" x14ac:dyDescent="0.2">
      <c r="A243" s="107"/>
      <c r="B243" s="101"/>
      <c r="C243" s="99"/>
    </row>
    <row r="244" spans="1:3" ht="15.5" x14ac:dyDescent="0.2">
      <c r="A244" s="107"/>
      <c r="B244" s="101"/>
      <c r="C244" s="99"/>
    </row>
    <row r="245" spans="1:3" ht="15.5" x14ac:dyDescent="0.2">
      <c r="A245" s="107"/>
      <c r="B245" s="101"/>
      <c r="C245" s="99"/>
    </row>
    <row r="246" spans="1:3" ht="15.5" x14ac:dyDescent="0.2">
      <c r="A246" s="107"/>
      <c r="B246" s="101"/>
      <c r="C246" s="99"/>
    </row>
    <row r="247" spans="1:3" ht="15.5" x14ac:dyDescent="0.2">
      <c r="A247" s="107"/>
      <c r="B247" s="101"/>
      <c r="C247" s="99"/>
    </row>
    <row r="248" spans="1:3" ht="15.5" x14ac:dyDescent="0.2">
      <c r="A248" s="107"/>
      <c r="B248" s="101"/>
      <c r="C248" s="99"/>
    </row>
    <row r="249" spans="1:3" ht="15.5" x14ac:dyDescent="0.2">
      <c r="A249" s="107"/>
      <c r="B249" s="101"/>
      <c r="C249" s="99"/>
    </row>
    <row r="250" spans="1:3" ht="15.5" x14ac:dyDescent="0.2">
      <c r="A250" s="107"/>
      <c r="B250" s="101"/>
      <c r="C250" s="99"/>
    </row>
    <row r="251" spans="1:3" ht="15.5" x14ac:dyDescent="0.2">
      <c r="A251" s="107"/>
      <c r="B251" s="101"/>
      <c r="C251" s="99"/>
    </row>
    <row r="252" spans="1:3" ht="15.5" x14ac:dyDescent="0.2">
      <c r="A252" s="107"/>
      <c r="B252" s="101"/>
      <c r="C252" s="99"/>
    </row>
    <row r="253" spans="1:3" ht="15.5" x14ac:dyDescent="0.2">
      <c r="A253" s="107"/>
      <c r="B253" s="101"/>
      <c r="C253" s="99"/>
    </row>
    <row r="254" spans="1:3" ht="15.5" x14ac:dyDescent="0.2">
      <c r="A254" s="107"/>
      <c r="B254" s="101"/>
      <c r="C254" s="99"/>
    </row>
    <row r="255" spans="1:3" ht="15.5" x14ac:dyDescent="0.2">
      <c r="A255" s="107"/>
      <c r="B255" s="101"/>
      <c r="C255" s="99"/>
    </row>
    <row r="256" spans="1:3" ht="15.5" x14ac:dyDescent="0.2">
      <c r="A256" s="107"/>
      <c r="B256" s="101"/>
      <c r="C256" s="99"/>
    </row>
    <row r="257" spans="1:3" ht="15.5" x14ac:dyDescent="0.2">
      <c r="A257" s="107"/>
      <c r="B257" s="101"/>
      <c r="C257" s="99"/>
    </row>
    <row r="258" spans="1:3" ht="15.5" x14ac:dyDescent="0.2">
      <c r="A258" s="107"/>
      <c r="B258" s="101"/>
      <c r="C258" s="99"/>
    </row>
    <row r="259" spans="1:3" ht="15.5" x14ac:dyDescent="0.2">
      <c r="A259" s="107"/>
      <c r="B259" s="101"/>
      <c r="C259" s="99"/>
    </row>
    <row r="260" spans="1:3" ht="15.5" x14ac:dyDescent="0.2">
      <c r="A260" s="107"/>
      <c r="B260" s="101"/>
      <c r="C260" s="99"/>
    </row>
    <row r="261" spans="1:3" ht="15.5" x14ac:dyDescent="0.2">
      <c r="A261" s="107"/>
      <c r="B261" s="101"/>
      <c r="C261" s="99"/>
    </row>
    <row r="262" spans="1:3" ht="15.5" x14ac:dyDescent="0.2">
      <c r="A262" s="107"/>
      <c r="B262" s="101"/>
      <c r="C262" s="99"/>
    </row>
    <row r="263" spans="1:3" ht="15.5" x14ac:dyDescent="0.2">
      <c r="A263" s="107"/>
      <c r="B263" s="101"/>
      <c r="C263" s="99"/>
    </row>
    <row r="264" spans="1:3" ht="15.5" x14ac:dyDescent="0.2">
      <c r="A264" s="107"/>
      <c r="B264" s="101"/>
      <c r="C264" s="99"/>
    </row>
    <row r="265" spans="1:3" ht="15.5" x14ac:dyDescent="0.2">
      <c r="A265" s="107"/>
      <c r="B265" s="101"/>
      <c r="C265" s="99"/>
    </row>
    <row r="266" spans="1:3" ht="15.5" x14ac:dyDescent="0.2">
      <c r="A266" s="107"/>
      <c r="B266" s="101"/>
      <c r="C266" s="99"/>
    </row>
    <row r="267" spans="1:3" ht="15.5" x14ac:dyDescent="0.2">
      <c r="A267" s="107"/>
      <c r="B267" s="101"/>
      <c r="C267" s="99"/>
    </row>
    <row r="268" spans="1:3" ht="15.5" x14ac:dyDescent="0.2">
      <c r="A268" s="107"/>
      <c r="B268" s="101"/>
      <c r="C268" s="99"/>
    </row>
    <row r="269" spans="1:3" ht="15.5" x14ac:dyDescent="0.2">
      <c r="A269" s="107"/>
      <c r="B269" s="101"/>
      <c r="C269" s="99"/>
    </row>
    <row r="270" spans="1:3" ht="15.5" x14ac:dyDescent="0.2">
      <c r="A270" s="107"/>
      <c r="B270" s="101"/>
      <c r="C270" s="99"/>
    </row>
    <row r="271" spans="1:3" ht="15.5" x14ac:dyDescent="0.2">
      <c r="A271" s="107"/>
      <c r="B271" s="101"/>
      <c r="C271" s="99"/>
    </row>
    <row r="272" spans="1:3" ht="15.5" x14ac:dyDescent="0.2">
      <c r="A272" s="107"/>
      <c r="B272" s="101"/>
      <c r="C272" s="99"/>
    </row>
    <row r="273" spans="1:3" ht="15.5" x14ac:dyDescent="0.2">
      <c r="A273" s="107"/>
      <c r="B273" s="101"/>
      <c r="C273" s="99"/>
    </row>
    <row r="274" spans="1:3" ht="15.5" x14ac:dyDescent="0.2">
      <c r="A274" s="107"/>
      <c r="B274" s="101"/>
      <c r="C274" s="99"/>
    </row>
    <row r="275" spans="1:3" ht="15.5" x14ac:dyDescent="0.2">
      <c r="A275" s="107"/>
      <c r="B275" s="101"/>
      <c r="C275" s="99"/>
    </row>
    <row r="276" spans="1:3" ht="15.5" x14ac:dyDescent="0.2">
      <c r="A276" s="107"/>
      <c r="B276" s="101"/>
      <c r="C276" s="99"/>
    </row>
    <row r="277" spans="1:3" ht="15.5" x14ac:dyDescent="0.2">
      <c r="A277" s="107"/>
      <c r="B277" s="101"/>
      <c r="C277" s="99"/>
    </row>
    <row r="278" spans="1:3" ht="15.5" x14ac:dyDescent="0.2">
      <c r="A278" s="107"/>
      <c r="B278" s="101"/>
      <c r="C278" s="99"/>
    </row>
    <row r="279" spans="1:3" ht="15.5" x14ac:dyDescent="0.2">
      <c r="A279" s="107"/>
      <c r="B279" s="101"/>
      <c r="C279" s="99"/>
    </row>
    <row r="280" spans="1:3" ht="15.5" x14ac:dyDescent="0.2">
      <c r="A280" s="107"/>
      <c r="B280" s="101"/>
      <c r="C280" s="99"/>
    </row>
    <row r="281" spans="1:3" ht="15.5" x14ac:dyDescent="0.2">
      <c r="A281" s="107"/>
      <c r="B281" s="101"/>
      <c r="C281" s="99"/>
    </row>
    <row r="282" spans="1:3" ht="15.5" x14ac:dyDescent="0.2">
      <c r="A282" s="107"/>
      <c r="B282" s="101"/>
      <c r="C282" s="99"/>
    </row>
    <row r="283" spans="1:3" ht="15.5" x14ac:dyDescent="0.2">
      <c r="A283" s="107"/>
      <c r="B283" s="101"/>
      <c r="C283" s="99"/>
    </row>
    <row r="284" spans="1:3" ht="15.5" x14ac:dyDescent="0.2">
      <c r="A284" s="107"/>
      <c r="B284" s="101"/>
      <c r="C284" s="99"/>
    </row>
    <row r="285" spans="1:3" ht="15.5" x14ac:dyDescent="0.2">
      <c r="A285" s="107"/>
      <c r="B285" s="101"/>
      <c r="C285" s="99"/>
    </row>
    <row r="286" spans="1:3" ht="15.5" x14ac:dyDescent="0.2">
      <c r="A286" s="107"/>
      <c r="B286" s="101"/>
      <c r="C286" s="99"/>
    </row>
    <row r="287" spans="1:3" ht="15.5" x14ac:dyDescent="0.2">
      <c r="A287" s="107"/>
      <c r="B287" s="101"/>
      <c r="C287" s="99"/>
    </row>
    <row r="288" spans="1:3" ht="15.5" x14ac:dyDescent="0.2">
      <c r="A288" s="107"/>
      <c r="B288" s="101"/>
      <c r="C288" s="99"/>
    </row>
    <row r="289" spans="1:3" ht="15.5" x14ac:dyDescent="0.2">
      <c r="A289" s="107"/>
      <c r="B289" s="101"/>
      <c r="C289" s="99"/>
    </row>
    <row r="290" spans="1:3" ht="15.5" x14ac:dyDescent="0.2">
      <c r="A290" s="107"/>
      <c r="B290" s="101"/>
      <c r="C290" s="99"/>
    </row>
    <row r="291" spans="1:3" ht="15.5" x14ac:dyDescent="0.2">
      <c r="A291" s="107"/>
      <c r="B291" s="101"/>
      <c r="C291" s="99"/>
    </row>
    <row r="292" spans="1:3" ht="15.5" x14ac:dyDescent="0.2">
      <c r="A292" s="107"/>
      <c r="B292" s="101"/>
      <c r="C292" s="99"/>
    </row>
    <row r="293" spans="1:3" ht="15.5" x14ac:dyDescent="0.2">
      <c r="A293" s="107"/>
      <c r="B293" s="101"/>
      <c r="C293" s="99"/>
    </row>
    <row r="294" spans="1:3" ht="15.5" x14ac:dyDescent="0.2">
      <c r="A294" s="107"/>
      <c r="B294" s="101"/>
      <c r="C294" s="99"/>
    </row>
    <row r="295" spans="1:3" ht="15.5" x14ac:dyDescent="0.2">
      <c r="A295" s="107"/>
      <c r="B295" s="101"/>
      <c r="C295" s="99"/>
    </row>
    <row r="296" spans="1:3" ht="15.5" x14ac:dyDescent="0.2">
      <c r="A296" s="107"/>
      <c r="B296" s="101"/>
      <c r="C296" s="99"/>
    </row>
    <row r="297" spans="1:3" ht="15.5" x14ac:dyDescent="0.2">
      <c r="A297" s="107"/>
      <c r="B297" s="101"/>
      <c r="C297" s="99"/>
    </row>
    <row r="298" spans="1:3" ht="15.5" x14ac:dyDescent="0.2">
      <c r="A298" s="107"/>
      <c r="B298" s="101"/>
      <c r="C298" s="99"/>
    </row>
    <row r="299" spans="1:3" ht="15.5" x14ac:dyDescent="0.2">
      <c r="A299" s="107"/>
      <c r="B299" s="101"/>
      <c r="C299" s="99"/>
    </row>
    <row r="300" spans="1:3" ht="15.5" x14ac:dyDescent="0.2">
      <c r="A300" s="107"/>
      <c r="B300" s="101"/>
      <c r="C300" s="99"/>
    </row>
    <row r="301" spans="1:3" ht="15.5" x14ac:dyDescent="0.2">
      <c r="A301" s="107"/>
      <c r="B301" s="101"/>
      <c r="C301" s="99"/>
    </row>
    <row r="302" spans="1:3" ht="15.5" x14ac:dyDescent="0.2">
      <c r="A302" s="107"/>
      <c r="B302" s="101"/>
      <c r="C302" s="99"/>
    </row>
    <row r="303" spans="1:3" ht="15.5" x14ac:dyDescent="0.2">
      <c r="A303" s="107"/>
      <c r="B303" s="101"/>
      <c r="C303" s="99"/>
    </row>
    <row r="304" spans="1:3" ht="15.5" x14ac:dyDescent="0.2">
      <c r="A304" s="107"/>
      <c r="B304" s="101"/>
      <c r="C304" s="99"/>
    </row>
    <row r="305" spans="1:3" ht="15.5" x14ac:dyDescent="0.2">
      <c r="A305" s="107"/>
      <c r="B305" s="101"/>
      <c r="C305" s="99"/>
    </row>
    <row r="306" spans="1:3" ht="15.5" x14ac:dyDescent="0.2">
      <c r="A306" s="107"/>
      <c r="B306" s="101"/>
      <c r="C306" s="99"/>
    </row>
    <row r="307" spans="1:3" ht="15.5" x14ac:dyDescent="0.2">
      <c r="A307" s="107"/>
      <c r="B307" s="101"/>
      <c r="C307" s="99"/>
    </row>
    <row r="308" spans="1:3" ht="15.5" x14ac:dyDescent="0.2">
      <c r="A308" s="107"/>
      <c r="B308" s="101"/>
      <c r="C308" s="99"/>
    </row>
    <row r="309" spans="1:3" ht="15.5" x14ac:dyDescent="0.2">
      <c r="A309" s="107"/>
      <c r="B309" s="101"/>
      <c r="C309" s="99"/>
    </row>
    <row r="310" spans="1:3" ht="15.5" x14ac:dyDescent="0.2">
      <c r="A310" s="107"/>
      <c r="B310" s="101"/>
      <c r="C310" s="99"/>
    </row>
    <row r="311" spans="1:3" ht="15.5" x14ac:dyDescent="0.2">
      <c r="A311" s="107"/>
      <c r="B311" s="101"/>
      <c r="C311" s="99"/>
    </row>
    <row r="312" spans="1:3" ht="15.5" x14ac:dyDescent="0.2">
      <c r="A312" s="107"/>
      <c r="B312" s="101"/>
      <c r="C312" s="99"/>
    </row>
    <row r="313" spans="1:3" ht="15.5" x14ac:dyDescent="0.2">
      <c r="A313" s="107"/>
      <c r="B313" s="101"/>
      <c r="C313" s="99"/>
    </row>
    <row r="314" spans="1:3" ht="15.5" x14ac:dyDescent="0.2">
      <c r="A314" s="107"/>
      <c r="B314" s="101"/>
      <c r="C314" s="99"/>
    </row>
    <row r="315" spans="1:3" ht="15.5" x14ac:dyDescent="0.2">
      <c r="A315" s="107"/>
      <c r="B315" s="101"/>
      <c r="C315" s="99"/>
    </row>
    <row r="316" spans="1:3" ht="15.5" x14ac:dyDescent="0.2">
      <c r="A316" s="107"/>
      <c r="B316" s="101"/>
      <c r="C316" s="99"/>
    </row>
    <row r="317" spans="1:3" ht="15.5" x14ac:dyDescent="0.2">
      <c r="A317" s="107"/>
      <c r="B317" s="101"/>
      <c r="C317" s="99"/>
    </row>
    <row r="318" spans="1:3" ht="15.5" x14ac:dyDescent="0.2">
      <c r="A318" s="107"/>
      <c r="B318" s="101"/>
      <c r="C318" s="99"/>
    </row>
    <row r="319" spans="1:3" ht="15.5" x14ac:dyDescent="0.2">
      <c r="A319" s="107"/>
      <c r="B319" s="101"/>
      <c r="C319" s="99"/>
    </row>
    <row r="320" spans="1:3" ht="15.5" x14ac:dyDescent="0.2">
      <c r="A320" s="107"/>
      <c r="B320" s="101"/>
      <c r="C320" s="99"/>
    </row>
    <row r="321" spans="1:3" ht="15.5" x14ac:dyDescent="0.2">
      <c r="A321" s="107"/>
      <c r="B321" s="101"/>
      <c r="C321" s="99"/>
    </row>
    <row r="322" spans="1:3" ht="15.5" x14ac:dyDescent="0.2">
      <c r="A322" s="107"/>
      <c r="B322" s="101"/>
      <c r="C322" s="99"/>
    </row>
    <row r="323" spans="1:3" ht="15.5" x14ac:dyDescent="0.2">
      <c r="A323" s="107"/>
      <c r="B323" s="101"/>
      <c r="C323" s="99"/>
    </row>
    <row r="324" spans="1:3" ht="15.5" x14ac:dyDescent="0.2">
      <c r="A324" s="107"/>
      <c r="B324" s="101"/>
      <c r="C324" s="99"/>
    </row>
    <row r="325" spans="1:3" ht="15.5" x14ac:dyDescent="0.2">
      <c r="A325" s="107"/>
      <c r="B325" s="101"/>
      <c r="C325" s="99"/>
    </row>
    <row r="326" spans="1:3" ht="15.5" x14ac:dyDescent="0.2">
      <c r="A326" s="107"/>
      <c r="B326" s="101"/>
      <c r="C326" s="99"/>
    </row>
    <row r="327" spans="1:3" ht="15.5" x14ac:dyDescent="0.2">
      <c r="A327" s="107"/>
      <c r="B327" s="101"/>
      <c r="C327" s="99"/>
    </row>
    <row r="328" spans="1:3" ht="15.5" x14ac:dyDescent="0.2">
      <c r="A328" s="107"/>
      <c r="B328" s="101"/>
      <c r="C328" s="99"/>
    </row>
    <row r="329" spans="1:3" ht="15.5" x14ac:dyDescent="0.2">
      <c r="A329" s="107"/>
      <c r="B329" s="101"/>
      <c r="C329" s="99"/>
    </row>
    <row r="330" spans="1:3" ht="15.5" x14ac:dyDescent="0.2">
      <c r="A330" s="107"/>
      <c r="B330" s="101"/>
      <c r="C330" s="99"/>
    </row>
    <row r="331" spans="1:3" ht="15.5" x14ac:dyDescent="0.2">
      <c r="A331" s="107"/>
      <c r="B331" s="101"/>
      <c r="C331" s="99"/>
    </row>
    <row r="332" spans="1:3" ht="15.5" x14ac:dyDescent="0.2">
      <c r="A332" s="107"/>
      <c r="B332" s="101"/>
      <c r="C332" s="99"/>
    </row>
    <row r="333" spans="1:3" ht="15.5" x14ac:dyDescent="0.2">
      <c r="A333" s="107"/>
      <c r="B333" s="101"/>
      <c r="C333" s="99"/>
    </row>
    <row r="334" spans="1:3" ht="15.5" x14ac:dyDescent="0.2">
      <c r="A334" s="107"/>
      <c r="B334" s="101"/>
      <c r="C334" s="99"/>
    </row>
    <row r="335" spans="1:3" ht="15.5" x14ac:dyDescent="0.2">
      <c r="A335" s="107"/>
      <c r="B335" s="101"/>
      <c r="C335" s="99"/>
    </row>
    <row r="336" spans="1:3" ht="15.5" x14ac:dyDescent="0.2">
      <c r="A336" s="107"/>
      <c r="B336" s="101"/>
      <c r="C336" s="99"/>
    </row>
    <row r="337" spans="1:3" ht="15.5" x14ac:dyDescent="0.2">
      <c r="A337" s="107"/>
      <c r="B337" s="101"/>
      <c r="C337" s="99"/>
    </row>
    <row r="338" spans="1:3" ht="15.5" x14ac:dyDescent="0.2">
      <c r="A338" s="107"/>
      <c r="B338" s="101"/>
      <c r="C338" s="99"/>
    </row>
    <row r="339" spans="1:3" ht="15.5" x14ac:dyDescent="0.2">
      <c r="A339" s="107"/>
      <c r="B339" s="101"/>
      <c r="C339" s="99"/>
    </row>
    <row r="340" spans="1:3" ht="15.5" x14ac:dyDescent="0.2">
      <c r="A340" s="107"/>
      <c r="B340" s="101"/>
      <c r="C340" s="99"/>
    </row>
    <row r="341" spans="1:3" ht="15.5" x14ac:dyDescent="0.2">
      <c r="A341" s="107"/>
      <c r="B341" s="101"/>
      <c r="C341" s="99"/>
    </row>
    <row r="342" spans="1:3" ht="15.5" x14ac:dyDescent="0.2">
      <c r="A342" s="107"/>
      <c r="B342" s="101"/>
      <c r="C342" s="99"/>
    </row>
    <row r="343" spans="1:3" ht="15.5" x14ac:dyDescent="0.2">
      <c r="A343" s="107"/>
      <c r="B343" s="101"/>
      <c r="C343" s="99"/>
    </row>
    <row r="344" spans="1:3" ht="15.5" x14ac:dyDescent="0.2">
      <c r="A344" s="107"/>
      <c r="B344" s="101"/>
      <c r="C344" s="99"/>
    </row>
    <row r="345" spans="1:3" ht="15.5" x14ac:dyDescent="0.2">
      <c r="A345" s="107"/>
      <c r="B345" s="101"/>
      <c r="C345" s="99"/>
    </row>
    <row r="346" spans="1:3" ht="15.5" x14ac:dyDescent="0.2">
      <c r="A346" s="107"/>
      <c r="B346" s="101"/>
      <c r="C346" s="99"/>
    </row>
    <row r="347" spans="1:3" ht="15.5" x14ac:dyDescent="0.2">
      <c r="A347" s="107"/>
      <c r="B347" s="101"/>
      <c r="C347" s="99"/>
    </row>
    <row r="348" spans="1:3" ht="15.5" x14ac:dyDescent="0.2">
      <c r="A348" s="107"/>
      <c r="B348" s="101"/>
      <c r="C348" s="99"/>
    </row>
    <row r="349" spans="1:3" ht="15.5" x14ac:dyDescent="0.2">
      <c r="A349" s="107"/>
      <c r="B349" s="101"/>
      <c r="C349" s="99"/>
    </row>
    <row r="350" spans="1:3" ht="15.5" x14ac:dyDescent="0.2">
      <c r="A350" s="107"/>
      <c r="B350" s="101"/>
      <c r="C350" s="99"/>
    </row>
    <row r="351" spans="1:3" ht="15.5" x14ac:dyDescent="0.2">
      <c r="A351" s="107"/>
      <c r="B351" s="101"/>
      <c r="C351" s="99"/>
    </row>
    <row r="352" spans="1:3" ht="15.5" x14ac:dyDescent="0.2">
      <c r="A352" s="107"/>
      <c r="B352" s="101"/>
      <c r="C352" s="99"/>
    </row>
    <row r="353" spans="1:3" ht="15.5" x14ac:dyDescent="0.2">
      <c r="A353" s="107"/>
      <c r="B353" s="101"/>
      <c r="C353" s="99"/>
    </row>
    <row r="354" spans="1:3" ht="15.5" x14ac:dyDescent="0.2">
      <c r="A354" s="107"/>
      <c r="B354" s="101"/>
      <c r="C354" s="99"/>
    </row>
    <row r="355" spans="1:3" ht="15.5" x14ac:dyDescent="0.2">
      <c r="A355" s="107"/>
      <c r="B355" s="101"/>
      <c r="C355" s="99"/>
    </row>
    <row r="356" spans="1:3" ht="15.5" x14ac:dyDescent="0.2">
      <c r="A356" s="107"/>
      <c r="B356" s="101"/>
      <c r="C356" s="99"/>
    </row>
    <row r="357" spans="1:3" ht="15.5" x14ac:dyDescent="0.2">
      <c r="A357" s="107"/>
      <c r="B357" s="101"/>
      <c r="C357" s="99"/>
    </row>
    <row r="358" spans="1:3" ht="15.5" x14ac:dyDescent="0.2">
      <c r="A358" s="107"/>
      <c r="B358" s="101"/>
      <c r="C358" s="99"/>
    </row>
    <row r="359" spans="1:3" ht="15.5" x14ac:dyDescent="0.2">
      <c r="A359" s="107"/>
      <c r="B359" s="101"/>
      <c r="C359" s="99"/>
    </row>
    <row r="360" spans="1:3" ht="15.5" x14ac:dyDescent="0.2">
      <c r="A360" s="107"/>
      <c r="B360" s="101"/>
      <c r="C360" s="99"/>
    </row>
    <row r="361" spans="1:3" ht="15.5" x14ac:dyDescent="0.2">
      <c r="A361" s="107"/>
      <c r="B361" s="101"/>
      <c r="C361" s="99"/>
    </row>
    <row r="362" spans="1:3" ht="15.5" x14ac:dyDescent="0.2">
      <c r="A362" s="107"/>
      <c r="B362" s="101"/>
      <c r="C362" s="99"/>
    </row>
    <row r="363" spans="1:3" ht="15.5" x14ac:dyDescent="0.2">
      <c r="A363" s="107"/>
      <c r="B363" s="101"/>
      <c r="C363" s="99"/>
    </row>
    <row r="364" spans="1:3" ht="15.5" x14ac:dyDescent="0.2">
      <c r="A364" s="107"/>
      <c r="B364" s="101"/>
      <c r="C364" s="99"/>
    </row>
    <row r="365" spans="1:3" ht="15.5" x14ac:dyDescent="0.2">
      <c r="A365" s="107"/>
      <c r="B365" s="101"/>
      <c r="C365" s="99"/>
    </row>
    <row r="366" spans="1:3" ht="15.5" x14ac:dyDescent="0.2">
      <c r="A366" s="107"/>
      <c r="B366" s="101"/>
      <c r="C366" s="99"/>
    </row>
    <row r="367" spans="1:3" ht="15.5" x14ac:dyDescent="0.2">
      <c r="A367" s="107"/>
      <c r="B367" s="101"/>
      <c r="C367" s="99"/>
    </row>
    <row r="368" spans="1:3" ht="15.5" x14ac:dyDescent="0.2">
      <c r="A368" s="107"/>
      <c r="B368" s="101"/>
      <c r="C368" s="99"/>
    </row>
    <row r="369" spans="1:3" ht="15.5" x14ac:dyDescent="0.2">
      <c r="A369" s="107"/>
      <c r="B369" s="101"/>
      <c r="C369" s="99"/>
    </row>
    <row r="370" spans="1:3" ht="15.5" x14ac:dyDescent="0.2">
      <c r="A370" s="107"/>
      <c r="B370" s="101"/>
      <c r="C370" s="99"/>
    </row>
    <row r="371" spans="1:3" ht="15.5" x14ac:dyDescent="0.2">
      <c r="A371" s="107"/>
      <c r="B371" s="101"/>
      <c r="C371" s="99"/>
    </row>
    <row r="372" spans="1:3" ht="15.5" x14ac:dyDescent="0.2">
      <c r="A372" s="107"/>
      <c r="B372" s="101"/>
      <c r="C372" s="99"/>
    </row>
    <row r="373" spans="1:3" ht="15.5" x14ac:dyDescent="0.2">
      <c r="A373" s="107"/>
      <c r="B373" s="101"/>
      <c r="C373" s="99"/>
    </row>
    <row r="374" spans="1:3" ht="15.5" x14ac:dyDescent="0.2">
      <c r="A374" s="107"/>
      <c r="B374" s="101"/>
      <c r="C374" s="99"/>
    </row>
    <row r="375" spans="1:3" ht="15.5" x14ac:dyDescent="0.2">
      <c r="A375" s="107"/>
      <c r="B375" s="101"/>
      <c r="C375" s="99"/>
    </row>
    <row r="376" spans="1:3" ht="15.5" x14ac:dyDescent="0.2">
      <c r="A376" s="107"/>
      <c r="B376" s="101"/>
      <c r="C376" s="99"/>
    </row>
    <row r="377" spans="1:3" ht="15.5" x14ac:dyDescent="0.2">
      <c r="A377" s="107"/>
      <c r="B377" s="101"/>
      <c r="C377" s="99"/>
    </row>
    <row r="378" spans="1:3" ht="15.5" x14ac:dyDescent="0.2">
      <c r="A378" s="107"/>
      <c r="B378" s="101"/>
      <c r="C378" s="99"/>
    </row>
    <row r="379" spans="1:3" ht="15.5" x14ac:dyDescent="0.2">
      <c r="A379" s="107"/>
      <c r="B379" s="101"/>
      <c r="C379" s="99"/>
    </row>
    <row r="380" spans="1:3" ht="15.5" x14ac:dyDescent="0.2">
      <c r="A380" s="107"/>
      <c r="B380" s="101"/>
      <c r="C380" s="99"/>
    </row>
    <row r="381" spans="1:3" ht="15.5" x14ac:dyDescent="0.2">
      <c r="A381" s="107"/>
      <c r="B381" s="101"/>
      <c r="C381" s="99"/>
    </row>
    <row r="382" spans="1:3" ht="15.5" x14ac:dyDescent="0.2">
      <c r="A382" s="107"/>
      <c r="B382" s="101"/>
      <c r="C382" s="99"/>
    </row>
    <row r="383" spans="1:3" ht="15.5" x14ac:dyDescent="0.2">
      <c r="A383" s="107"/>
      <c r="B383" s="101"/>
      <c r="C383" s="99"/>
    </row>
    <row r="384" spans="1:3" ht="15.5" x14ac:dyDescent="0.2">
      <c r="A384" s="107"/>
      <c r="B384" s="101"/>
      <c r="C384" s="99"/>
    </row>
    <row r="385" spans="1:3" ht="15.5" x14ac:dyDescent="0.2">
      <c r="A385" s="107"/>
      <c r="B385" s="101"/>
      <c r="C385" s="99"/>
    </row>
    <row r="386" spans="1:3" ht="15.5" x14ac:dyDescent="0.2">
      <c r="A386" s="107"/>
      <c r="B386" s="101"/>
      <c r="C386" s="99"/>
    </row>
    <row r="387" spans="1:3" ht="15.5" x14ac:dyDescent="0.2">
      <c r="A387" s="107"/>
      <c r="B387" s="101"/>
      <c r="C387" s="99"/>
    </row>
    <row r="388" spans="1:3" ht="15.5" x14ac:dyDescent="0.2">
      <c r="A388" s="107"/>
      <c r="B388" s="101"/>
      <c r="C388" s="99"/>
    </row>
    <row r="389" spans="1:3" ht="15.5" x14ac:dyDescent="0.2">
      <c r="A389" s="107"/>
      <c r="B389" s="101"/>
      <c r="C389" s="99"/>
    </row>
    <row r="390" spans="1:3" ht="15.5" x14ac:dyDescent="0.2">
      <c r="A390" s="107"/>
      <c r="B390" s="101"/>
      <c r="C390" s="99"/>
    </row>
    <row r="391" spans="1:3" ht="15.5" x14ac:dyDescent="0.2">
      <c r="A391" s="107"/>
      <c r="B391" s="101"/>
      <c r="C391" s="99"/>
    </row>
    <row r="392" spans="1:3" ht="15.5" x14ac:dyDescent="0.2">
      <c r="A392" s="107"/>
      <c r="B392" s="101"/>
      <c r="C392" s="99"/>
    </row>
    <row r="393" spans="1:3" ht="15.5" x14ac:dyDescent="0.2">
      <c r="A393" s="107"/>
      <c r="B393" s="101"/>
      <c r="C393" s="99"/>
    </row>
    <row r="394" spans="1:3" ht="15.5" x14ac:dyDescent="0.2">
      <c r="A394" s="107"/>
      <c r="B394" s="101"/>
      <c r="C394" s="99"/>
    </row>
    <row r="395" spans="1:3" ht="15.5" x14ac:dyDescent="0.2">
      <c r="A395" s="107"/>
      <c r="B395" s="101"/>
      <c r="C395" s="99"/>
    </row>
    <row r="396" spans="1:3" ht="15.5" x14ac:dyDescent="0.2">
      <c r="A396" s="107"/>
      <c r="B396" s="101"/>
      <c r="C396" s="99"/>
    </row>
    <row r="397" spans="1:3" ht="15.5" x14ac:dyDescent="0.2">
      <c r="A397" s="107"/>
      <c r="B397" s="101"/>
      <c r="C397" s="99"/>
    </row>
    <row r="398" spans="1:3" ht="15.5" x14ac:dyDescent="0.2">
      <c r="A398" s="107"/>
      <c r="B398" s="101"/>
      <c r="C398" s="99"/>
    </row>
    <row r="399" spans="1:3" ht="15.5" x14ac:dyDescent="0.2">
      <c r="A399" s="107"/>
      <c r="B399" s="101"/>
      <c r="C399" s="99"/>
    </row>
    <row r="400" spans="1:3" ht="15.5" x14ac:dyDescent="0.2">
      <c r="A400" s="107"/>
      <c r="B400" s="101"/>
      <c r="C400" s="99"/>
    </row>
    <row r="401" spans="1:3" ht="15.5" x14ac:dyDescent="0.2">
      <c r="A401" s="107"/>
      <c r="B401" s="101"/>
      <c r="C401" s="99"/>
    </row>
    <row r="402" spans="1:3" ht="15.5" x14ac:dyDescent="0.2">
      <c r="A402" s="107"/>
      <c r="B402" s="101"/>
      <c r="C402" s="99"/>
    </row>
    <row r="403" spans="1:3" ht="15.5" x14ac:dyDescent="0.2">
      <c r="A403" s="107"/>
      <c r="B403" s="101"/>
      <c r="C403" s="99"/>
    </row>
    <row r="404" spans="1:3" ht="15.5" x14ac:dyDescent="0.2">
      <c r="A404" s="107"/>
      <c r="B404" s="101"/>
      <c r="C404" s="99"/>
    </row>
    <row r="405" spans="1:3" ht="15.5" x14ac:dyDescent="0.2">
      <c r="A405" s="107"/>
      <c r="B405" s="101"/>
      <c r="C405" s="99"/>
    </row>
    <row r="406" spans="1:3" ht="15.5" x14ac:dyDescent="0.2">
      <c r="A406" s="107"/>
      <c r="B406" s="101"/>
      <c r="C406" s="99"/>
    </row>
    <row r="407" spans="1:3" ht="15.5" x14ac:dyDescent="0.2">
      <c r="A407" s="107"/>
      <c r="B407" s="101"/>
      <c r="C407" s="99"/>
    </row>
    <row r="408" spans="1:3" ht="15.5" x14ac:dyDescent="0.2">
      <c r="A408" s="107"/>
      <c r="B408" s="101"/>
      <c r="C408" s="99"/>
    </row>
    <row r="409" spans="1:3" ht="15.5" x14ac:dyDescent="0.2">
      <c r="A409" s="107"/>
      <c r="B409" s="101"/>
      <c r="C409" s="99"/>
    </row>
    <row r="410" spans="1:3" ht="15.5" x14ac:dyDescent="0.2">
      <c r="A410" s="107"/>
      <c r="B410" s="101"/>
      <c r="C410" s="99"/>
    </row>
    <row r="411" spans="1:3" ht="15.5" x14ac:dyDescent="0.2">
      <c r="A411" s="107"/>
      <c r="B411" s="101"/>
      <c r="C411" s="99"/>
    </row>
    <row r="412" spans="1:3" ht="15.5" x14ac:dyDescent="0.2">
      <c r="A412" s="107"/>
      <c r="B412" s="101"/>
      <c r="C412" s="99"/>
    </row>
    <row r="413" spans="1:3" ht="15.5" x14ac:dyDescent="0.2">
      <c r="A413" s="107"/>
      <c r="B413" s="101"/>
      <c r="C413" s="99"/>
    </row>
    <row r="414" spans="1:3" ht="15.5" x14ac:dyDescent="0.2">
      <c r="A414" s="107"/>
      <c r="B414" s="101"/>
      <c r="C414" s="99"/>
    </row>
    <row r="415" spans="1:3" ht="15.5" x14ac:dyDescent="0.2">
      <c r="A415" s="107"/>
      <c r="B415" s="101"/>
      <c r="C415" s="99"/>
    </row>
    <row r="416" spans="1:3" ht="15.5" x14ac:dyDescent="0.2">
      <c r="A416" s="107"/>
      <c r="B416" s="101"/>
      <c r="C416" s="99"/>
    </row>
    <row r="417" spans="1:3" ht="15.5" x14ac:dyDescent="0.2">
      <c r="A417" s="107"/>
      <c r="B417" s="101"/>
      <c r="C417" s="99"/>
    </row>
    <row r="418" spans="1:3" ht="15.5" x14ac:dyDescent="0.2">
      <c r="A418" s="107"/>
      <c r="B418" s="101"/>
      <c r="C418" s="99"/>
    </row>
    <row r="419" spans="1:3" ht="15.5" x14ac:dyDescent="0.2">
      <c r="A419" s="107"/>
      <c r="B419" s="101"/>
      <c r="C419" s="99"/>
    </row>
    <row r="420" spans="1:3" ht="15.5" x14ac:dyDescent="0.2">
      <c r="A420" s="107"/>
      <c r="B420" s="101"/>
      <c r="C420" s="99"/>
    </row>
    <row r="421" spans="1:3" ht="15.5" x14ac:dyDescent="0.2">
      <c r="A421" s="107"/>
      <c r="B421" s="101"/>
      <c r="C421" s="99"/>
    </row>
    <row r="422" spans="1:3" ht="15.5" x14ac:dyDescent="0.2">
      <c r="A422" s="107"/>
      <c r="B422" s="101"/>
      <c r="C422" s="99"/>
    </row>
    <row r="423" spans="1:3" ht="15.5" x14ac:dyDescent="0.2">
      <c r="A423" s="107"/>
      <c r="B423" s="101"/>
      <c r="C423" s="99"/>
    </row>
    <row r="424" spans="1:3" ht="15.5" x14ac:dyDescent="0.2">
      <c r="A424" s="107"/>
      <c r="B424" s="101"/>
      <c r="C424" s="99"/>
    </row>
    <row r="425" spans="1:3" ht="15.5" x14ac:dyDescent="0.2">
      <c r="A425" s="107"/>
      <c r="B425" s="101"/>
      <c r="C425" s="99"/>
    </row>
    <row r="426" spans="1:3" ht="15.5" x14ac:dyDescent="0.2">
      <c r="A426" s="107"/>
      <c r="B426" s="101"/>
      <c r="C426" s="99"/>
    </row>
    <row r="427" spans="1:3" ht="15.5" x14ac:dyDescent="0.2">
      <c r="A427" s="107"/>
      <c r="B427" s="101"/>
      <c r="C427" s="99"/>
    </row>
    <row r="428" spans="1:3" ht="15.5" x14ac:dyDescent="0.2">
      <c r="A428" s="107"/>
      <c r="B428" s="101"/>
      <c r="C428" s="99"/>
    </row>
    <row r="429" spans="1:3" ht="15.5" x14ac:dyDescent="0.2">
      <c r="A429" s="107"/>
      <c r="B429" s="101"/>
      <c r="C429" s="99"/>
    </row>
    <row r="430" spans="1:3" ht="15.5" x14ac:dyDescent="0.2">
      <c r="A430" s="107"/>
      <c r="B430" s="101"/>
      <c r="C430" s="99"/>
    </row>
    <row r="431" spans="1:3" ht="15.5" x14ac:dyDescent="0.2">
      <c r="A431" s="107"/>
      <c r="B431" s="101"/>
      <c r="C431" s="99"/>
    </row>
    <row r="432" spans="1:3" ht="15.5" x14ac:dyDescent="0.2">
      <c r="A432" s="107"/>
      <c r="B432" s="101"/>
      <c r="C432" s="99"/>
    </row>
    <row r="433" spans="1:3" ht="15.5" x14ac:dyDescent="0.2">
      <c r="A433" s="107"/>
      <c r="B433" s="101"/>
      <c r="C433" s="99"/>
    </row>
    <row r="434" spans="1:3" ht="15.5" x14ac:dyDescent="0.2">
      <c r="A434" s="107"/>
      <c r="B434" s="101"/>
      <c r="C434" s="99"/>
    </row>
    <row r="435" spans="1:3" ht="15.5" x14ac:dyDescent="0.2">
      <c r="A435" s="107"/>
      <c r="B435" s="101"/>
      <c r="C435" s="99"/>
    </row>
    <row r="436" spans="1:3" ht="15.5" x14ac:dyDescent="0.2">
      <c r="A436" s="107"/>
      <c r="B436" s="101"/>
      <c r="C436" s="99"/>
    </row>
    <row r="437" spans="1:3" ht="15.5" x14ac:dyDescent="0.2">
      <c r="A437" s="107"/>
      <c r="B437" s="101"/>
      <c r="C437" s="99"/>
    </row>
    <row r="438" spans="1:3" ht="15.5" x14ac:dyDescent="0.2">
      <c r="A438" s="107"/>
      <c r="B438" s="101"/>
      <c r="C438" s="99"/>
    </row>
    <row r="439" spans="1:3" ht="15.5" x14ac:dyDescent="0.2">
      <c r="A439" s="107"/>
      <c r="B439" s="101"/>
      <c r="C439" s="99"/>
    </row>
    <row r="440" spans="1:3" ht="15.5" x14ac:dyDescent="0.2">
      <c r="A440" s="107"/>
      <c r="B440" s="101"/>
      <c r="C440" s="99"/>
    </row>
    <row r="441" spans="1:3" ht="15.5" x14ac:dyDescent="0.2">
      <c r="A441" s="107"/>
      <c r="B441" s="101"/>
      <c r="C441" s="99"/>
    </row>
    <row r="442" spans="1:3" ht="15.5" x14ac:dyDescent="0.2">
      <c r="A442" s="107"/>
      <c r="B442" s="101"/>
      <c r="C442" s="99"/>
    </row>
    <row r="443" spans="1:3" ht="15.5" x14ac:dyDescent="0.2">
      <c r="A443" s="107"/>
      <c r="B443" s="101"/>
      <c r="C443" s="99"/>
    </row>
    <row r="444" spans="1:3" ht="15.5" x14ac:dyDescent="0.2">
      <c r="A444" s="107"/>
      <c r="B444" s="101"/>
      <c r="C444" s="99"/>
    </row>
    <row r="445" spans="1:3" ht="15.5" x14ac:dyDescent="0.2">
      <c r="A445" s="107"/>
      <c r="B445" s="101"/>
      <c r="C445" s="99"/>
    </row>
    <row r="446" spans="1:3" ht="15.5" x14ac:dyDescent="0.2">
      <c r="A446" s="107"/>
      <c r="B446" s="101"/>
      <c r="C446" s="99"/>
    </row>
    <row r="447" spans="1:3" ht="15.5" x14ac:dyDescent="0.2">
      <c r="A447" s="107"/>
      <c r="B447" s="101"/>
      <c r="C447" s="99"/>
    </row>
    <row r="448" spans="1:3" ht="15.5" x14ac:dyDescent="0.2">
      <c r="A448" s="107"/>
      <c r="B448" s="101"/>
      <c r="C448" s="99"/>
    </row>
    <row r="449" spans="1:3" ht="15.5" x14ac:dyDescent="0.2">
      <c r="A449" s="107"/>
      <c r="B449" s="101"/>
      <c r="C449" s="99"/>
    </row>
    <row r="450" spans="1:3" ht="15.5" x14ac:dyDescent="0.2">
      <c r="A450" s="107"/>
      <c r="B450" s="101"/>
      <c r="C450" s="99"/>
    </row>
    <row r="451" spans="1:3" ht="15.5" x14ac:dyDescent="0.2">
      <c r="A451" s="107"/>
      <c r="B451" s="101"/>
      <c r="C451" s="99"/>
    </row>
    <row r="452" spans="1:3" ht="15.5" x14ac:dyDescent="0.2">
      <c r="A452" s="107"/>
      <c r="B452" s="101"/>
      <c r="C452" s="99"/>
    </row>
    <row r="453" spans="1:3" ht="15.5" x14ac:dyDescent="0.2">
      <c r="A453" s="107"/>
      <c r="B453" s="101"/>
      <c r="C453" s="99"/>
    </row>
    <row r="454" spans="1:3" ht="15.5" x14ac:dyDescent="0.2">
      <c r="A454" s="107"/>
      <c r="B454" s="101"/>
      <c r="C454" s="99"/>
    </row>
    <row r="455" spans="1:3" ht="15.5" x14ac:dyDescent="0.2">
      <c r="A455" s="107"/>
      <c r="B455" s="101"/>
      <c r="C455" s="99"/>
    </row>
    <row r="456" spans="1:3" ht="15.5" x14ac:dyDescent="0.2">
      <c r="A456" s="107"/>
      <c r="B456" s="101"/>
      <c r="C456" s="99"/>
    </row>
    <row r="457" spans="1:3" ht="15.5" x14ac:dyDescent="0.2">
      <c r="A457" s="107"/>
      <c r="B457" s="101"/>
      <c r="C457" s="99"/>
    </row>
    <row r="458" spans="1:3" ht="15.5" x14ac:dyDescent="0.2">
      <c r="A458" s="107"/>
      <c r="B458" s="101"/>
      <c r="C458" s="99"/>
    </row>
    <row r="459" spans="1:3" ht="15.5" x14ac:dyDescent="0.2">
      <c r="A459" s="107"/>
      <c r="B459" s="101"/>
      <c r="C459" s="99"/>
    </row>
    <row r="460" spans="1:3" ht="15.5" x14ac:dyDescent="0.2">
      <c r="A460" s="107"/>
      <c r="B460" s="101"/>
      <c r="C460" s="99"/>
    </row>
    <row r="461" spans="1:3" ht="15.5" x14ac:dyDescent="0.2">
      <c r="A461" s="107"/>
      <c r="B461" s="101"/>
      <c r="C461" s="99"/>
    </row>
    <row r="462" spans="1:3" ht="15.5" x14ac:dyDescent="0.2">
      <c r="A462" s="107"/>
      <c r="B462" s="101"/>
      <c r="C462" s="99"/>
    </row>
    <row r="463" spans="1:3" ht="15.5" x14ac:dyDescent="0.2">
      <c r="A463" s="107"/>
      <c r="B463" s="101"/>
      <c r="C463" s="99"/>
    </row>
    <row r="464" spans="1:3" ht="15.5" x14ac:dyDescent="0.2">
      <c r="A464" s="107"/>
      <c r="B464" s="101"/>
      <c r="C464" s="99"/>
    </row>
    <row r="465" spans="1:3" ht="15.5" x14ac:dyDescent="0.2">
      <c r="A465" s="107"/>
      <c r="B465" s="101"/>
      <c r="C465" s="99"/>
    </row>
    <row r="466" spans="1:3" ht="15.5" x14ac:dyDescent="0.2">
      <c r="A466" s="107"/>
      <c r="B466" s="101"/>
      <c r="C466" s="99"/>
    </row>
    <row r="467" spans="1:3" ht="15.5" x14ac:dyDescent="0.2">
      <c r="A467" s="107"/>
      <c r="B467" s="101"/>
      <c r="C467" s="99"/>
    </row>
    <row r="468" spans="1:3" ht="15.5" x14ac:dyDescent="0.2">
      <c r="A468" s="107"/>
      <c r="B468" s="101"/>
      <c r="C468" s="99"/>
    </row>
    <row r="469" spans="1:3" ht="15.5" x14ac:dyDescent="0.2">
      <c r="A469" s="107"/>
      <c r="B469" s="101"/>
      <c r="C469" s="99"/>
    </row>
    <row r="470" spans="1:3" ht="15.5" x14ac:dyDescent="0.2">
      <c r="A470" s="107"/>
      <c r="B470" s="101"/>
      <c r="C470" s="99"/>
    </row>
    <row r="471" spans="1:3" ht="15.5" x14ac:dyDescent="0.2">
      <c r="A471" s="107"/>
      <c r="B471" s="101"/>
      <c r="C471" s="99"/>
    </row>
    <row r="472" spans="1:3" ht="15.5" x14ac:dyDescent="0.2">
      <c r="A472" s="107"/>
      <c r="B472" s="101"/>
      <c r="C472" s="99"/>
    </row>
    <row r="473" spans="1:3" ht="15.5" x14ac:dyDescent="0.2">
      <c r="A473" s="107"/>
      <c r="B473" s="101"/>
      <c r="C473" s="99"/>
    </row>
    <row r="474" spans="1:3" ht="15.5" x14ac:dyDescent="0.2">
      <c r="A474" s="107"/>
      <c r="B474" s="101"/>
      <c r="C474" s="99"/>
    </row>
    <row r="475" spans="1:3" ht="15.5" x14ac:dyDescent="0.2">
      <c r="A475" s="107"/>
      <c r="B475" s="101"/>
      <c r="C475" s="99"/>
    </row>
    <row r="476" spans="1:3" ht="15.5" x14ac:dyDescent="0.2">
      <c r="A476" s="107"/>
      <c r="B476" s="101"/>
      <c r="C476" s="99"/>
    </row>
    <row r="477" spans="1:3" ht="15.5" x14ac:dyDescent="0.2">
      <c r="A477" s="107"/>
      <c r="B477" s="101"/>
      <c r="C477" s="99"/>
    </row>
    <row r="478" spans="1:3" ht="15.5" x14ac:dyDescent="0.2">
      <c r="A478" s="107"/>
      <c r="B478" s="101"/>
      <c r="C478" s="99"/>
    </row>
    <row r="479" spans="1:3" ht="15.5" x14ac:dyDescent="0.2">
      <c r="A479" s="107"/>
      <c r="B479" s="101"/>
      <c r="C479" s="99"/>
    </row>
    <row r="480" spans="1:3" ht="15.5" x14ac:dyDescent="0.2">
      <c r="A480" s="107"/>
      <c r="B480" s="101"/>
      <c r="C480" s="99"/>
    </row>
    <row r="481" spans="1:3" ht="15.5" x14ac:dyDescent="0.2">
      <c r="A481" s="107"/>
      <c r="B481" s="101"/>
      <c r="C481" s="99"/>
    </row>
    <row r="482" spans="1:3" ht="15.5" x14ac:dyDescent="0.2">
      <c r="A482" s="107"/>
      <c r="B482" s="101"/>
      <c r="C482" s="99"/>
    </row>
    <row r="483" spans="1:3" ht="15.5" x14ac:dyDescent="0.2">
      <c r="A483" s="107"/>
      <c r="B483" s="101"/>
      <c r="C483" s="99"/>
    </row>
    <row r="484" spans="1:3" ht="15.5" x14ac:dyDescent="0.2">
      <c r="A484" s="107"/>
      <c r="B484" s="101"/>
      <c r="C484" s="99"/>
    </row>
    <row r="485" spans="1:3" ht="15.5" x14ac:dyDescent="0.2">
      <c r="A485" s="107"/>
      <c r="B485" s="101"/>
      <c r="C485" s="99"/>
    </row>
    <row r="486" spans="1:3" ht="15.5" x14ac:dyDescent="0.2">
      <c r="A486" s="107"/>
      <c r="B486" s="101"/>
      <c r="C486" s="99"/>
    </row>
    <row r="487" spans="1:3" ht="15.5" x14ac:dyDescent="0.2">
      <c r="A487" s="107"/>
      <c r="B487" s="101"/>
      <c r="C487" s="99"/>
    </row>
    <row r="488" spans="1:3" ht="15.5" x14ac:dyDescent="0.2">
      <c r="A488" s="107"/>
      <c r="B488" s="101"/>
      <c r="C488" s="99"/>
    </row>
    <row r="489" spans="1:3" ht="15.5" x14ac:dyDescent="0.2">
      <c r="A489" s="107"/>
      <c r="B489" s="101"/>
      <c r="C489" s="99"/>
    </row>
    <row r="490" spans="1:3" ht="15.5" x14ac:dyDescent="0.2">
      <c r="A490" s="107"/>
      <c r="B490" s="101"/>
      <c r="C490" s="99"/>
    </row>
    <row r="491" spans="1:3" ht="15.5" x14ac:dyDescent="0.2">
      <c r="A491" s="107"/>
      <c r="B491" s="101"/>
      <c r="C491" s="99"/>
    </row>
    <row r="492" spans="1:3" ht="15.5" x14ac:dyDescent="0.2">
      <c r="A492" s="107"/>
      <c r="B492" s="101"/>
      <c r="C492" s="99"/>
    </row>
    <row r="493" spans="1:3" ht="15.5" x14ac:dyDescent="0.2">
      <c r="A493" s="107"/>
      <c r="B493" s="101"/>
      <c r="C493" s="99"/>
    </row>
    <row r="494" spans="1:3" ht="15.5" x14ac:dyDescent="0.2">
      <c r="A494" s="107"/>
      <c r="B494" s="101"/>
      <c r="C494" s="99"/>
    </row>
    <row r="495" spans="1:3" ht="15.5" x14ac:dyDescent="0.2">
      <c r="A495" s="107"/>
      <c r="B495" s="101"/>
      <c r="C495" s="99"/>
    </row>
    <row r="496" spans="1:3" ht="15.5" x14ac:dyDescent="0.2">
      <c r="A496" s="107"/>
      <c r="B496" s="101"/>
      <c r="C496" s="99"/>
    </row>
    <row r="497" spans="1:3" ht="15.5" x14ac:dyDescent="0.2">
      <c r="A497" s="107"/>
      <c r="B497" s="101"/>
      <c r="C497" s="99"/>
    </row>
    <row r="498" spans="1:3" ht="15.5" x14ac:dyDescent="0.2">
      <c r="A498" s="107"/>
      <c r="B498" s="101"/>
      <c r="C498" s="99"/>
    </row>
    <row r="499" spans="1:3" ht="15.5" x14ac:dyDescent="0.2">
      <c r="A499" s="107"/>
      <c r="B499" s="101"/>
      <c r="C499" s="99"/>
    </row>
    <row r="500" spans="1:3" ht="15.5" x14ac:dyDescent="0.2">
      <c r="A500" s="107"/>
      <c r="B500" s="101"/>
      <c r="C500" s="99"/>
    </row>
    <row r="501" spans="1:3" ht="15.5" x14ac:dyDescent="0.2">
      <c r="A501" s="107"/>
      <c r="B501" s="101"/>
      <c r="C501" s="99"/>
    </row>
    <row r="502" spans="1:3" ht="15.5" x14ac:dyDescent="0.2">
      <c r="A502" s="107"/>
      <c r="B502" s="101"/>
      <c r="C502" s="99"/>
    </row>
    <row r="503" spans="1:3" ht="15.5" x14ac:dyDescent="0.2">
      <c r="A503" s="107"/>
      <c r="B503" s="101"/>
      <c r="C503" s="99"/>
    </row>
    <row r="504" spans="1:3" ht="15.5" x14ac:dyDescent="0.2">
      <c r="A504" s="107"/>
      <c r="B504" s="101"/>
      <c r="C504" s="99"/>
    </row>
    <row r="505" spans="1:3" ht="15.5" x14ac:dyDescent="0.2">
      <c r="A505" s="107"/>
      <c r="B505" s="101"/>
      <c r="C505" s="99"/>
    </row>
    <row r="506" spans="1:3" ht="15.5" x14ac:dyDescent="0.2">
      <c r="A506" s="107"/>
      <c r="B506" s="101"/>
      <c r="C506" s="99"/>
    </row>
    <row r="507" spans="1:3" ht="15.5" x14ac:dyDescent="0.2">
      <c r="A507" s="107"/>
      <c r="B507" s="101"/>
      <c r="C507" s="99"/>
    </row>
    <row r="508" spans="1:3" ht="15.5" x14ac:dyDescent="0.2">
      <c r="A508" s="107"/>
      <c r="B508" s="101"/>
      <c r="C508" s="99"/>
    </row>
    <row r="509" spans="1:3" ht="15.5" x14ac:dyDescent="0.2">
      <c r="A509" s="107"/>
      <c r="B509" s="101"/>
      <c r="C509" s="99"/>
    </row>
    <row r="510" spans="1:3" ht="15.5" x14ac:dyDescent="0.2">
      <c r="A510" s="107"/>
      <c r="B510" s="101"/>
      <c r="C510" s="99"/>
    </row>
    <row r="511" spans="1:3" ht="15.5" x14ac:dyDescent="0.2">
      <c r="A511" s="107"/>
      <c r="B511" s="101"/>
      <c r="C511" s="99"/>
    </row>
    <row r="512" spans="1:3" ht="15.5" x14ac:dyDescent="0.2">
      <c r="A512" s="107"/>
      <c r="B512" s="101"/>
      <c r="C512" s="99"/>
    </row>
    <row r="513" spans="1:3" ht="15.5" x14ac:dyDescent="0.2">
      <c r="A513" s="107"/>
      <c r="B513" s="101"/>
      <c r="C513" s="99"/>
    </row>
    <row r="514" spans="1:3" ht="15.5" x14ac:dyDescent="0.2">
      <c r="A514" s="107"/>
      <c r="B514" s="101"/>
      <c r="C514" s="99"/>
    </row>
    <row r="515" spans="1:3" ht="15.5" x14ac:dyDescent="0.2">
      <c r="A515" s="107"/>
      <c r="B515" s="101"/>
      <c r="C515" s="99"/>
    </row>
    <row r="516" spans="1:3" ht="15.5" x14ac:dyDescent="0.2">
      <c r="A516" s="107"/>
      <c r="B516" s="101"/>
      <c r="C516" s="99"/>
    </row>
    <row r="517" spans="1:3" ht="15.5" x14ac:dyDescent="0.2">
      <c r="A517" s="107"/>
      <c r="B517" s="101"/>
      <c r="C517" s="99"/>
    </row>
    <row r="518" spans="1:3" ht="15.5" x14ac:dyDescent="0.2">
      <c r="A518" s="107"/>
      <c r="B518" s="101"/>
      <c r="C518" s="99"/>
    </row>
    <row r="519" spans="1:3" ht="15.5" x14ac:dyDescent="0.2">
      <c r="A519" s="107"/>
      <c r="B519" s="101"/>
      <c r="C519" s="99"/>
    </row>
    <row r="520" spans="1:3" ht="15.5" x14ac:dyDescent="0.2">
      <c r="A520" s="107"/>
      <c r="B520" s="101"/>
      <c r="C520" s="99"/>
    </row>
    <row r="521" spans="1:3" ht="15.5" x14ac:dyDescent="0.2">
      <c r="A521" s="107"/>
      <c r="B521" s="101"/>
      <c r="C521" s="99"/>
    </row>
    <row r="522" spans="1:3" ht="15.5" x14ac:dyDescent="0.2">
      <c r="A522" s="107"/>
      <c r="B522" s="101"/>
      <c r="C522" s="99"/>
    </row>
    <row r="523" spans="1:3" ht="15.5" x14ac:dyDescent="0.2">
      <c r="A523" s="107"/>
      <c r="B523" s="101"/>
      <c r="C523" s="99"/>
    </row>
    <row r="524" spans="1:3" ht="15.5" x14ac:dyDescent="0.2">
      <c r="A524" s="107"/>
      <c r="B524" s="101"/>
      <c r="C524" s="99"/>
    </row>
    <row r="525" spans="1:3" ht="15.5" x14ac:dyDescent="0.2">
      <c r="A525" s="107"/>
      <c r="B525" s="101"/>
      <c r="C525" s="99"/>
    </row>
    <row r="526" spans="1:3" ht="15.5" x14ac:dyDescent="0.2">
      <c r="A526" s="107"/>
      <c r="B526" s="101"/>
      <c r="C526" s="99"/>
    </row>
    <row r="527" spans="1:3" ht="15.5" x14ac:dyDescent="0.2">
      <c r="A527" s="107"/>
      <c r="B527" s="101"/>
      <c r="C527" s="99"/>
    </row>
    <row r="528" spans="1:3" ht="15.5" x14ac:dyDescent="0.2">
      <c r="A528" s="107"/>
      <c r="B528" s="101"/>
      <c r="C528" s="99"/>
    </row>
    <row r="529" spans="1:3" ht="15.5" x14ac:dyDescent="0.2">
      <c r="A529" s="107"/>
      <c r="B529" s="101"/>
      <c r="C529" s="99"/>
    </row>
    <row r="530" spans="1:3" ht="15.5" x14ac:dyDescent="0.2">
      <c r="A530" s="107"/>
      <c r="B530" s="101"/>
      <c r="C530" s="99"/>
    </row>
    <row r="531" spans="1:3" ht="15.5" x14ac:dyDescent="0.2">
      <c r="A531" s="107"/>
      <c r="B531" s="101"/>
      <c r="C531" s="99"/>
    </row>
    <row r="532" spans="1:3" ht="15.5" x14ac:dyDescent="0.2">
      <c r="A532" s="107"/>
      <c r="B532" s="101"/>
      <c r="C532" s="99"/>
    </row>
    <row r="533" spans="1:3" ht="15.5" x14ac:dyDescent="0.2">
      <c r="A533" s="107"/>
      <c r="B533" s="101"/>
      <c r="C533" s="99"/>
    </row>
    <row r="534" spans="1:3" ht="15.5" x14ac:dyDescent="0.2">
      <c r="A534" s="107"/>
      <c r="B534" s="101"/>
      <c r="C534" s="99"/>
    </row>
    <row r="535" spans="1:3" ht="15.5" x14ac:dyDescent="0.2">
      <c r="A535" s="107"/>
      <c r="B535" s="101"/>
      <c r="C535" s="99"/>
    </row>
    <row r="536" spans="1:3" ht="15.5" x14ac:dyDescent="0.2">
      <c r="A536" s="107"/>
      <c r="B536" s="101"/>
      <c r="C536" s="99"/>
    </row>
    <row r="537" spans="1:3" ht="15.5" x14ac:dyDescent="0.2">
      <c r="A537" s="107"/>
      <c r="B537" s="101"/>
      <c r="C537" s="99"/>
    </row>
    <row r="538" spans="1:3" ht="15.5" x14ac:dyDescent="0.2">
      <c r="A538" s="107"/>
      <c r="B538" s="101"/>
      <c r="C538" s="99"/>
    </row>
    <row r="539" spans="1:3" ht="15.5" x14ac:dyDescent="0.2">
      <c r="A539" s="107"/>
      <c r="B539" s="101"/>
      <c r="C539" s="99"/>
    </row>
    <row r="540" spans="1:3" ht="15.5" x14ac:dyDescent="0.2">
      <c r="A540" s="107"/>
      <c r="B540" s="101"/>
      <c r="C540" s="99"/>
    </row>
    <row r="541" spans="1:3" ht="15.5" x14ac:dyDescent="0.2">
      <c r="A541" s="107"/>
      <c r="B541" s="101"/>
      <c r="C541" s="99"/>
    </row>
    <row r="542" spans="1:3" ht="15.5" x14ac:dyDescent="0.2">
      <c r="A542" s="107"/>
      <c r="B542" s="101"/>
      <c r="C542" s="99"/>
    </row>
    <row r="543" spans="1:3" ht="15.5" x14ac:dyDescent="0.2">
      <c r="A543" s="107"/>
      <c r="B543" s="101"/>
      <c r="C543" s="99"/>
    </row>
    <row r="544" spans="1:3" ht="15.5" x14ac:dyDescent="0.2">
      <c r="A544" s="107"/>
      <c r="B544" s="101"/>
      <c r="C544" s="99"/>
    </row>
    <row r="545" spans="1:3" ht="15.5" x14ac:dyDescent="0.2">
      <c r="A545" s="107"/>
      <c r="B545" s="101"/>
      <c r="C545" s="99"/>
    </row>
    <row r="546" spans="1:3" ht="15.5" x14ac:dyDescent="0.2">
      <c r="A546" s="107"/>
      <c r="B546" s="101"/>
      <c r="C546" s="99"/>
    </row>
    <row r="547" spans="1:3" ht="15.5" x14ac:dyDescent="0.2">
      <c r="A547" s="107"/>
      <c r="B547" s="101"/>
      <c r="C547" s="99"/>
    </row>
    <row r="548" spans="1:3" ht="15.5" x14ac:dyDescent="0.2">
      <c r="A548" s="107"/>
      <c r="B548" s="101"/>
      <c r="C548" s="99"/>
    </row>
    <row r="549" spans="1:3" ht="15.5" x14ac:dyDescent="0.2">
      <c r="A549" s="107"/>
      <c r="B549" s="101"/>
      <c r="C549" s="99"/>
    </row>
    <row r="550" spans="1:3" ht="15.5" x14ac:dyDescent="0.2">
      <c r="A550" s="107"/>
      <c r="B550" s="101"/>
      <c r="C550" s="99"/>
    </row>
    <row r="551" spans="1:3" ht="15.5" x14ac:dyDescent="0.2">
      <c r="A551" s="107"/>
      <c r="B551" s="101"/>
      <c r="C551" s="99"/>
    </row>
    <row r="552" spans="1:3" ht="15.5" x14ac:dyDescent="0.2">
      <c r="A552" s="107"/>
      <c r="B552" s="101"/>
      <c r="C552" s="99"/>
    </row>
    <row r="553" spans="1:3" ht="15.5" x14ac:dyDescent="0.2">
      <c r="A553" s="107"/>
      <c r="B553" s="101"/>
      <c r="C553" s="99"/>
    </row>
    <row r="554" spans="1:3" ht="15.5" x14ac:dyDescent="0.2">
      <c r="A554" s="107"/>
      <c r="B554" s="101"/>
      <c r="C554" s="99"/>
    </row>
    <row r="555" spans="1:3" ht="15.5" x14ac:dyDescent="0.2">
      <c r="A555" s="107"/>
      <c r="B555" s="101"/>
      <c r="C555" s="99"/>
    </row>
    <row r="556" spans="1:3" ht="15.5" x14ac:dyDescent="0.2">
      <c r="A556" s="107"/>
      <c r="B556" s="101"/>
      <c r="C556" s="99"/>
    </row>
    <row r="557" spans="1:3" ht="15.5" x14ac:dyDescent="0.2">
      <c r="A557" s="107"/>
      <c r="B557" s="101"/>
      <c r="C557" s="99"/>
    </row>
    <row r="558" spans="1:3" ht="15.5" x14ac:dyDescent="0.2">
      <c r="A558" s="107"/>
      <c r="B558" s="101"/>
      <c r="C558" s="99"/>
    </row>
    <row r="559" spans="1:3" ht="15.5" x14ac:dyDescent="0.2">
      <c r="A559" s="107"/>
      <c r="B559" s="101"/>
      <c r="C559" s="99"/>
    </row>
    <row r="560" spans="1:3" ht="15.5" x14ac:dyDescent="0.2">
      <c r="A560" s="107"/>
      <c r="B560" s="101"/>
      <c r="C560" s="99"/>
    </row>
    <row r="561" spans="1:3" ht="15.5" x14ac:dyDescent="0.2">
      <c r="A561" s="107"/>
      <c r="B561" s="101"/>
      <c r="C561" s="99"/>
    </row>
    <row r="562" spans="1:3" ht="15.5" x14ac:dyDescent="0.2">
      <c r="A562" s="107"/>
      <c r="B562" s="101"/>
      <c r="C562" s="99"/>
    </row>
    <row r="563" spans="1:3" ht="15.5" x14ac:dyDescent="0.2">
      <c r="A563" s="107"/>
      <c r="B563" s="101"/>
      <c r="C563" s="99"/>
    </row>
    <row r="564" spans="1:3" ht="15.5" x14ac:dyDescent="0.2">
      <c r="A564" s="107"/>
      <c r="B564" s="101"/>
      <c r="C564" s="99"/>
    </row>
    <row r="565" spans="1:3" ht="15.5" x14ac:dyDescent="0.2">
      <c r="A565" s="107"/>
      <c r="B565" s="101"/>
      <c r="C565" s="99"/>
    </row>
    <row r="566" spans="1:3" ht="15.5" x14ac:dyDescent="0.2">
      <c r="A566" s="107"/>
      <c r="B566" s="101"/>
      <c r="C566" s="99"/>
    </row>
    <row r="567" spans="1:3" ht="15.5" x14ac:dyDescent="0.2">
      <c r="A567" s="107"/>
      <c r="B567" s="101"/>
      <c r="C567" s="99"/>
    </row>
    <row r="568" spans="1:3" ht="15.5" x14ac:dyDescent="0.2">
      <c r="A568" s="107"/>
      <c r="B568" s="101"/>
      <c r="C568" s="99"/>
    </row>
    <row r="569" spans="1:3" ht="15.5" x14ac:dyDescent="0.2">
      <c r="A569" s="107"/>
      <c r="B569" s="101"/>
      <c r="C569" s="99"/>
    </row>
    <row r="570" spans="1:3" ht="15.5" x14ac:dyDescent="0.2">
      <c r="A570" s="107"/>
      <c r="B570" s="101"/>
      <c r="C570" s="99"/>
    </row>
    <row r="571" spans="1:3" ht="15.5" x14ac:dyDescent="0.2">
      <c r="A571" s="107"/>
      <c r="B571" s="101"/>
      <c r="C571" s="99"/>
    </row>
    <row r="572" spans="1:3" ht="15.5" x14ac:dyDescent="0.2">
      <c r="A572" s="107"/>
      <c r="B572" s="101"/>
      <c r="C572" s="99"/>
    </row>
    <row r="573" spans="1:3" ht="15.5" x14ac:dyDescent="0.2">
      <c r="A573" s="107"/>
      <c r="B573" s="101"/>
      <c r="C573" s="99"/>
    </row>
    <row r="574" spans="1:3" ht="15.5" x14ac:dyDescent="0.2">
      <c r="A574" s="107"/>
      <c r="B574" s="101"/>
      <c r="C574" s="99"/>
    </row>
    <row r="575" spans="1:3" ht="15.5" x14ac:dyDescent="0.2">
      <c r="A575" s="107"/>
      <c r="B575" s="101"/>
      <c r="C575" s="99"/>
    </row>
    <row r="576" spans="1:3" ht="15.5" x14ac:dyDescent="0.2">
      <c r="A576" s="107"/>
      <c r="B576" s="101"/>
      <c r="C576" s="99"/>
    </row>
    <row r="577" spans="1:3" ht="15.5" x14ac:dyDescent="0.2">
      <c r="A577" s="107"/>
      <c r="B577" s="101"/>
      <c r="C577" s="99"/>
    </row>
    <row r="578" spans="1:3" ht="15.5" x14ac:dyDescent="0.2">
      <c r="A578" s="107"/>
      <c r="B578" s="101"/>
      <c r="C578" s="99"/>
    </row>
    <row r="579" spans="1:3" ht="15.5" x14ac:dyDescent="0.2">
      <c r="A579" s="107"/>
      <c r="B579" s="101"/>
      <c r="C579" s="99"/>
    </row>
    <row r="580" spans="1:3" ht="15.5" x14ac:dyDescent="0.2">
      <c r="A580" s="107"/>
      <c r="B580" s="101"/>
      <c r="C580" s="99"/>
    </row>
    <row r="581" spans="1:3" ht="15.5" x14ac:dyDescent="0.2">
      <c r="A581" s="107"/>
      <c r="B581" s="101"/>
      <c r="C581" s="99"/>
    </row>
    <row r="582" spans="1:3" ht="15.5" x14ac:dyDescent="0.2">
      <c r="A582" s="107"/>
      <c r="B582" s="101"/>
      <c r="C582" s="99"/>
    </row>
    <row r="583" spans="1:3" ht="15.5" x14ac:dyDescent="0.2">
      <c r="A583" s="107"/>
      <c r="B583" s="101"/>
      <c r="C583" s="99"/>
    </row>
    <row r="584" spans="1:3" ht="15.5" x14ac:dyDescent="0.2">
      <c r="A584" s="107"/>
      <c r="B584" s="101"/>
      <c r="C584" s="99"/>
    </row>
    <row r="585" spans="1:3" ht="15.5" x14ac:dyDescent="0.2">
      <c r="A585" s="107"/>
      <c r="B585" s="101"/>
      <c r="C585" s="99"/>
    </row>
    <row r="586" spans="1:3" ht="15.5" x14ac:dyDescent="0.2">
      <c r="A586" s="107"/>
      <c r="B586" s="101"/>
      <c r="C586" s="99"/>
    </row>
    <row r="587" spans="1:3" ht="15.5" x14ac:dyDescent="0.2">
      <c r="A587" s="107"/>
      <c r="B587" s="101"/>
      <c r="C587" s="99"/>
    </row>
    <row r="588" spans="1:3" ht="15.5" x14ac:dyDescent="0.2">
      <c r="A588" s="107"/>
      <c r="B588" s="101"/>
      <c r="C588" s="99"/>
    </row>
    <row r="589" spans="1:3" ht="15.5" x14ac:dyDescent="0.2">
      <c r="A589" s="107"/>
      <c r="B589" s="101"/>
      <c r="C589" s="99"/>
    </row>
    <row r="590" spans="1:3" ht="15.5" x14ac:dyDescent="0.2">
      <c r="A590" s="107"/>
      <c r="B590" s="101"/>
      <c r="C590" s="99"/>
    </row>
    <row r="591" spans="1:3" ht="15.5" x14ac:dyDescent="0.2">
      <c r="A591" s="107"/>
      <c r="B591" s="101"/>
      <c r="C591" s="99"/>
    </row>
    <row r="592" spans="1:3" ht="15.5" x14ac:dyDescent="0.2">
      <c r="A592" s="107"/>
      <c r="B592" s="101"/>
      <c r="C592" s="99"/>
    </row>
    <row r="593" spans="1:3" ht="15.5" x14ac:dyDescent="0.2">
      <c r="A593" s="107"/>
      <c r="B593" s="101"/>
      <c r="C593" s="99"/>
    </row>
    <row r="594" spans="1:3" ht="15.5" x14ac:dyDescent="0.2">
      <c r="A594" s="107"/>
      <c r="B594" s="101"/>
      <c r="C594" s="99"/>
    </row>
    <row r="595" spans="1:3" ht="15.5" x14ac:dyDescent="0.2">
      <c r="A595" s="107"/>
      <c r="B595" s="101"/>
      <c r="C595" s="99"/>
    </row>
    <row r="596" spans="1:3" ht="15.5" x14ac:dyDescent="0.2">
      <c r="A596" s="107"/>
      <c r="B596" s="101"/>
      <c r="C596" s="99"/>
    </row>
    <row r="597" spans="1:3" ht="15.5" x14ac:dyDescent="0.2">
      <c r="A597" s="107"/>
      <c r="B597" s="101"/>
      <c r="C597" s="99"/>
    </row>
    <row r="598" spans="1:3" ht="15.5" x14ac:dyDescent="0.2">
      <c r="A598" s="107"/>
      <c r="B598" s="101"/>
      <c r="C598" s="99"/>
    </row>
    <row r="599" spans="1:3" ht="15.5" x14ac:dyDescent="0.2">
      <c r="A599" s="107"/>
      <c r="B599" s="101"/>
      <c r="C599" s="99"/>
    </row>
    <row r="600" spans="1:3" ht="15.5" x14ac:dyDescent="0.2">
      <c r="A600" s="107"/>
      <c r="B600" s="101"/>
      <c r="C600" s="99"/>
    </row>
    <row r="601" spans="1:3" ht="15.5" x14ac:dyDescent="0.2">
      <c r="A601" s="107"/>
      <c r="B601" s="101"/>
      <c r="C601" s="99"/>
    </row>
    <row r="602" spans="1:3" ht="15.5" x14ac:dyDescent="0.2">
      <c r="A602" s="107"/>
      <c r="B602" s="101"/>
      <c r="C602" s="99"/>
    </row>
    <row r="603" spans="1:3" ht="15.5" x14ac:dyDescent="0.2">
      <c r="A603" s="107"/>
      <c r="B603" s="101"/>
      <c r="C603" s="99"/>
    </row>
    <row r="604" spans="1:3" ht="15.5" x14ac:dyDescent="0.2">
      <c r="A604" s="107"/>
      <c r="B604" s="101"/>
      <c r="C604" s="99"/>
    </row>
    <row r="605" spans="1:3" ht="15.5" x14ac:dyDescent="0.2">
      <c r="A605" s="107"/>
      <c r="B605" s="101"/>
      <c r="C605" s="99"/>
    </row>
    <row r="606" spans="1:3" ht="15.5" x14ac:dyDescent="0.2">
      <c r="A606" s="107"/>
      <c r="B606" s="101"/>
      <c r="C606" s="99"/>
    </row>
    <row r="607" spans="1:3" ht="15.5" x14ac:dyDescent="0.2">
      <c r="A607" s="107"/>
      <c r="B607" s="101"/>
      <c r="C607" s="99"/>
    </row>
    <row r="608" spans="1:3" ht="15.5" x14ac:dyDescent="0.2">
      <c r="A608" s="107"/>
      <c r="B608" s="101"/>
      <c r="C608" s="99"/>
    </row>
    <row r="609" spans="1:3" ht="15.5" x14ac:dyDescent="0.2">
      <c r="A609" s="107"/>
      <c r="B609" s="101"/>
      <c r="C609" s="99"/>
    </row>
    <row r="610" spans="1:3" ht="15.5" x14ac:dyDescent="0.2">
      <c r="A610" s="107"/>
      <c r="B610" s="101"/>
      <c r="C610" s="99"/>
    </row>
    <row r="611" spans="1:3" ht="15.5" x14ac:dyDescent="0.2">
      <c r="A611" s="107"/>
      <c r="B611" s="101"/>
      <c r="C611" s="99"/>
    </row>
    <row r="612" spans="1:3" ht="15.5" x14ac:dyDescent="0.2">
      <c r="A612" s="107"/>
      <c r="B612" s="101"/>
      <c r="C612" s="99"/>
    </row>
    <row r="613" spans="1:3" ht="15.5" x14ac:dyDescent="0.2">
      <c r="A613" s="107"/>
      <c r="B613" s="101"/>
      <c r="C613" s="99"/>
    </row>
    <row r="614" spans="1:3" ht="15.5" x14ac:dyDescent="0.2">
      <c r="A614" s="107"/>
      <c r="B614" s="101"/>
      <c r="C614" s="99"/>
    </row>
    <row r="615" spans="1:3" ht="15.5" x14ac:dyDescent="0.2">
      <c r="A615" s="107"/>
      <c r="B615" s="101"/>
      <c r="C615" s="99"/>
    </row>
    <row r="616" spans="1:3" ht="15.5" x14ac:dyDescent="0.2">
      <c r="A616" s="107"/>
      <c r="B616" s="101"/>
      <c r="C616" s="99"/>
    </row>
    <row r="617" spans="1:3" ht="15.5" x14ac:dyDescent="0.2">
      <c r="A617" s="107"/>
      <c r="B617" s="101"/>
      <c r="C617" s="99"/>
    </row>
    <row r="618" spans="1:3" ht="15.5" x14ac:dyDescent="0.2">
      <c r="A618" s="107"/>
      <c r="B618" s="101"/>
      <c r="C618" s="99"/>
    </row>
    <row r="619" spans="1:3" ht="15.5" x14ac:dyDescent="0.2">
      <c r="A619" s="107"/>
      <c r="B619" s="101"/>
      <c r="C619" s="99"/>
    </row>
    <row r="620" spans="1:3" ht="15.5" x14ac:dyDescent="0.2">
      <c r="A620" s="107"/>
      <c r="B620" s="101"/>
      <c r="C620" s="99"/>
    </row>
    <row r="621" spans="1:3" ht="15.5" x14ac:dyDescent="0.2">
      <c r="A621" s="107"/>
      <c r="B621" s="101"/>
      <c r="C621" s="99"/>
    </row>
    <row r="622" spans="1:3" ht="15.5" x14ac:dyDescent="0.2">
      <c r="A622" s="107"/>
      <c r="B622" s="101"/>
      <c r="C622" s="99"/>
    </row>
    <row r="623" spans="1:3" ht="15.5" x14ac:dyDescent="0.2">
      <c r="A623" s="107"/>
      <c r="B623" s="101"/>
      <c r="C623" s="99"/>
    </row>
    <row r="624" spans="1:3" ht="15.5" x14ac:dyDescent="0.2">
      <c r="A624" s="107"/>
      <c r="B624" s="101"/>
      <c r="C624" s="99"/>
    </row>
    <row r="625" spans="1:3" ht="15.5" x14ac:dyDescent="0.2">
      <c r="A625" s="107"/>
      <c r="B625" s="101"/>
      <c r="C625" s="99"/>
    </row>
    <row r="626" spans="1:3" ht="15.5" x14ac:dyDescent="0.2">
      <c r="A626" s="107"/>
      <c r="B626" s="101"/>
      <c r="C626" s="99"/>
    </row>
    <row r="627" spans="1:3" ht="15.5" x14ac:dyDescent="0.2">
      <c r="A627" s="107"/>
      <c r="B627" s="101"/>
      <c r="C627" s="99"/>
    </row>
    <row r="628" spans="1:3" ht="15.5" x14ac:dyDescent="0.2">
      <c r="A628" s="107"/>
      <c r="B628" s="101"/>
      <c r="C628" s="99"/>
    </row>
    <row r="629" spans="1:3" ht="15.5" x14ac:dyDescent="0.2">
      <c r="A629" s="107"/>
      <c r="B629" s="101"/>
      <c r="C629" s="99"/>
    </row>
    <row r="630" spans="1:3" ht="15.5" x14ac:dyDescent="0.2">
      <c r="A630" s="107"/>
      <c r="B630" s="101"/>
      <c r="C630" s="99"/>
    </row>
    <row r="631" spans="1:3" ht="15.5" x14ac:dyDescent="0.2">
      <c r="A631" s="107"/>
      <c r="B631" s="101"/>
      <c r="C631" s="99"/>
    </row>
    <row r="632" spans="1:3" ht="15.5" x14ac:dyDescent="0.2">
      <c r="A632" s="107"/>
      <c r="B632" s="101"/>
      <c r="C632" s="99"/>
    </row>
    <row r="633" spans="1:3" ht="15.5" x14ac:dyDescent="0.2">
      <c r="A633" s="107"/>
      <c r="B633" s="101"/>
      <c r="C633" s="99"/>
    </row>
    <row r="634" spans="1:3" ht="15.5" x14ac:dyDescent="0.2">
      <c r="A634" s="107"/>
      <c r="B634" s="101"/>
      <c r="C634" s="99"/>
    </row>
    <row r="635" spans="1:3" ht="15.5" x14ac:dyDescent="0.2">
      <c r="A635" s="107"/>
      <c r="B635" s="101"/>
      <c r="C635" s="99"/>
    </row>
    <row r="636" spans="1:3" ht="15.5" x14ac:dyDescent="0.2">
      <c r="A636" s="107"/>
      <c r="B636" s="101"/>
      <c r="C636" s="99"/>
    </row>
    <row r="637" spans="1:3" ht="15.5" x14ac:dyDescent="0.2">
      <c r="A637" s="107"/>
      <c r="B637" s="101"/>
      <c r="C637" s="99"/>
    </row>
    <row r="638" spans="1:3" ht="15.5" x14ac:dyDescent="0.2">
      <c r="A638" s="107"/>
      <c r="B638" s="101"/>
      <c r="C638" s="99"/>
    </row>
    <row r="639" spans="1:3" ht="15.5" x14ac:dyDescent="0.2">
      <c r="A639" s="107"/>
      <c r="B639" s="101"/>
      <c r="C639" s="99"/>
    </row>
    <row r="640" spans="1:3" ht="15.5" x14ac:dyDescent="0.2">
      <c r="A640" s="107"/>
      <c r="B640" s="101"/>
      <c r="C640" s="99"/>
    </row>
    <row r="641" spans="1:3" ht="15.5" x14ac:dyDescent="0.2">
      <c r="A641" s="107"/>
      <c r="B641" s="101"/>
      <c r="C641" s="99"/>
    </row>
    <row r="642" spans="1:3" ht="15.5" x14ac:dyDescent="0.2">
      <c r="A642" s="107"/>
      <c r="B642" s="101"/>
      <c r="C642" s="99"/>
    </row>
    <row r="643" spans="1:3" ht="15.5" x14ac:dyDescent="0.2">
      <c r="A643" s="107"/>
      <c r="B643" s="101"/>
      <c r="C643" s="99"/>
    </row>
    <row r="644" spans="1:3" ht="15.5" x14ac:dyDescent="0.2">
      <c r="A644" s="107"/>
      <c r="B644" s="101"/>
      <c r="C644" s="99"/>
    </row>
    <row r="645" spans="1:3" ht="15.5" x14ac:dyDescent="0.2">
      <c r="A645" s="107"/>
      <c r="B645" s="101"/>
      <c r="C645" s="99"/>
    </row>
    <row r="646" spans="1:3" ht="15.5" x14ac:dyDescent="0.2">
      <c r="A646" s="107"/>
      <c r="B646" s="101"/>
      <c r="C646" s="99"/>
    </row>
    <row r="647" spans="1:3" ht="15.5" x14ac:dyDescent="0.2">
      <c r="A647" s="107"/>
      <c r="B647" s="101"/>
      <c r="C647" s="99"/>
    </row>
    <row r="648" spans="1:3" ht="15.5" x14ac:dyDescent="0.2">
      <c r="A648" s="107"/>
      <c r="B648" s="101"/>
      <c r="C648" s="99"/>
    </row>
    <row r="649" spans="1:3" ht="15.5" x14ac:dyDescent="0.2">
      <c r="A649" s="107"/>
      <c r="B649" s="101"/>
      <c r="C649" s="99"/>
    </row>
    <row r="650" spans="1:3" ht="15.5" x14ac:dyDescent="0.2">
      <c r="A650" s="107"/>
      <c r="B650" s="101"/>
      <c r="C650" s="99"/>
    </row>
    <row r="651" spans="1:3" ht="15.5" x14ac:dyDescent="0.2">
      <c r="A651" s="107"/>
      <c r="B651" s="101"/>
      <c r="C651" s="99"/>
    </row>
    <row r="652" spans="1:3" ht="15.5" x14ac:dyDescent="0.2">
      <c r="A652" s="107"/>
      <c r="B652" s="101"/>
      <c r="C652" s="99"/>
    </row>
    <row r="653" spans="1:3" ht="15.5" x14ac:dyDescent="0.2">
      <c r="A653" s="107"/>
      <c r="B653" s="101"/>
      <c r="C653" s="99"/>
    </row>
    <row r="654" spans="1:3" ht="15.5" x14ac:dyDescent="0.2">
      <c r="A654" s="107"/>
      <c r="B654" s="101"/>
      <c r="C654" s="99"/>
    </row>
    <row r="655" spans="1:3" ht="15.5" x14ac:dyDescent="0.2">
      <c r="A655" s="107"/>
      <c r="B655" s="101"/>
      <c r="C655" s="99"/>
    </row>
    <row r="656" spans="1:3" ht="15.5" x14ac:dyDescent="0.2">
      <c r="A656" s="107"/>
      <c r="B656" s="101"/>
      <c r="C656" s="99"/>
    </row>
    <row r="657" spans="1:3" ht="15.5" x14ac:dyDescent="0.2">
      <c r="A657" s="107"/>
      <c r="B657" s="101"/>
      <c r="C657" s="99"/>
    </row>
    <row r="658" spans="1:3" ht="15.5" x14ac:dyDescent="0.2">
      <c r="A658" s="107"/>
      <c r="B658" s="101"/>
      <c r="C658" s="99"/>
    </row>
    <row r="659" spans="1:3" ht="15.5" x14ac:dyDescent="0.2">
      <c r="A659" s="107"/>
      <c r="B659" s="101"/>
      <c r="C659" s="99"/>
    </row>
    <row r="660" spans="1:3" ht="15.5" x14ac:dyDescent="0.2">
      <c r="A660" s="107"/>
      <c r="B660" s="101"/>
      <c r="C660" s="99"/>
    </row>
    <row r="661" spans="1:3" ht="15.5" x14ac:dyDescent="0.2">
      <c r="A661" s="107"/>
      <c r="B661" s="101"/>
      <c r="C661" s="99"/>
    </row>
    <row r="662" spans="1:3" ht="15.5" x14ac:dyDescent="0.2">
      <c r="A662" s="107"/>
      <c r="B662" s="101"/>
      <c r="C662" s="99"/>
    </row>
    <row r="663" spans="1:3" ht="15.5" x14ac:dyDescent="0.2">
      <c r="A663" s="107"/>
      <c r="B663" s="101"/>
      <c r="C663" s="99"/>
    </row>
    <row r="664" spans="1:3" ht="15.5" x14ac:dyDescent="0.2">
      <c r="A664" s="107"/>
      <c r="B664" s="101"/>
      <c r="C664" s="99"/>
    </row>
    <row r="665" spans="1:3" ht="15.5" x14ac:dyDescent="0.2">
      <c r="A665" s="107"/>
      <c r="B665" s="101"/>
      <c r="C665" s="99"/>
    </row>
    <row r="666" spans="1:3" ht="15.5" x14ac:dyDescent="0.2">
      <c r="A666" s="107"/>
      <c r="B666" s="101"/>
      <c r="C666" s="99"/>
    </row>
    <row r="667" spans="1:3" ht="15.5" x14ac:dyDescent="0.2">
      <c r="A667" s="107"/>
      <c r="B667" s="101"/>
      <c r="C667" s="99"/>
    </row>
    <row r="668" spans="1:3" ht="15.5" x14ac:dyDescent="0.2">
      <c r="A668" s="107"/>
      <c r="B668" s="101"/>
      <c r="C668" s="99"/>
    </row>
    <row r="669" spans="1:3" ht="15.5" x14ac:dyDescent="0.2">
      <c r="A669" s="107"/>
      <c r="B669" s="101"/>
      <c r="C669" s="99"/>
    </row>
    <row r="670" spans="1:3" ht="15.5" x14ac:dyDescent="0.2">
      <c r="A670" s="107"/>
      <c r="B670" s="101"/>
      <c r="C670" s="99"/>
    </row>
    <row r="671" spans="1:3" ht="15.5" x14ac:dyDescent="0.2">
      <c r="A671" s="107"/>
      <c r="B671" s="101"/>
      <c r="C671" s="99"/>
    </row>
    <row r="672" spans="1:3" ht="15.5" x14ac:dyDescent="0.2">
      <c r="A672" s="107"/>
      <c r="B672" s="101"/>
      <c r="C672" s="99"/>
    </row>
    <row r="673" spans="1:3" ht="15.5" x14ac:dyDescent="0.2">
      <c r="A673" s="107"/>
      <c r="B673" s="101"/>
      <c r="C673" s="99"/>
    </row>
    <row r="674" spans="1:3" ht="15.5" x14ac:dyDescent="0.2">
      <c r="A674" s="107"/>
      <c r="B674" s="101"/>
      <c r="C674" s="99"/>
    </row>
    <row r="675" spans="1:3" ht="15.5" x14ac:dyDescent="0.2">
      <c r="A675" s="107"/>
      <c r="B675" s="101"/>
      <c r="C675" s="99"/>
    </row>
    <row r="676" spans="1:3" ht="15.5" x14ac:dyDescent="0.2">
      <c r="A676" s="107"/>
      <c r="B676" s="101"/>
      <c r="C676" s="99"/>
    </row>
    <row r="677" spans="1:3" ht="15.5" x14ac:dyDescent="0.2">
      <c r="A677" s="107"/>
      <c r="B677" s="101"/>
      <c r="C677" s="99"/>
    </row>
    <row r="678" spans="1:3" ht="15.5" x14ac:dyDescent="0.2">
      <c r="A678" s="107"/>
      <c r="B678" s="101"/>
      <c r="C678" s="99"/>
    </row>
    <row r="679" spans="1:3" ht="15.5" x14ac:dyDescent="0.2">
      <c r="A679" s="107"/>
      <c r="B679" s="101"/>
      <c r="C679" s="99"/>
    </row>
    <row r="680" spans="1:3" ht="15.5" x14ac:dyDescent="0.2">
      <c r="A680" s="107"/>
      <c r="B680" s="101"/>
      <c r="C680" s="99"/>
    </row>
    <row r="681" spans="1:3" ht="15.5" x14ac:dyDescent="0.2">
      <c r="A681" s="107"/>
      <c r="B681" s="101"/>
      <c r="C681" s="99"/>
    </row>
    <row r="682" spans="1:3" ht="15.5" x14ac:dyDescent="0.2">
      <c r="A682" s="107"/>
      <c r="B682" s="101"/>
      <c r="C682" s="99"/>
    </row>
    <row r="683" spans="1:3" ht="15.5" x14ac:dyDescent="0.2">
      <c r="A683" s="107"/>
      <c r="B683" s="101"/>
      <c r="C683" s="99"/>
    </row>
    <row r="684" spans="1:3" ht="15.5" x14ac:dyDescent="0.2">
      <c r="A684" s="107"/>
      <c r="B684" s="101"/>
      <c r="C684" s="99"/>
    </row>
    <row r="685" spans="1:3" ht="15.5" x14ac:dyDescent="0.2">
      <c r="A685" s="107"/>
      <c r="B685" s="101"/>
      <c r="C685" s="99"/>
    </row>
    <row r="686" spans="1:3" ht="15.5" x14ac:dyDescent="0.2">
      <c r="A686" s="107"/>
      <c r="B686" s="101"/>
      <c r="C686" s="99"/>
    </row>
    <row r="687" spans="1:3" ht="15.5" x14ac:dyDescent="0.2">
      <c r="A687" s="107"/>
      <c r="B687" s="101"/>
      <c r="C687" s="99"/>
    </row>
    <row r="688" spans="1:3" ht="15.5" x14ac:dyDescent="0.2">
      <c r="A688" s="107"/>
      <c r="B688" s="101"/>
      <c r="C688" s="99"/>
    </row>
    <row r="689" spans="1:3" ht="15.5" x14ac:dyDescent="0.2">
      <c r="A689" s="107"/>
      <c r="B689" s="101"/>
      <c r="C689" s="99"/>
    </row>
    <row r="690" spans="1:3" ht="15.5" x14ac:dyDescent="0.2">
      <c r="A690" s="107"/>
      <c r="B690" s="101"/>
      <c r="C690" s="99"/>
    </row>
    <row r="691" spans="1:3" ht="15.5" x14ac:dyDescent="0.2">
      <c r="A691" s="107"/>
      <c r="B691" s="101"/>
      <c r="C691" s="99"/>
    </row>
    <row r="692" spans="1:3" ht="15.5" x14ac:dyDescent="0.2">
      <c r="A692" s="107"/>
      <c r="B692" s="101"/>
      <c r="C692" s="99"/>
    </row>
    <row r="693" spans="1:3" ht="15.5" x14ac:dyDescent="0.2">
      <c r="A693" s="107"/>
      <c r="B693" s="101"/>
      <c r="C693" s="99"/>
    </row>
    <row r="694" spans="1:3" ht="15.5" x14ac:dyDescent="0.2">
      <c r="A694" s="107"/>
      <c r="B694" s="101"/>
      <c r="C694" s="99"/>
    </row>
    <row r="695" spans="1:3" ht="15.5" x14ac:dyDescent="0.2">
      <c r="A695" s="107"/>
      <c r="B695" s="101"/>
      <c r="C695" s="99"/>
    </row>
    <row r="696" spans="1:3" ht="15.5" x14ac:dyDescent="0.2">
      <c r="A696" s="107"/>
      <c r="B696" s="101"/>
      <c r="C696" s="99"/>
    </row>
    <row r="697" spans="1:3" ht="15.5" x14ac:dyDescent="0.2">
      <c r="A697" s="107"/>
      <c r="B697" s="101"/>
      <c r="C697" s="99"/>
    </row>
    <row r="698" spans="1:3" ht="15.5" x14ac:dyDescent="0.2">
      <c r="A698" s="107"/>
      <c r="B698" s="101"/>
      <c r="C698" s="99"/>
    </row>
    <row r="699" spans="1:3" ht="15.5" x14ac:dyDescent="0.2">
      <c r="A699" s="107"/>
      <c r="B699" s="101"/>
      <c r="C699" s="99"/>
    </row>
    <row r="700" spans="1:3" ht="15.5" x14ac:dyDescent="0.2">
      <c r="A700" s="107"/>
      <c r="B700" s="101"/>
      <c r="C700" s="99"/>
    </row>
    <row r="701" spans="1:3" ht="15.5" x14ac:dyDescent="0.2">
      <c r="A701" s="107"/>
      <c r="B701" s="101"/>
      <c r="C701" s="99"/>
    </row>
    <row r="702" spans="1:3" ht="15.5" x14ac:dyDescent="0.2">
      <c r="A702" s="107"/>
      <c r="B702" s="101"/>
      <c r="C702" s="99"/>
    </row>
    <row r="703" spans="1:3" ht="15.5" x14ac:dyDescent="0.2">
      <c r="A703" s="107"/>
      <c r="B703" s="101"/>
      <c r="C703" s="99"/>
    </row>
    <row r="704" spans="1:3" ht="15.5" x14ac:dyDescent="0.2">
      <c r="A704" s="107"/>
      <c r="B704" s="101"/>
      <c r="C704" s="99"/>
    </row>
    <row r="705" spans="1:3" ht="15.5" x14ac:dyDescent="0.2">
      <c r="A705" s="107"/>
      <c r="B705" s="101"/>
      <c r="C705" s="99"/>
    </row>
    <row r="706" spans="1:3" ht="15.5" x14ac:dyDescent="0.2">
      <c r="A706" s="107"/>
      <c r="B706" s="101"/>
      <c r="C706" s="99"/>
    </row>
    <row r="707" spans="1:3" ht="15.5" x14ac:dyDescent="0.2">
      <c r="A707" s="107"/>
      <c r="B707" s="101"/>
      <c r="C707" s="99"/>
    </row>
    <row r="708" spans="1:3" ht="15.5" x14ac:dyDescent="0.2">
      <c r="A708" s="107"/>
      <c r="B708" s="101"/>
      <c r="C708" s="99"/>
    </row>
    <row r="709" spans="1:3" ht="15.5" x14ac:dyDescent="0.2">
      <c r="A709" s="107"/>
      <c r="B709" s="101"/>
      <c r="C709" s="99"/>
    </row>
    <row r="710" spans="1:3" ht="15.5" x14ac:dyDescent="0.2">
      <c r="A710" s="107"/>
      <c r="B710" s="101"/>
      <c r="C710" s="99"/>
    </row>
    <row r="711" spans="1:3" ht="15.5" x14ac:dyDescent="0.2">
      <c r="A711" s="107"/>
      <c r="B711" s="101"/>
      <c r="C711" s="99"/>
    </row>
    <row r="712" spans="1:3" ht="15.5" x14ac:dyDescent="0.2">
      <c r="A712" s="107"/>
      <c r="B712" s="101"/>
      <c r="C712" s="99"/>
    </row>
    <row r="713" spans="1:3" ht="15.5" x14ac:dyDescent="0.2">
      <c r="A713" s="107"/>
      <c r="B713" s="101"/>
      <c r="C713" s="99"/>
    </row>
    <row r="714" spans="1:3" ht="15.5" x14ac:dyDescent="0.2">
      <c r="A714" s="107"/>
      <c r="B714" s="101"/>
      <c r="C714" s="99"/>
    </row>
    <row r="715" spans="1:3" ht="15.5" x14ac:dyDescent="0.2">
      <c r="A715" s="107"/>
      <c r="B715" s="101"/>
      <c r="C715" s="99"/>
    </row>
    <row r="716" spans="1:3" ht="15.5" x14ac:dyDescent="0.2">
      <c r="A716" s="107"/>
      <c r="B716" s="101"/>
      <c r="C716" s="99"/>
    </row>
    <row r="717" spans="1:3" ht="15.5" x14ac:dyDescent="0.2">
      <c r="A717" s="107"/>
      <c r="B717" s="101"/>
      <c r="C717" s="99"/>
    </row>
    <row r="718" spans="1:3" ht="15.5" x14ac:dyDescent="0.2">
      <c r="A718" s="107"/>
      <c r="B718" s="101"/>
      <c r="C718" s="99"/>
    </row>
    <row r="719" spans="1:3" ht="15.5" x14ac:dyDescent="0.2">
      <c r="A719" s="107"/>
      <c r="B719" s="101"/>
      <c r="C719" s="99"/>
    </row>
    <row r="720" spans="1:3" ht="15.5" x14ac:dyDescent="0.2">
      <c r="A720" s="107"/>
      <c r="B720" s="101"/>
      <c r="C720" s="99"/>
    </row>
    <row r="721" spans="1:3" ht="15.5" x14ac:dyDescent="0.2">
      <c r="A721" s="107"/>
      <c r="B721" s="101"/>
      <c r="C721" s="99"/>
    </row>
    <row r="722" spans="1:3" ht="15.5" x14ac:dyDescent="0.2">
      <c r="A722" s="107"/>
      <c r="B722" s="101"/>
      <c r="C722" s="99"/>
    </row>
    <row r="723" spans="1:3" ht="15.5" x14ac:dyDescent="0.2">
      <c r="A723" s="107"/>
      <c r="B723" s="101"/>
      <c r="C723" s="99"/>
    </row>
    <row r="724" spans="1:3" ht="15.5" x14ac:dyDescent="0.2">
      <c r="A724" s="107"/>
      <c r="B724" s="101"/>
      <c r="C724" s="99"/>
    </row>
    <row r="725" spans="1:3" ht="15.5" x14ac:dyDescent="0.2">
      <c r="A725" s="107"/>
      <c r="B725" s="101"/>
      <c r="C725" s="99"/>
    </row>
    <row r="726" spans="1:3" ht="15.5" x14ac:dyDescent="0.2">
      <c r="A726" s="107"/>
      <c r="B726" s="101"/>
      <c r="C726" s="99"/>
    </row>
    <row r="727" spans="1:3" ht="15.5" x14ac:dyDescent="0.2">
      <c r="A727" s="107"/>
      <c r="B727" s="101"/>
      <c r="C727" s="99"/>
    </row>
    <row r="728" spans="1:3" ht="15.5" x14ac:dyDescent="0.2">
      <c r="A728" s="107"/>
      <c r="B728" s="101"/>
      <c r="C728" s="99"/>
    </row>
    <row r="729" spans="1:3" ht="15.5" x14ac:dyDescent="0.2">
      <c r="A729" s="107"/>
      <c r="B729" s="101"/>
      <c r="C729" s="99"/>
    </row>
    <row r="730" spans="1:3" ht="15.5" x14ac:dyDescent="0.2">
      <c r="A730" s="107"/>
      <c r="B730" s="101"/>
      <c r="C730" s="99"/>
    </row>
    <row r="731" spans="1:3" ht="15.5" x14ac:dyDescent="0.2">
      <c r="A731" s="107"/>
      <c r="B731" s="101"/>
      <c r="C731" s="99"/>
    </row>
    <row r="732" spans="1:3" ht="15.5" x14ac:dyDescent="0.2">
      <c r="A732" s="107"/>
      <c r="B732" s="101"/>
      <c r="C732" s="99"/>
    </row>
    <row r="733" spans="1:3" ht="15.5" x14ac:dyDescent="0.2">
      <c r="A733" s="107"/>
      <c r="B733" s="101"/>
      <c r="C733" s="99"/>
    </row>
    <row r="734" spans="1:3" ht="15.5" x14ac:dyDescent="0.2">
      <c r="A734" s="107"/>
      <c r="B734" s="101"/>
      <c r="C734" s="99"/>
    </row>
    <row r="735" spans="1:3" ht="15.5" x14ac:dyDescent="0.2">
      <c r="A735" s="107"/>
      <c r="B735" s="101"/>
      <c r="C735" s="99"/>
    </row>
    <row r="736" spans="1:3" ht="15.5" x14ac:dyDescent="0.2">
      <c r="A736" s="107"/>
      <c r="B736" s="101"/>
      <c r="C736" s="99"/>
    </row>
    <row r="737" spans="1:3" ht="15.5" x14ac:dyDescent="0.2">
      <c r="A737" s="107"/>
      <c r="B737" s="101"/>
      <c r="C737" s="99"/>
    </row>
    <row r="738" spans="1:3" ht="15.5" x14ac:dyDescent="0.2">
      <c r="A738" s="107"/>
      <c r="B738" s="101"/>
      <c r="C738" s="99"/>
    </row>
    <row r="739" spans="1:3" ht="15.5" x14ac:dyDescent="0.2">
      <c r="A739" s="107"/>
      <c r="B739" s="101"/>
      <c r="C739" s="99"/>
    </row>
    <row r="740" spans="1:3" ht="15.5" x14ac:dyDescent="0.2">
      <c r="A740" s="107"/>
      <c r="B740" s="101"/>
      <c r="C740" s="99"/>
    </row>
    <row r="741" spans="1:3" ht="15.5" x14ac:dyDescent="0.2">
      <c r="A741" s="107"/>
      <c r="B741" s="101"/>
      <c r="C741" s="99"/>
    </row>
    <row r="742" spans="1:3" ht="15.5" x14ac:dyDescent="0.2">
      <c r="A742" s="107"/>
      <c r="B742" s="101"/>
      <c r="C742" s="99"/>
    </row>
    <row r="743" spans="1:3" ht="15.5" x14ac:dyDescent="0.2">
      <c r="A743" s="107"/>
      <c r="B743" s="101"/>
      <c r="C743" s="99"/>
    </row>
    <row r="744" spans="1:3" ht="15.5" x14ac:dyDescent="0.2">
      <c r="A744" s="107"/>
      <c r="B744" s="101"/>
      <c r="C744" s="99"/>
    </row>
    <row r="745" spans="1:3" ht="15.5" x14ac:dyDescent="0.2">
      <c r="A745" s="107"/>
      <c r="B745" s="101"/>
      <c r="C745" s="99"/>
    </row>
    <row r="746" spans="1:3" ht="15.5" x14ac:dyDescent="0.2">
      <c r="A746" s="107"/>
      <c r="B746" s="101"/>
      <c r="C746" s="99"/>
    </row>
    <row r="747" spans="1:3" ht="15.5" x14ac:dyDescent="0.2">
      <c r="A747" s="107"/>
      <c r="B747" s="101"/>
      <c r="C747" s="99"/>
    </row>
    <row r="748" spans="1:3" ht="15.5" x14ac:dyDescent="0.2">
      <c r="A748" s="107"/>
      <c r="B748" s="101"/>
      <c r="C748" s="99"/>
    </row>
    <row r="749" spans="1:3" ht="15.5" x14ac:dyDescent="0.2">
      <c r="A749" s="107"/>
      <c r="B749" s="101"/>
      <c r="C749" s="99"/>
    </row>
    <row r="750" spans="1:3" ht="15.5" x14ac:dyDescent="0.2">
      <c r="A750" s="107"/>
      <c r="B750" s="101"/>
      <c r="C750" s="99"/>
    </row>
    <row r="751" spans="1:3" ht="15.5" x14ac:dyDescent="0.2">
      <c r="A751" s="107"/>
      <c r="B751" s="101"/>
      <c r="C751" s="99"/>
    </row>
    <row r="752" spans="1:3" ht="15.5" x14ac:dyDescent="0.2">
      <c r="A752" s="107"/>
      <c r="B752" s="101"/>
      <c r="C752" s="99"/>
    </row>
    <row r="753" spans="1:3" ht="15.5" x14ac:dyDescent="0.2">
      <c r="A753" s="107"/>
      <c r="B753" s="101"/>
      <c r="C753" s="99"/>
    </row>
    <row r="754" spans="1:3" ht="15.5" x14ac:dyDescent="0.2">
      <c r="A754" s="107"/>
      <c r="B754" s="101"/>
      <c r="C754" s="99"/>
    </row>
    <row r="755" spans="1:3" ht="15.5" x14ac:dyDescent="0.2">
      <c r="A755" s="107"/>
      <c r="B755" s="101"/>
      <c r="C755" s="99"/>
    </row>
    <row r="756" spans="1:3" ht="15.5" x14ac:dyDescent="0.2">
      <c r="A756" s="107"/>
      <c r="B756" s="101"/>
      <c r="C756" s="99"/>
    </row>
    <row r="757" spans="1:3" ht="15.5" x14ac:dyDescent="0.2">
      <c r="A757" s="107"/>
      <c r="B757" s="101"/>
      <c r="C757" s="99"/>
    </row>
    <row r="758" spans="1:3" ht="15.5" x14ac:dyDescent="0.2">
      <c r="A758" s="107"/>
      <c r="B758" s="101"/>
      <c r="C758" s="99"/>
    </row>
    <row r="759" spans="1:3" ht="15.5" x14ac:dyDescent="0.2">
      <c r="A759" s="107"/>
      <c r="B759" s="101"/>
      <c r="C759" s="99"/>
    </row>
    <row r="760" spans="1:3" ht="15.5" x14ac:dyDescent="0.2">
      <c r="A760" s="107"/>
      <c r="B760" s="101"/>
      <c r="C760" s="99"/>
    </row>
    <row r="761" spans="1:3" ht="15.5" x14ac:dyDescent="0.2">
      <c r="A761" s="107"/>
      <c r="B761" s="101"/>
      <c r="C761" s="99"/>
    </row>
    <row r="762" spans="1:3" ht="15.5" x14ac:dyDescent="0.2">
      <c r="A762" s="107"/>
      <c r="B762" s="101"/>
      <c r="C762" s="99"/>
    </row>
    <row r="763" spans="1:3" ht="15.5" x14ac:dyDescent="0.2">
      <c r="A763" s="107"/>
      <c r="B763" s="101"/>
      <c r="C763" s="99"/>
    </row>
    <row r="764" spans="1:3" ht="15.5" x14ac:dyDescent="0.2">
      <c r="A764" s="107"/>
      <c r="B764" s="101"/>
      <c r="C764" s="99"/>
    </row>
    <row r="765" spans="1:3" ht="15.5" x14ac:dyDescent="0.2">
      <c r="A765" s="107"/>
      <c r="B765" s="101"/>
      <c r="C765" s="99"/>
    </row>
    <row r="766" spans="1:3" ht="15.5" x14ac:dyDescent="0.2">
      <c r="A766" s="107"/>
      <c r="B766" s="101"/>
      <c r="C766" s="99"/>
    </row>
    <row r="767" spans="1:3" ht="15.5" x14ac:dyDescent="0.2">
      <c r="A767" s="107"/>
      <c r="B767" s="101"/>
      <c r="C767" s="99"/>
    </row>
    <row r="768" spans="1:3" ht="15.5" x14ac:dyDescent="0.2">
      <c r="A768" s="107"/>
      <c r="B768" s="101"/>
      <c r="C768" s="99"/>
    </row>
    <row r="769" spans="1:3" ht="15.5" x14ac:dyDescent="0.2">
      <c r="A769" s="107"/>
      <c r="B769" s="101"/>
      <c r="C769" s="99"/>
    </row>
    <row r="770" spans="1:3" ht="15.5" x14ac:dyDescent="0.2">
      <c r="A770" s="107"/>
      <c r="B770" s="101"/>
      <c r="C770" s="99"/>
    </row>
    <row r="771" spans="1:3" ht="15.5" x14ac:dyDescent="0.2">
      <c r="A771" s="107"/>
      <c r="B771" s="101"/>
      <c r="C771" s="99"/>
    </row>
    <row r="772" spans="1:3" ht="15.5" x14ac:dyDescent="0.2">
      <c r="A772" s="107"/>
      <c r="B772" s="101"/>
      <c r="C772" s="99"/>
    </row>
    <row r="773" spans="1:3" ht="15.5" x14ac:dyDescent="0.2">
      <c r="A773" s="107"/>
      <c r="B773" s="101"/>
      <c r="C773" s="99"/>
    </row>
    <row r="774" spans="1:3" ht="15.5" x14ac:dyDescent="0.2">
      <c r="A774" s="107"/>
      <c r="B774" s="101"/>
      <c r="C774" s="99"/>
    </row>
    <row r="775" spans="1:3" ht="15.5" x14ac:dyDescent="0.2">
      <c r="A775" s="107"/>
      <c r="B775" s="101"/>
      <c r="C775" s="99"/>
    </row>
    <row r="776" spans="1:3" ht="15.5" x14ac:dyDescent="0.2">
      <c r="A776" s="107"/>
      <c r="B776" s="101"/>
      <c r="C776" s="99"/>
    </row>
    <row r="777" spans="1:3" ht="15.5" x14ac:dyDescent="0.2">
      <c r="A777" s="107"/>
      <c r="B777" s="101"/>
      <c r="C777" s="99"/>
    </row>
    <row r="778" spans="1:3" ht="15.5" x14ac:dyDescent="0.2">
      <c r="A778" s="107"/>
      <c r="B778" s="101"/>
      <c r="C778" s="99"/>
    </row>
    <row r="779" spans="1:3" ht="15.5" x14ac:dyDescent="0.2">
      <c r="A779" s="107"/>
      <c r="B779" s="101"/>
      <c r="C779" s="99"/>
    </row>
    <row r="780" spans="1:3" ht="15.5" x14ac:dyDescent="0.2">
      <c r="A780" s="107"/>
      <c r="B780" s="101"/>
      <c r="C780" s="99"/>
    </row>
    <row r="781" spans="1:3" ht="15.5" x14ac:dyDescent="0.2">
      <c r="A781" s="107"/>
      <c r="B781" s="101"/>
      <c r="C781" s="99"/>
    </row>
    <row r="782" spans="1:3" ht="15.5" x14ac:dyDescent="0.2">
      <c r="A782" s="107"/>
      <c r="B782" s="101"/>
      <c r="C782" s="99"/>
    </row>
    <row r="783" spans="1:3" ht="15.5" x14ac:dyDescent="0.2">
      <c r="A783" s="107"/>
      <c r="B783" s="101"/>
      <c r="C783" s="99"/>
    </row>
    <row r="784" spans="1:3" ht="15.5" x14ac:dyDescent="0.2">
      <c r="A784" s="107"/>
      <c r="B784" s="101"/>
      <c r="C784" s="99"/>
    </row>
    <row r="785" spans="1:3" ht="15.5" x14ac:dyDescent="0.2">
      <c r="A785" s="107"/>
      <c r="B785" s="101"/>
      <c r="C785" s="99"/>
    </row>
    <row r="786" spans="1:3" ht="15.5" x14ac:dyDescent="0.2">
      <c r="A786" s="107"/>
      <c r="B786" s="101"/>
      <c r="C786" s="99"/>
    </row>
    <row r="787" spans="1:3" ht="15.5" x14ac:dyDescent="0.2">
      <c r="A787" s="107"/>
      <c r="B787" s="101"/>
      <c r="C787" s="99"/>
    </row>
    <row r="788" spans="1:3" ht="15.5" x14ac:dyDescent="0.2">
      <c r="A788" s="107"/>
      <c r="B788" s="101"/>
      <c r="C788" s="99"/>
    </row>
    <row r="789" spans="1:3" ht="15.5" x14ac:dyDescent="0.2">
      <c r="A789" s="107"/>
      <c r="B789" s="101"/>
      <c r="C789" s="99"/>
    </row>
    <row r="790" spans="1:3" ht="15.5" x14ac:dyDescent="0.2">
      <c r="A790" s="107"/>
      <c r="B790" s="101"/>
      <c r="C790" s="99"/>
    </row>
    <row r="791" spans="1:3" ht="15.5" x14ac:dyDescent="0.2">
      <c r="A791" s="107"/>
      <c r="B791" s="101"/>
      <c r="C791" s="99"/>
    </row>
    <row r="792" spans="1:3" ht="15.5" x14ac:dyDescent="0.2">
      <c r="A792" s="107"/>
      <c r="B792" s="101"/>
      <c r="C792" s="99"/>
    </row>
    <row r="793" spans="1:3" ht="15.5" x14ac:dyDescent="0.2">
      <c r="A793" s="107"/>
      <c r="B793" s="101"/>
      <c r="C793" s="99"/>
    </row>
    <row r="794" spans="1:3" ht="15.5" x14ac:dyDescent="0.2">
      <c r="A794" s="107"/>
      <c r="B794" s="101"/>
      <c r="C794" s="99"/>
    </row>
    <row r="795" spans="1:3" ht="15.5" x14ac:dyDescent="0.2">
      <c r="A795" s="107"/>
      <c r="B795" s="101"/>
      <c r="C795" s="99"/>
    </row>
    <row r="796" spans="1:3" ht="15.5" x14ac:dyDescent="0.2">
      <c r="A796" s="107"/>
      <c r="B796" s="101"/>
      <c r="C796" s="99"/>
    </row>
    <row r="797" spans="1:3" ht="15.5" x14ac:dyDescent="0.2">
      <c r="A797" s="107"/>
      <c r="B797" s="101"/>
      <c r="C797" s="99"/>
    </row>
    <row r="798" spans="1:3" ht="15.5" x14ac:dyDescent="0.2">
      <c r="A798" s="107"/>
      <c r="B798" s="101"/>
      <c r="C798" s="99"/>
    </row>
    <row r="799" spans="1:3" ht="15.5" x14ac:dyDescent="0.2">
      <c r="A799" s="107"/>
      <c r="B799" s="101"/>
      <c r="C799" s="99"/>
    </row>
    <row r="800" spans="1:3" ht="15.5" x14ac:dyDescent="0.2">
      <c r="A800" s="107"/>
      <c r="B800" s="101"/>
      <c r="C800" s="99"/>
    </row>
  </sheetData>
  <pageMargins left="0.7" right="0.7" top="0.75" bottom="0.75" header="0.3" footer="0.3"/>
  <pageSetup paperSize="8" fitToHeight="0" orientation="landscape" r:id="rId1"/>
  <customProperties>
    <customPr name="MMSheetType"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B8E"/>
    <outlinePr summaryBelow="0" summaryRight="0"/>
    <pageSetUpPr fitToPage="1"/>
  </sheetPr>
  <dimension ref="A1:ZZ649"/>
  <sheetViews>
    <sheetView showGridLines="0" zoomScaleNormal="100" workbookViewId="0">
      <pane xSplit="9" ySplit="5" topLeftCell="J6" activePane="bottomRight" state="frozen"/>
      <selection pane="topRight"/>
      <selection pane="bottomLeft"/>
      <selection pane="bottomRight"/>
    </sheetView>
  </sheetViews>
  <sheetFormatPr defaultColWidth="0" defaultRowHeight="13" outlineLevelRow="1" x14ac:dyDescent="0.2"/>
  <cols>
    <col min="1" max="2" width="1.44140625" style="35" customWidth="1"/>
    <col min="3" max="3" width="1.44140625" style="59" customWidth="1"/>
    <col min="4" max="4" width="1.44140625" style="119" customWidth="1"/>
    <col min="5" max="5" width="85.44140625" style="42" bestFit="1" customWidth="1"/>
    <col min="6" max="8" width="14.77734375" style="42" customWidth="1"/>
    <col min="9" max="9" width="3.44140625" style="42" customWidth="1"/>
    <col min="10" max="16" width="14.77734375" style="42" customWidth="1"/>
    <col min="17" max="703" width="15.109375" style="42" hidden="1" customWidth="1"/>
    <col min="704" max="16384" width="15.109375" style="42" hidden="1"/>
  </cols>
  <sheetData>
    <row r="1" spans="1:702" s="1" customFormat="1" ht="31" x14ac:dyDescent="0.2">
      <c r="A1" s="1" t="str">
        <f ca="1">RIGHT(CELL("filename", A1), LEN(CELL("filename", A1)) - SEARCH("]", CELL("filename", A1)))</f>
        <v>Inputs</v>
      </c>
      <c r="D1" s="145"/>
    </row>
    <row r="2" spans="1:702" s="71" customFormat="1" x14ac:dyDescent="0.2">
      <c r="A2" s="54"/>
      <c r="B2" s="54"/>
      <c r="C2" s="83"/>
      <c r="D2" s="144"/>
      <c r="E2" s="124" t="s">
        <v>127</v>
      </c>
      <c r="F2" s="68">
        <v>0</v>
      </c>
      <c r="G2" s="74" t="s">
        <v>128</v>
      </c>
      <c r="H2" s="28"/>
      <c r="I2" s="28"/>
      <c r="J2" s="6">
        <f>Time!J$14</f>
        <v>45747</v>
      </c>
      <c r="K2" s="6">
        <f>Time!K$14</f>
        <v>46112</v>
      </c>
      <c r="L2" s="6">
        <f>Time!L$14</f>
        <v>46477</v>
      </c>
      <c r="M2" s="6">
        <f>Time!M$14</f>
        <v>46843</v>
      </c>
      <c r="N2" s="6">
        <f>Time!N$14</f>
        <v>47208</v>
      </c>
      <c r="O2" s="6">
        <f>Time!O$14</f>
        <v>47573</v>
      </c>
      <c r="P2" s="6">
        <f>Time!P$14</f>
        <v>47938</v>
      </c>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row>
    <row r="3" spans="1:702" s="71" customFormat="1" x14ac:dyDescent="0.2">
      <c r="A3" s="54"/>
      <c r="B3" s="54"/>
      <c r="C3" s="83"/>
      <c r="D3" s="144"/>
      <c r="E3" s="5" t="s">
        <v>129</v>
      </c>
      <c r="F3" s="68" t="e">
        <f>#REF!</f>
        <v>#REF!</v>
      </c>
      <c r="G3" s="74" t="s">
        <v>130</v>
      </c>
      <c r="H3" s="28"/>
      <c r="I3" s="28"/>
      <c r="J3" s="2">
        <f>Time!J$19</f>
        <v>0</v>
      </c>
      <c r="K3" s="2" t="str">
        <f>Time!K$19</f>
        <v>PR24</v>
      </c>
      <c r="L3" s="2" t="str">
        <f>Time!L$19</f>
        <v>PR24</v>
      </c>
      <c r="M3" s="2" t="str">
        <f>Time!M$19</f>
        <v>PR24</v>
      </c>
      <c r="N3" s="2" t="str">
        <f>Time!N$19</f>
        <v>PR24</v>
      </c>
      <c r="O3" s="2" t="str">
        <f>Time!O$19</f>
        <v>PR24</v>
      </c>
      <c r="P3" s="2">
        <f>Time!P$19</f>
        <v>0</v>
      </c>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row>
    <row r="4" spans="1:702" s="71" customFormat="1" x14ac:dyDescent="0.2">
      <c r="A4" s="54"/>
      <c r="B4" s="54"/>
      <c r="C4" s="83"/>
      <c r="D4" s="144"/>
      <c r="E4" s="9" t="s">
        <v>131</v>
      </c>
      <c r="F4" s="36"/>
      <c r="G4" s="36"/>
      <c r="H4" s="28"/>
      <c r="I4" s="28"/>
      <c r="J4" s="9">
        <f>Time!J$23</f>
        <v>1</v>
      </c>
      <c r="K4" s="9">
        <f>Time!K$23</f>
        <v>2</v>
      </c>
      <c r="L4" s="9">
        <f>Time!L$23</f>
        <v>3</v>
      </c>
      <c r="M4" s="9">
        <f>Time!M$23</f>
        <v>4</v>
      </c>
      <c r="N4" s="9">
        <f>Time!N$23</f>
        <v>5</v>
      </c>
      <c r="O4" s="9">
        <f>Time!O$23</f>
        <v>6</v>
      </c>
      <c r="P4" s="9">
        <f>Time!P$23</f>
        <v>7</v>
      </c>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c r="UP4" s="7"/>
      <c r="UQ4" s="7"/>
      <c r="UR4" s="7"/>
      <c r="US4" s="7"/>
      <c r="UT4" s="7"/>
      <c r="UU4" s="7"/>
      <c r="UV4" s="7"/>
      <c r="UW4" s="7"/>
      <c r="UX4" s="7"/>
      <c r="UY4" s="7"/>
      <c r="UZ4" s="7"/>
      <c r="VA4" s="7"/>
      <c r="VB4" s="7"/>
      <c r="VC4" s="7"/>
      <c r="VD4" s="7"/>
      <c r="VE4" s="7"/>
      <c r="VF4" s="7"/>
      <c r="VG4" s="7"/>
      <c r="VH4" s="7"/>
      <c r="VI4" s="7"/>
      <c r="VJ4" s="7"/>
      <c r="VK4" s="7"/>
      <c r="VL4" s="7"/>
      <c r="VM4" s="7"/>
      <c r="VN4" s="7"/>
      <c r="VO4" s="7"/>
      <c r="VP4" s="7"/>
      <c r="VQ4" s="7"/>
      <c r="VR4" s="7"/>
      <c r="VS4" s="7"/>
      <c r="VT4" s="7"/>
      <c r="VU4" s="7"/>
      <c r="VV4" s="7"/>
      <c r="VW4" s="7"/>
      <c r="VX4" s="7"/>
      <c r="VY4" s="7"/>
      <c r="VZ4" s="7"/>
      <c r="WA4" s="7"/>
      <c r="WB4" s="7"/>
      <c r="WC4" s="7"/>
      <c r="WD4" s="7"/>
      <c r="WE4" s="7"/>
      <c r="WF4" s="7"/>
      <c r="WG4" s="7"/>
      <c r="WH4" s="7"/>
      <c r="WI4" s="7"/>
      <c r="WJ4" s="7"/>
      <c r="WK4" s="7"/>
      <c r="WL4" s="7"/>
      <c r="WM4" s="7"/>
      <c r="WN4" s="7"/>
      <c r="WO4" s="7"/>
      <c r="WP4" s="7"/>
      <c r="WQ4" s="7"/>
      <c r="WR4" s="7"/>
      <c r="WS4" s="7"/>
      <c r="WT4" s="7"/>
      <c r="WU4" s="7"/>
      <c r="WV4" s="7"/>
      <c r="WW4" s="7"/>
      <c r="WX4" s="7"/>
      <c r="WY4" s="7"/>
      <c r="WZ4" s="7"/>
      <c r="XA4" s="7"/>
      <c r="XB4" s="7"/>
      <c r="XC4" s="7"/>
      <c r="XD4" s="7"/>
      <c r="XE4" s="7"/>
      <c r="XF4" s="7"/>
      <c r="XG4" s="7"/>
      <c r="XH4" s="7"/>
      <c r="XI4" s="7"/>
      <c r="XJ4" s="7"/>
      <c r="XK4" s="7"/>
      <c r="XL4" s="7"/>
      <c r="XM4" s="7"/>
      <c r="XN4" s="7"/>
      <c r="XO4" s="7"/>
      <c r="XP4" s="7"/>
      <c r="XQ4" s="7"/>
      <c r="XR4" s="7"/>
      <c r="XS4" s="7"/>
      <c r="XT4" s="7"/>
      <c r="XU4" s="7"/>
      <c r="XV4" s="7"/>
      <c r="XW4" s="7"/>
      <c r="XX4" s="7"/>
      <c r="XY4" s="7"/>
      <c r="XZ4" s="7"/>
      <c r="YA4" s="7"/>
      <c r="YB4" s="7"/>
      <c r="YC4" s="7"/>
      <c r="YD4" s="7"/>
      <c r="YE4" s="7"/>
      <c r="YF4" s="7"/>
      <c r="YG4" s="7"/>
      <c r="YH4" s="7"/>
      <c r="YI4" s="7"/>
      <c r="YJ4" s="7"/>
      <c r="YK4" s="7"/>
      <c r="YL4" s="7"/>
      <c r="YM4" s="7"/>
      <c r="YN4" s="7"/>
      <c r="YO4" s="7"/>
      <c r="YP4" s="7"/>
      <c r="YQ4" s="7"/>
      <c r="YR4" s="7"/>
      <c r="YS4" s="7"/>
      <c r="YT4" s="7"/>
      <c r="YU4" s="7"/>
      <c r="YV4" s="7"/>
      <c r="YW4" s="7"/>
      <c r="YX4" s="7"/>
      <c r="YY4" s="7"/>
      <c r="YZ4" s="7"/>
      <c r="ZA4" s="7"/>
      <c r="ZB4" s="7"/>
      <c r="ZC4" s="7"/>
      <c r="ZD4" s="7"/>
      <c r="ZE4" s="7"/>
      <c r="ZF4" s="7"/>
      <c r="ZG4" s="7"/>
      <c r="ZH4" s="7"/>
      <c r="ZI4" s="7"/>
      <c r="ZJ4" s="7"/>
      <c r="ZK4" s="7"/>
      <c r="ZL4" s="7"/>
      <c r="ZM4" s="7"/>
      <c r="ZN4" s="7"/>
      <c r="ZO4" s="7"/>
      <c r="ZP4" s="7"/>
      <c r="ZQ4" s="7"/>
      <c r="ZR4" s="7"/>
      <c r="ZS4" s="7"/>
      <c r="ZT4" s="7"/>
      <c r="ZU4" s="7"/>
      <c r="ZV4" s="7"/>
      <c r="ZW4" s="7"/>
      <c r="ZX4" s="7"/>
      <c r="ZY4" s="7"/>
      <c r="ZZ4" s="7"/>
    </row>
    <row r="5" spans="1:702" s="71" customFormat="1" x14ac:dyDescent="0.2">
      <c r="A5" s="54"/>
      <c r="B5" s="54"/>
      <c r="C5" s="83"/>
      <c r="D5" s="144"/>
      <c r="E5" s="5" t="s">
        <v>132</v>
      </c>
      <c r="F5" s="40" t="s">
        <v>133</v>
      </c>
      <c r="G5" s="40" t="s">
        <v>134</v>
      </c>
      <c r="H5" s="40" t="s">
        <v>135</v>
      </c>
      <c r="I5" s="28"/>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row>
    <row r="6" spans="1:702" s="36" customFormat="1" x14ac:dyDescent="0.2">
      <c r="A6" s="40"/>
      <c r="B6" s="40"/>
      <c r="C6" s="123"/>
      <c r="D6" s="139"/>
    </row>
    <row r="7" spans="1:702" s="36" customFormat="1" x14ac:dyDescent="0.2">
      <c r="A7" s="40"/>
      <c r="B7" s="40"/>
      <c r="C7" s="123"/>
      <c r="D7" s="139"/>
    </row>
    <row r="8" spans="1:702" x14ac:dyDescent="0.2">
      <c r="A8" s="35" t="s">
        <v>136</v>
      </c>
    </row>
    <row r="9" spans="1:702" collapsed="1" x14ac:dyDescent="0.2"/>
    <row r="10" spans="1:702" hidden="1" outlineLevel="1" x14ac:dyDescent="0.2"/>
    <row r="11" spans="1:702" hidden="1" outlineLevel="1" x14ac:dyDescent="0.2">
      <c r="E11" s="42" t="s">
        <v>137</v>
      </c>
      <c r="F11" s="131">
        <v>45383</v>
      </c>
      <c r="G11" s="42" t="s">
        <v>138</v>
      </c>
    </row>
    <row r="12" spans="1:702" hidden="1" outlineLevel="1" x14ac:dyDescent="0.2">
      <c r="E12" s="42" t="s">
        <v>139</v>
      </c>
      <c r="F12" s="66">
        <v>3</v>
      </c>
      <c r="G12" s="42" t="s">
        <v>140</v>
      </c>
    </row>
    <row r="13" spans="1:702" hidden="1" outlineLevel="1" x14ac:dyDescent="0.2">
      <c r="E13" s="42" t="s">
        <v>141</v>
      </c>
      <c r="F13" s="121">
        <v>45748</v>
      </c>
      <c r="G13" s="42" t="s">
        <v>138</v>
      </c>
    </row>
    <row r="14" spans="1:702" hidden="1" outlineLevel="1" x14ac:dyDescent="0.2">
      <c r="E14" s="42" t="s">
        <v>142</v>
      </c>
      <c r="F14" s="66">
        <v>12</v>
      </c>
      <c r="G14" s="42" t="s">
        <v>143</v>
      </c>
    </row>
    <row r="15" spans="1:702" hidden="1" outlineLevel="1" x14ac:dyDescent="0.2">
      <c r="E15" s="42" t="s">
        <v>144</v>
      </c>
      <c r="F15" s="66">
        <v>5</v>
      </c>
      <c r="G15" s="42" t="s">
        <v>145</v>
      </c>
    </row>
    <row r="16" spans="1:702" hidden="1" outlineLevel="1" x14ac:dyDescent="0.2">
      <c r="E16" s="42" t="s">
        <v>146</v>
      </c>
      <c r="F16" s="66"/>
      <c r="G16" s="42" t="s">
        <v>147</v>
      </c>
    </row>
    <row r="17" spans="1:16" hidden="1" outlineLevel="1" x14ac:dyDescent="0.2">
      <c r="E17" s="42" t="s">
        <v>148</v>
      </c>
      <c r="F17" s="66"/>
      <c r="G17" s="42" t="s">
        <v>147</v>
      </c>
    </row>
    <row r="18" spans="1:16" hidden="1" outlineLevel="1" x14ac:dyDescent="0.2">
      <c r="E18" s="42" t="s">
        <v>149</v>
      </c>
      <c r="F18" s="66"/>
      <c r="G18" s="42" t="s">
        <v>147</v>
      </c>
    </row>
    <row r="19" spans="1:16" hidden="1" outlineLevel="1" x14ac:dyDescent="0.2">
      <c r="E19" s="42" t="s">
        <v>150</v>
      </c>
      <c r="F19" s="66"/>
      <c r="G19" s="42" t="s">
        <v>147</v>
      </c>
    </row>
    <row r="20" spans="1:16" hidden="1" outlineLevel="1" x14ac:dyDescent="0.2">
      <c r="E20" s="42" t="s">
        <v>151</v>
      </c>
      <c r="F20" s="66"/>
      <c r="G20" s="42" t="s">
        <v>147</v>
      </c>
    </row>
    <row r="21" spans="1:16" hidden="1" outlineLevel="1" x14ac:dyDescent="0.2">
      <c r="E21" s="42" t="s">
        <v>152</v>
      </c>
      <c r="F21" s="66"/>
      <c r="G21" s="42" t="s">
        <v>147</v>
      </c>
    </row>
    <row r="23" spans="1:16" x14ac:dyDescent="0.2">
      <c r="A23" s="35" t="s">
        <v>153</v>
      </c>
    </row>
    <row r="24" spans="1:16" collapsed="1" x14ac:dyDescent="0.2"/>
    <row r="25" spans="1:16" hidden="1" outlineLevel="1" x14ac:dyDescent="0.2"/>
    <row r="26" spans="1:16" hidden="1" outlineLevel="1" x14ac:dyDescent="0.2">
      <c r="E26" s="42" t="s">
        <v>154</v>
      </c>
      <c r="F26" s="52"/>
      <c r="G26" s="52" t="s">
        <v>155</v>
      </c>
      <c r="H26" s="52">
        <f t="shared" ref="H26:H31" si="0">SUM( J26:P26 )</f>
        <v>0</v>
      </c>
      <c r="I26" s="52"/>
      <c r="J26" s="31"/>
      <c r="K26" s="31"/>
      <c r="L26" s="31"/>
      <c r="M26" s="31"/>
      <c r="N26" s="31"/>
      <c r="O26" s="31"/>
      <c r="P26" s="31"/>
    </row>
    <row r="27" spans="1:16" hidden="1" outlineLevel="1" x14ac:dyDescent="0.2">
      <c r="E27" s="42" t="s">
        <v>156</v>
      </c>
      <c r="F27" s="52"/>
      <c r="G27" s="52" t="s">
        <v>155</v>
      </c>
      <c r="H27" s="52">
        <f t="shared" si="0"/>
        <v>0</v>
      </c>
      <c r="I27" s="52"/>
      <c r="J27" s="31"/>
      <c r="K27" s="31"/>
      <c r="L27" s="31"/>
      <c r="M27" s="31"/>
      <c r="N27" s="31"/>
      <c r="O27" s="31"/>
      <c r="P27" s="31"/>
    </row>
    <row r="28" spans="1:16" hidden="1" outlineLevel="1" x14ac:dyDescent="0.2">
      <c r="E28" s="42" t="s">
        <v>157</v>
      </c>
      <c r="F28" s="52"/>
      <c r="G28" s="52" t="s">
        <v>155</v>
      </c>
      <c r="H28" s="52">
        <f t="shared" si="0"/>
        <v>0</v>
      </c>
      <c r="I28" s="52"/>
      <c r="J28" s="31"/>
      <c r="K28" s="31"/>
      <c r="L28" s="31"/>
      <c r="M28" s="31"/>
      <c r="N28" s="31"/>
      <c r="O28" s="31"/>
      <c r="P28" s="31"/>
    </row>
    <row r="29" spans="1:16" hidden="1" outlineLevel="1" x14ac:dyDescent="0.2">
      <c r="E29" s="42" t="s">
        <v>158</v>
      </c>
      <c r="F29" s="52"/>
      <c r="G29" s="52" t="s">
        <v>155</v>
      </c>
      <c r="H29" s="52">
        <f t="shared" si="0"/>
        <v>0</v>
      </c>
      <c r="I29" s="52"/>
      <c r="J29" s="31"/>
      <c r="K29" s="31"/>
      <c r="L29" s="31"/>
      <c r="M29" s="31"/>
      <c r="N29" s="31"/>
      <c r="O29" s="31"/>
      <c r="P29" s="31"/>
    </row>
    <row r="30" spans="1:16" hidden="1" outlineLevel="1" x14ac:dyDescent="0.2">
      <c r="E30" s="42" t="s">
        <v>159</v>
      </c>
      <c r="F30" s="52"/>
      <c r="G30" s="52" t="s">
        <v>155</v>
      </c>
      <c r="H30" s="52">
        <f t="shared" si="0"/>
        <v>0</v>
      </c>
      <c r="I30" s="52"/>
      <c r="J30" s="31"/>
      <c r="K30" s="31"/>
      <c r="L30" s="31"/>
      <c r="M30" s="31"/>
      <c r="N30" s="31"/>
      <c r="O30" s="31"/>
      <c r="P30" s="31"/>
    </row>
    <row r="31" spans="1:16" hidden="1" outlineLevel="1" x14ac:dyDescent="0.2">
      <c r="E31" s="42" t="s">
        <v>160</v>
      </c>
      <c r="F31" s="52"/>
      <c r="G31" s="52" t="s">
        <v>155</v>
      </c>
      <c r="H31" s="52">
        <f t="shared" si="0"/>
        <v>0</v>
      </c>
      <c r="I31" s="52"/>
      <c r="J31" s="31"/>
      <c r="K31" s="31"/>
      <c r="L31" s="31"/>
      <c r="M31" s="31"/>
      <c r="N31" s="31"/>
      <c r="O31" s="31"/>
      <c r="P31" s="31"/>
    </row>
    <row r="32" spans="1:16" hidden="1" outlineLevel="1" x14ac:dyDescent="0.2"/>
    <row r="33" spans="5:16" hidden="1" outlineLevel="1" x14ac:dyDescent="0.2">
      <c r="E33" s="42" t="s">
        <v>161</v>
      </c>
      <c r="F33" s="52"/>
      <c r="G33" s="52" t="s">
        <v>155</v>
      </c>
      <c r="H33" s="52">
        <f t="shared" ref="H33:H38" si="1">SUM( J33:P33 )</f>
        <v>0</v>
      </c>
      <c r="I33" s="52"/>
      <c r="J33" s="31"/>
      <c r="K33" s="31"/>
      <c r="L33" s="31"/>
      <c r="M33" s="31"/>
      <c r="N33" s="31"/>
      <c r="O33" s="31"/>
      <c r="P33" s="31"/>
    </row>
    <row r="34" spans="5:16" hidden="1" outlineLevel="1" x14ac:dyDescent="0.2">
      <c r="E34" s="42" t="s">
        <v>162</v>
      </c>
      <c r="F34" s="52"/>
      <c r="G34" s="52" t="s">
        <v>155</v>
      </c>
      <c r="H34" s="52">
        <f t="shared" si="1"/>
        <v>0</v>
      </c>
      <c r="I34" s="52"/>
      <c r="J34" s="31"/>
      <c r="K34" s="31"/>
      <c r="L34" s="31"/>
      <c r="M34" s="31"/>
      <c r="N34" s="31"/>
      <c r="O34" s="31"/>
      <c r="P34" s="31"/>
    </row>
    <row r="35" spans="5:16" hidden="1" outlineLevel="1" x14ac:dyDescent="0.2">
      <c r="E35" s="42" t="s">
        <v>163</v>
      </c>
      <c r="F35" s="52"/>
      <c r="G35" s="52" t="s">
        <v>155</v>
      </c>
      <c r="H35" s="52">
        <f t="shared" si="1"/>
        <v>0</v>
      </c>
      <c r="I35" s="52"/>
      <c r="J35" s="31"/>
      <c r="K35" s="31"/>
      <c r="L35" s="31"/>
      <c r="M35" s="31"/>
      <c r="N35" s="31"/>
      <c r="O35" s="31"/>
      <c r="P35" s="31"/>
    </row>
    <row r="36" spans="5:16" hidden="1" outlineLevel="1" x14ac:dyDescent="0.2">
      <c r="E36" s="42" t="s">
        <v>164</v>
      </c>
      <c r="F36" s="52"/>
      <c r="G36" s="52" t="s">
        <v>155</v>
      </c>
      <c r="H36" s="52">
        <f t="shared" si="1"/>
        <v>0</v>
      </c>
      <c r="I36" s="52"/>
      <c r="J36" s="31"/>
      <c r="K36" s="31"/>
      <c r="L36" s="31"/>
      <c r="M36" s="31"/>
      <c r="N36" s="31"/>
      <c r="O36" s="31"/>
      <c r="P36" s="31"/>
    </row>
    <row r="37" spans="5:16" hidden="1" outlineLevel="1" x14ac:dyDescent="0.2">
      <c r="E37" s="42" t="s">
        <v>165</v>
      </c>
      <c r="F37" s="52"/>
      <c r="G37" s="52" t="s">
        <v>155</v>
      </c>
      <c r="H37" s="52">
        <f t="shared" si="1"/>
        <v>0</v>
      </c>
      <c r="I37" s="52"/>
      <c r="J37" s="31"/>
      <c r="K37" s="31"/>
      <c r="L37" s="31"/>
      <c r="M37" s="31"/>
      <c r="N37" s="31"/>
      <c r="O37" s="31"/>
      <c r="P37" s="31"/>
    </row>
    <row r="38" spans="5:16" hidden="1" outlineLevel="1" x14ac:dyDescent="0.2">
      <c r="E38" s="42" t="s">
        <v>166</v>
      </c>
      <c r="F38" s="52"/>
      <c r="G38" s="52" t="s">
        <v>155</v>
      </c>
      <c r="H38" s="52">
        <f t="shared" si="1"/>
        <v>0</v>
      </c>
      <c r="I38" s="52"/>
      <c r="J38" s="31"/>
      <c r="K38" s="31"/>
      <c r="L38" s="31"/>
      <c r="M38" s="31"/>
      <c r="N38" s="31"/>
      <c r="O38" s="31"/>
      <c r="P38" s="31"/>
    </row>
    <row r="39" spans="5:16" hidden="1" outlineLevel="1" x14ac:dyDescent="0.2"/>
    <row r="40" spans="5:16" hidden="1" outlineLevel="1" x14ac:dyDescent="0.2">
      <c r="E40" s="42" t="s">
        <v>167</v>
      </c>
      <c r="F40" s="51"/>
      <c r="G40" s="51" t="s">
        <v>168</v>
      </c>
      <c r="H40" s="51"/>
      <c r="I40" s="51"/>
      <c r="J40" s="37"/>
      <c r="K40" s="37"/>
      <c r="L40" s="37"/>
      <c r="M40" s="37"/>
      <c r="N40" s="37"/>
      <c r="O40" s="37"/>
      <c r="P40" s="37"/>
    </row>
    <row r="41" spans="5:16" hidden="1" outlineLevel="1" x14ac:dyDescent="0.2">
      <c r="E41" s="42" t="s">
        <v>169</v>
      </c>
      <c r="F41" s="51"/>
      <c r="G41" s="51" t="s">
        <v>168</v>
      </c>
      <c r="H41" s="51"/>
      <c r="I41" s="51"/>
      <c r="J41" s="37"/>
      <c r="K41" s="37"/>
      <c r="L41" s="37"/>
      <c r="M41" s="37"/>
      <c r="N41" s="37"/>
      <c r="O41" s="37"/>
      <c r="P41" s="37"/>
    </row>
    <row r="42" spans="5:16" hidden="1" outlineLevel="1" x14ac:dyDescent="0.2">
      <c r="E42" s="42" t="s">
        <v>170</v>
      </c>
      <c r="F42" s="51"/>
      <c r="G42" s="51" t="s">
        <v>168</v>
      </c>
      <c r="H42" s="51"/>
      <c r="I42" s="51"/>
      <c r="J42" s="37"/>
      <c r="K42" s="37"/>
      <c r="L42" s="37"/>
      <c r="M42" s="37"/>
      <c r="N42" s="37"/>
      <c r="O42" s="37"/>
      <c r="P42" s="37"/>
    </row>
    <row r="43" spans="5:16" hidden="1" outlineLevel="1" x14ac:dyDescent="0.2">
      <c r="E43" s="42" t="s">
        <v>171</v>
      </c>
      <c r="F43" s="51"/>
      <c r="G43" s="51" t="s">
        <v>168</v>
      </c>
      <c r="H43" s="51"/>
      <c r="I43" s="51"/>
      <c r="J43" s="37"/>
      <c r="K43" s="37"/>
      <c r="L43" s="37"/>
      <c r="M43" s="37"/>
      <c r="N43" s="37"/>
      <c r="O43" s="37"/>
      <c r="P43" s="37"/>
    </row>
    <row r="44" spans="5:16" hidden="1" outlineLevel="1" x14ac:dyDescent="0.2">
      <c r="E44" s="42" t="s">
        <v>172</v>
      </c>
      <c r="F44" s="51"/>
      <c r="G44" s="51" t="s">
        <v>168</v>
      </c>
      <c r="H44" s="51"/>
      <c r="I44" s="51"/>
      <c r="J44" s="37"/>
      <c r="K44" s="37"/>
      <c r="L44" s="37"/>
      <c r="M44" s="37"/>
      <c r="N44" s="37"/>
      <c r="O44" s="37"/>
      <c r="P44" s="37"/>
    </row>
    <row r="45" spans="5:16" hidden="1" outlineLevel="1" x14ac:dyDescent="0.2">
      <c r="E45" s="42" t="s">
        <v>173</v>
      </c>
      <c r="F45" s="51"/>
      <c r="G45" s="51" t="s">
        <v>168</v>
      </c>
      <c r="H45" s="51"/>
      <c r="I45" s="51"/>
      <c r="J45" s="37"/>
      <c r="K45" s="37"/>
      <c r="L45" s="37"/>
      <c r="M45" s="37"/>
      <c r="N45" s="37"/>
      <c r="O45" s="37"/>
      <c r="P45" s="37"/>
    </row>
    <row r="46" spans="5:16" hidden="1" outlineLevel="1" x14ac:dyDescent="0.2"/>
    <row r="47" spans="5:16" hidden="1" outlineLevel="1" x14ac:dyDescent="0.2">
      <c r="E47" s="42" t="s">
        <v>174</v>
      </c>
      <c r="F47" s="51"/>
      <c r="G47" s="51" t="s">
        <v>168</v>
      </c>
      <c r="H47" s="51"/>
      <c r="I47" s="51"/>
      <c r="J47" s="37"/>
      <c r="K47" s="37"/>
      <c r="L47" s="37"/>
      <c r="M47" s="37"/>
      <c r="N47" s="37"/>
      <c r="O47" s="37"/>
      <c r="P47" s="37"/>
    </row>
    <row r="48" spans="5:16" hidden="1" outlineLevel="1" x14ac:dyDescent="0.2">
      <c r="E48" s="42" t="s">
        <v>175</v>
      </c>
      <c r="F48" s="51"/>
      <c r="G48" s="51" t="s">
        <v>168</v>
      </c>
      <c r="H48" s="51"/>
      <c r="I48" s="51"/>
      <c r="J48" s="37"/>
      <c r="K48" s="37"/>
      <c r="L48" s="37"/>
      <c r="M48" s="37"/>
      <c r="N48" s="37"/>
      <c r="O48" s="37"/>
      <c r="P48" s="37"/>
    </row>
    <row r="49" spans="1:16" hidden="1" outlineLevel="1" x14ac:dyDescent="0.2">
      <c r="E49" s="42" t="s">
        <v>176</v>
      </c>
      <c r="F49" s="51"/>
      <c r="G49" s="51" t="s">
        <v>168</v>
      </c>
      <c r="H49" s="51"/>
      <c r="I49" s="51"/>
      <c r="J49" s="37"/>
      <c r="K49" s="37"/>
      <c r="L49" s="37"/>
      <c r="M49" s="37"/>
      <c r="N49" s="37"/>
      <c r="O49" s="37"/>
      <c r="P49" s="37"/>
    </row>
    <row r="50" spans="1:16" hidden="1" outlineLevel="1" x14ac:dyDescent="0.2">
      <c r="E50" s="42" t="s">
        <v>177</v>
      </c>
      <c r="F50" s="51"/>
      <c r="G50" s="51" t="s">
        <v>168</v>
      </c>
      <c r="H50" s="51"/>
      <c r="I50" s="51"/>
      <c r="J50" s="37"/>
      <c r="K50" s="37"/>
      <c r="L50" s="37"/>
      <c r="M50" s="37"/>
      <c r="N50" s="37"/>
      <c r="O50" s="37"/>
      <c r="P50" s="37"/>
    </row>
    <row r="51" spans="1:16" hidden="1" outlineLevel="1" x14ac:dyDescent="0.2">
      <c r="E51" s="42" t="s">
        <v>178</v>
      </c>
      <c r="F51" s="51"/>
      <c r="G51" s="51" t="s">
        <v>168</v>
      </c>
      <c r="H51" s="51"/>
      <c r="I51" s="51"/>
      <c r="J51" s="37"/>
      <c r="K51" s="37"/>
      <c r="L51" s="37"/>
      <c r="M51" s="37"/>
      <c r="N51" s="37"/>
      <c r="O51" s="37"/>
      <c r="P51" s="37"/>
    </row>
    <row r="52" spans="1:16" hidden="1" outlineLevel="1" x14ac:dyDescent="0.2">
      <c r="E52" s="42" t="s">
        <v>179</v>
      </c>
      <c r="F52" s="51"/>
      <c r="G52" s="51" t="s">
        <v>168</v>
      </c>
      <c r="H52" s="51"/>
      <c r="I52" s="51"/>
      <c r="J52" s="37"/>
      <c r="K52" s="37"/>
      <c r="L52" s="37"/>
      <c r="M52" s="37"/>
      <c r="N52" s="37"/>
      <c r="O52" s="37"/>
      <c r="P52" s="37"/>
    </row>
    <row r="54" spans="1:16" x14ac:dyDescent="0.2">
      <c r="A54" s="35" t="s">
        <v>180</v>
      </c>
    </row>
    <row r="55" spans="1:16" collapsed="1" x14ac:dyDescent="0.2"/>
    <row r="56" spans="1:16" hidden="1" outlineLevel="1" x14ac:dyDescent="0.2"/>
    <row r="57" spans="1:16" hidden="1" outlineLevel="1" x14ac:dyDescent="0.2">
      <c r="E57" s="42" t="s">
        <v>181</v>
      </c>
      <c r="F57" s="51"/>
      <c r="G57" s="51" t="s">
        <v>168</v>
      </c>
      <c r="H57" s="51"/>
      <c r="I57" s="51"/>
      <c r="J57" s="37"/>
      <c r="K57" s="37">
        <v>0</v>
      </c>
      <c r="L57" s="37">
        <v>0.5</v>
      </c>
      <c r="M57" s="37">
        <v>0.4</v>
      </c>
      <c r="N57" s="37">
        <v>0</v>
      </c>
      <c r="O57" s="37">
        <v>0</v>
      </c>
      <c r="P57" s="37"/>
    </row>
    <row r="58" spans="1:16" hidden="1" outlineLevel="1" x14ac:dyDescent="0.2">
      <c r="E58" s="42" t="s">
        <v>182</v>
      </c>
      <c r="F58" s="51"/>
      <c r="G58" s="51" t="s">
        <v>168</v>
      </c>
      <c r="H58" s="51"/>
      <c r="I58" s="51"/>
      <c r="J58" s="37"/>
      <c r="K58" s="37">
        <v>0.5</v>
      </c>
      <c r="L58" s="37">
        <v>0.5</v>
      </c>
      <c r="M58" s="37">
        <v>0.5</v>
      </c>
      <c r="N58" s="37">
        <v>0.5</v>
      </c>
      <c r="O58" s="37">
        <v>0.5</v>
      </c>
      <c r="P58" s="37"/>
    </row>
    <row r="59" spans="1:16" hidden="1" outlineLevel="1" x14ac:dyDescent="0.2">
      <c r="E59" s="42" t="s">
        <v>183</v>
      </c>
      <c r="G59" s="42" t="s">
        <v>184</v>
      </c>
      <c r="H59" s="42">
        <f>SUM( J59:P59 )</f>
        <v>2</v>
      </c>
      <c r="J59" s="66"/>
      <c r="K59" s="66"/>
      <c r="L59" s="66"/>
      <c r="M59" s="66"/>
      <c r="N59" s="66">
        <v>1</v>
      </c>
      <c r="O59" s="66">
        <v>1</v>
      </c>
      <c r="P59" s="66"/>
    </row>
    <row r="60" spans="1:16" hidden="1" outlineLevel="1" x14ac:dyDescent="0.2">
      <c r="E60" s="42" t="s">
        <v>185</v>
      </c>
      <c r="G60" s="42" t="s">
        <v>184</v>
      </c>
      <c r="H60" s="42">
        <f>SUM( J60:P60 )</f>
        <v>1</v>
      </c>
      <c r="J60" s="66"/>
      <c r="K60" s="66"/>
      <c r="L60" s="66"/>
      <c r="M60" s="66"/>
      <c r="N60" s="66"/>
      <c r="O60" s="66">
        <v>1</v>
      </c>
      <c r="P60" s="66"/>
    </row>
    <row r="61" spans="1:16" hidden="1" outlineLevel="1" x14ac:dyDescent="0.2">
      <c r="E61" s="42" t="s">
        <v>186</v>
      </c>
      <c r="F61" s="37">
        <v>0.5</v>
      </c>
      <c r="G61" s="42" t="s">
        <v>168</v>
      </c>
    </row>
    <row r="63" spans="1:16" x14ac:dyDescent="0.2">
      <c r="A63" s="35" t="s">
        <v>187</v>
      </c>
    </row>
    <row r="64" spans="1:16" collapsed="1" x14ac:dyDescent="0.2"/>
    <row r="65" spans="1:16" hidden="1" outlineLevel="1" x14ac:dyDescent="0.2"/>
    <row r="66" spans="1:16" hidden="1" outlineLevel="1" x14ac:dyDescent="0.2">
      <c r="E66" s="42" t="s">
        <v>188</v>
      </c>
      <c r="F66" s="89"/>
      <c r="G66" s="89" t="s">
        <v>189</v>
      </c>
      <c r="H66" s="89"/>
      <c r="I66" s="89"/>
      <c r="J66" s="58"/>
      <c r="K66" s="58"/>
      <c r="L66" s="58"/>
      <c r="M66" s="58"/>
      <c r="N66" s="58"/>
      <c r="O66" s="58"/>
      <c r="P66" s="58"/>
    </row>
    <row r="68" spans="1:16" x14ac:dyDescent="0.2">
      <c r="A68" s="35" t="s">
        <v>190</v>
      </c>
    </row>
    <row r="69" spans="1:16" collapsed="1" x14ac:dyDescent="0.2"/>
    <row r="70" spans="1:16" hidden="1" outlineLevel="1" x14ac:dyDescent="0.2"/>
    <row r="71" spans="1:16" hidden="1" outlineLevel="1" x14ac:dyDescent="0.2">
      <c r="E71" s="42" t="s">
        <v>191</v>
      </c>
      <c r="F71" s="52"/>
      <c r="G71" s="52" t="s">
        <v>145</v>
      </c>
      <c r="H71" s="52">
        <f>SUM( J71:P71 )</f>
        <v>12.5</v>
      </c>
      <c r="I71" s="52"/>
      <c r="J71" s="31"/>
      <c r="K71" s="31">
        <v>4.5</v>
      </c>
      <c r="L71" s="31">
        <v>3.5</v>
      </c>
      <c r="M71" s="31">
        <v>2.5</v>
      </c>
      <c r="N71" s="31">
        <v>1.5</v>
      </c>
      <c r="O71" s="31">
        <v>0.5</v>
      </c>
      <c r="P71" s="31"/>
    </row>
    <row r="72" spans="1:16" hidden="1" outlineLevel="1" x14ac:dyDescent="0.2">
      <c r="E72" s="42" t="s">
        <v>192</v>
      </c>
      <c r="F72" s="37"/>
      <c r="G72" s="42" t="s">
        <v>168</v>
      </c>
    </row>
    <row r="74" spans="1:16" x14ac:dyDescent="0.2">
      <c r="A74" s="35" t="s">
        <v>193</v>
      </c>
    </row>
    <row r="75" spans="1:16" collapsed="1" x14ac:dyDescent="0.2"/>
    <row r="76" spans="1:16" hidden="1" outlineLevel="1" x14ac:dyDescent="0.2"/>
    <row r="77" spans="1:16" hidden="1" outlineLevel="1" x14ac:dyDescent="0.2">
      <c r="E77" s="42" t="s">
        <v>194</v>
      </c>
      <c r="F77" s="146">
        <v>0.5</v>
      </c>
      <c r="G77" s="42" t="s">
        <v>168</v>
      </c>
    </row>
    <row r="646" spans="1:4" x14ac:dyDescent="0.2">
      <c r="D646" s="134"/>
    </row>
    <row r="649" spans="1:4" x14ac:dyDescent="0.2">
      <c r="A649" s="35" t="s">
        <v>24</v>
      </c>
    </row>
  </sheetData>
  <conditionalFormatting sqref="F2:F3">
    <cfRule type="cellIs" dxfId="45" priority="1" stopIfTrue="1" operator="notEqual">
      <formula>0</formula>
    </cfRule>
    <cfRule type="cellIs" dxfId="44" priority="2" stopIfTrue="1" operator="equal">
      <formula>""</formula>
    </cfRule>
  </conditionalFormatting>
  <conditionalFormatting sqref="J3:GJ3">
    <cfRule type="cellIs" dxfId="43" priority="3" operator="equal">
      <formula>"PPA ext."</formula>
    </cfRule>
    <cfRule type="cellIs" dxfId="42" priority="4" operator="equal">
      <formula>"Delay"</formula>
    </cfRule>
    <cfRule type="cellIs" dxfId="41" priority="5" operator="equal">
      <formula>"Fin Close"</formula>
    </cfRule>
    <cfRule type="cellIs" dxfId="40" priority="6" stopIfTrue="1" operator="equal">
      <formula>"Construction"</formula>
    </cfRule>
    <cfRule type="cellIs" dxfId="39" priority="7" stopIfTrue="1" operator="equal">
      <formula>"Operations"</formula>
    </cfRule>
  </conditionalFormatting>
  <conditionalFormatting sqref="GK4:LD4">
    <cfRule type="cellIs" dxfId="38" priority="46" stopIfTrue="1" operator="equal">
      <formula>"Budget"</formula>
    </cfRule>
    <cfRule type="cellIs" dxfId="37" priority="47" stopIfTrue="1" operator="equal">
      <formula>"Actuals"</formula>
    </cfRule>
    <cfRule type="cellIs" dxfId="36" priority="48" stopIfTrue="1" operator="equal">
      <formula>"Forecast"</formula>
    </cfRule>
  </conditionalFormatting>
  <conditionalFormatting sqref="GK4:AAB4">
    <cfRule type="cellIs" dxfId="35" priority="38" operator="equal">
      <formula xml:space="preserve"> "FC/Const."</formula>
    </cfRule>
    <cfRule type="cellIs" dxfId="34" priority="39" operator="equal">
      <formula>"Ops/Post-cont."</formula>
    </cfRule>
    <cfRule type="cellIs" dxfId="33" priority="40" operator="equal">
      <formula>"Const/Ops"</formula>
    </cfRule>
    <cfRule type="cellIs" dxfId="32" priority="41" operator="equal">
      <formula>"Fin-close"</formula>
    </cfRule>
    <cfRule type="cellIs" dxfId="31" priority="42" stopIfTrue="1" operator="equal">
      <formula>"Const"</formula>
    </cfRule>
    <cfRule type="cellIs" dxfId="30" priority="43" stopIfTrue="1" operator="equal">
      <formula>"Ops"</formula>
    </cfRule>
    <cfRule type="cellIs" dxfId="29" priority="44" stopIfTrue="1" operator="equal">
      <formula>"Const"</formula>
    </cfRule>
    <cfRule type="cellIs" dxfId="28" priority="45" stopIfTrue="1" operator="equal">
      <formula>"Ops"</formula>
    </cfRule>
  </conditionalFormatting>
  <pageMargins left="0.7" right="0.7" top="0.75" bottom="0.75" header="0.3" footer="0.3"/>
  <pageSetup paperSize="8" scale="10" fitToHeight="0" orientation="landscape" r:id="rId1"/>
  <customProperties>
    <customPr name="MMSheetType"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ZZ95"/>
  <sheetViews>
    <sheetView showGridLines="0" zoomScaleNormal="100" workbookViewId="0">
      <pane xSplit="9" ySplit="5" topLeftCell="J6" activePane="bottomRight" state="frozen"/>
      <selection pane="topRight"/>
      <selection pane="bottomLeft"/>
      <selection pane="bottomRight"/>
    </sheetView>
  </sheetViews>
  <sheetFormatPr defaultColWidth="0" defaultRowHeight="13" zeroHeight="1" outlineLevelRow="1" x14ac:dyDescent="0.2"/>
  <cols>
    <col min="1" max="2" width="1.44140625" style="35" customWidth="1"/>
    <col min="3" max="3" width="1.44140625" style="59" customWidth="1"/>
    <col min="4" max="4" width="1.44140625" style="90" customWidth="1"/>
    <col min="5" max="5" width="29.109375" style="42" bestFit="1" customWidth="1"/>
    <col min="6" max="8" width="14.77734375" style="42" customWidth="1"/>
    <col min="9" max="9" width="3.44140625" style="42" customWidth="1"/>
    <col min="10" max="16" width="14.77734375" style="42" customWidth="1"/>
    <col min="17" max="703" width="15.109375" style="42" hidden="1" customWidth="1"/>
    <col min="704" max="16384" width="15.109375" style="42" hidden="1"/>
  </cols>
  <sheetData>
    <row r="1" spans="1:702" s="43" customFormat="1" ht="31" x14ac:dyDescent="0.2">
      <c r="A1" s="1" t="str">
        <f ca="1" xml:space="preserve"> RIGHT(CELL("filename", A1), LEN(CELL("filename", A1)) - SEARCH("]", CELL("filename", A1)))</f>
        <v>Time</v>
      </c>
      <c r="B1" s="1"/>
    </row>
    <row r="2" spans="1:702" s="71" customFormat="1" x14ac:dyDescent="0.2">
      <c r="A2" s="54"/>
      <c r="B2" s="54"/>
      <c r="C2" s="83"/>
      <c r="D2" s="84"/>
      <c r="E2" s="28" t="s">
        <v>127</v>
      </c>
      <c r="F2" s="68">
        <v>0</v>
      </c>
      <c r="G2" s="74" t="s">
        <v>128</v>
      </c>
      <c r="H2" s="28"/>
      <c r="I2" s="28"/>
      <c r="J2" s="6">
        <f t="shared" ref="J2:P2" si="0" xml:space="preserve"> J$14</f>
        <v>45747</v>
      </c>
      <c r="K2" s="6">
        <f t="shared" si="0"/>
        <v>46112</v>
      </c>
      <c r="L2" s="6">
        <f t="shared" si="0"/>
        <v>46477</v>
      </c>
      <c r="M2" s="6">
        <f t="shared" si="0"/>
        <v>46843</v>
      </c>
      <c r="N2" s="6">
        <f t="shared" si="0"/>
        <v>47208</v>
      </c>
      <c r="O2" s="6">
        <f t="shared" si="0"/>
        <v>47573</v>
      </c>
      <c r="P2" s="6">
        <f t="shared" si="0"/>
        <v>47938</v>
      </c>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row>
    <row r="3" spans="1:702" s="4" customFormat="1" x14ac:dyDescent="0.2">
      <c r="A3" s="54"/>
      <c r="B3" s="54"/>
      <c r="C3" s="83"/>
      <c r="D3" s="84"/>
      <c r="E3" s="36" t="s">
        <v>129</v>
      </c>
      <c r="F3" s="68" t="e">
        <f>#REF!</f>
        <v>#REF!</v>
      </c>
      <c r="G3" s="74" t="s">
        <v>130</v>
      </c>
      <c r="H3" s="28"/>
      <c r="I3" s="28"/>
      <c r="J3" s="2">
        <f t="shared" ref="J3:P3" si="1" xml:space="preserve"> J$19</f>
        <v>0</v>
      </c>
      <c r="K3" s="2" t="str">
        <f t="shared" si="1"/>
        <v>PR24</v>
      </c>
      <c r="L3" s="2" t="str">
        <f t="shared" si="1"/>
        <v>PR24</v>
      </c>
      <c r="M3" s="2" t="str">
        <f t="shared" si="1"/>
        <v>PR24</v>
      </c>
      <c r="N3" s="2" t="str">
        <f t="shared" si="1"/>
        <v>PR24</v>
      </c>
      <c r="O3" s="2" t="str">
        <f t="shared" si="1"/>
        <v>PR24</v>
      </c>
      <c r="P3" s="2">
        <f t="shared" si="1"/>
        <v>0</v>
      </c>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row>
    <row r="4" spans="1:702" s="9" customFormat="1" x14ac:dyDescent="0.2">
      <c r="A4" s="54"/>
      <c r="B4" s="54"/>
      <c r="C4" s="83"/>
      <c r="D4" s="84"/>
      <c r="E4" s="28" t="s">
        <v>131</v>
      </c>
      <c r="F4" s="40"/>
      <c r="G4" s="28"/>
      <c r="H4" s="28"/>
      <c r="I4" s="28"/>
      <c r="J4" s="9">
        <f t="shared" ref="J4:P4" si="2" xml:space="preserve"> J$23</f>
        <v>1</v>
      </c>
      <c r="K4" s="9">
        <f t="shared" si="2"/>
        <v>2</v>
      </c>
      <c r="L4" s="9">
        <f t="shared" si="2"/>
        <v>3</v>
      </c>
      <c r="M4" s="9">
        <f t="shared" si="2"/>
        <v>4</v>
      </c>
      <c r="N4" s="9">
        <f t="shared" si="2"/>
        <v>5</v>
      </c>
      <c r="O4" s="9">
        <f t="shared" si="2"/>
        <v>6</v>
      </c>
      <c r="P4" s="9">
        <f t="shared" si="2"/>
        <v>7</v>
      </c>
    </row>
    <row r="5" spans="1:702" s="4" customFormat="1" x14ac:dyDescent="0.2">
      <c r="A5" s="54"/>
      <c r="B5" s="54"/>
      <c r="C5" s="83"/>
      <c r="D5" s="84"/>
      <c r="E5" s="28" t="s">
        <v>132</v>
      </c>
      <c r="F5" s="40" t="s">
        <v>133</v>
      </c>
      <c r="G5" s="40" t="s">
        <v>134</v>
      </c>
      <c r="H5" s="40" t="s">
        <v>135</v>
      </c>
      <c r="I5" s="28"/>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s="82" customFormat="1" x14ac:dyDescent="0.2">
      <c r="A6" s="35"/>
      <c r="B6" s="35"/>
      <c r="C6" s="59"/>
      <c r="F6" s="35"/>
      <c r="G6" s="35"/>
      <c r="H6" s="35"/>
    </row>
    <row r="7" spans="1:702" x14ac:dyDescent="0.2"/>
    <row r="8" spans="1:702" x14ac:dyDescent="0.2"/>
    <row r="9" spans="1:702" x14ac:dyDescent="0.2">
      <c r="A9" s="35" t="s">
        <v>195</v>
      </c>
    </row>
    <row r="10" spans="1:702" collapsed="1" x14ac:dyDescent="0.2"/>
    <row r="11" spans="1:702" hidden="1" outlineLevel="1" x14ac:dyDescent="0.2">
      <c r="B11" s="35" t="s">
        <v>196</v>
      </c>
    </row>
    <row r="12" spans="1:702" hidden="1" outlineLevel="1" x14ac:dyDescent="0.2">
      <c r="A12" s="11"/>
      <c r="B12" s="11"/>
      <c r="C12" s="21"/>
      <c r="D12" s="19"/>
      <c r="E12" s="15" t="str">
        <f xml:space="preserve"> Inputs!E$14</f>
        <v>Months per period (Primary)</v>
      </c>
      <c r="F12" s="8">
        <f xml:space="preserve"> Inputs!F$14</f>
        <v>12</v>
      </c>
      <c r="G12" s="15" t="str">
        <f xml:space="preserve"> Inputs!G$14</f>
        <v>Months</v>
      </c>
      <c r="H12" s="17"/>
    </row>
    <row r="13" spans="1:702" s="64" customFormat="1" hidden="1" outlineLevel="1" x14ac:dyDescent="0.2">
      <c r="A13" s="44"/>
      <c r="B13" s="44"/>
      <c r="C13" s="62"/>
      <c r="D13" s="65"/>
      <c r="E13" s="64" t="str">
        <f t="shared" ref="E13:P13" si="3" xml:space="preserve"> E$38</f>
        <v>Model period start</v>
      </c>
      <c r="F13" s="29">
        <f t="shared" si="3"/>
        <v>0</v>
      </c>
      <c r="G13" s="29" t="str">
        <f t="shared" si="3"/>
        <v>date</v>
      </c>
      <c r="H13" s="29">
        <f t="shared" si="3"/>
        <v>0</v>
      </c>
      <c r="I13" s="29">
        <f t="shared" si="3"/>
        <v>0</v>
      </c>
      <c r="J13" s="29">
        <f t="shared" si="3"/>
        <v>45383</v>
      </c>
      <c r="K13" s="29">
        <f t="shared" si="3"/>
        <v>45748</v>
      </c>
      <c r="L13" s="29">
        <f t="shared" si="3"/>
        <v>46113</v>
      </c>
      <c r="M13" s="29">
        <f t="shared" si="3"/>
        <v>46478</v>
      </c>
      <c r="N13" s="29">
        <f t="shared" si="3"/>
        <v>46844</v>
      </c>
      <c r="O13" s="29">
        <f t="shared" si="3"/>
        <v>47209</v>
      </c>
      <c r="P13" s="29">
        <f t="shared" si="3"/>
        <v>47574</v>
      </c>
    </row>
    <row r="14" spans="1:702" hidden="1" outlineLevel="1" x14ac:dyDescent="0.2">
      <c r="A14" s="25"/>
      <c r="B14" s="25"/>
      <c r="C14" s="32"/>
      <c r="D14" s="33"/>
      <c r="E14" s="18" t="s">
        <v>196</v>
      </c>
      <c r="F14" s="18"/>
      <c r="G14" s="18" t="s">
        <v>138</v>
      </c>
      <c r="H14" s="55"/>
      <c r="I14" s="18"/>
      <c r="J14" s="55">
        <f t="shared" ref="J14:P14" si="4" xml:space="preserve"> EDATE( J13, $F12 ) - 1</f>
        <v>45747</v>
      </c>
      <c r="K14" s="55">
        <f t="shared" si="4"/>
        <v>46112</v>
      </c>
      <c r="L14" s="55">
        <f t="shared" si="4"/>
        <v>46477</v>
      </c>
      <c r="M14" s="55">
        <f t="shared" si="4"/>
        <v>46843</v>
      </c>
      <c r="N14" s="55">
        <f t="shared" si="4"/>
        <v>47208</v>
      </c>
      <c r="O14" s="55">
        <f t="shared" si="4"/>
        <v>47573</v>
      </c>
      <c r="P14" s="55">
        <f t="shared" si="4"/>
        <v>47938</v>
      </c>
    </row>
    <row r="15" spans="1:702" hidden="1" outlineLevel="1" x14ac:dyDescent="0.2"/>
    <row r="16" spans="1:702" hidden="1" outlineLevel="1" x14ac:dyDescent="0.2"/>
    <row r="17" spans="1:16" hidden="1" outlineLevel="1" x14ac:dyDescent="0.2">
      <c r="B17" s="35" t="s">
        <v>129</v>
      </c>
    </row>
    <row r="18" spans="1:16" s="64" customFormat="1" hidden="1" outlineLevel="1" x14ac:dyDescent="0.2">
      <c r="A18" s="44"/>
      <c r="B18" s="44"/>
      <c r="C18" s="62"/>
      <c r="D18" s="65"/>
      <c r="E18" s="64" t="str">
        <f t="shared" ref="E18:P18" si="5" xml:space="preserve"> E$31</f>
        <v>Forecast Period Flag</v>
      </c>
      <c r="F18" s="47">
        <f t="shared" si="5"/>
        <v>0</v>
      </c>
      <c r="G18" s="47">
        <f t="shared" si="5"/>
        <v>0</v>
      </c>
      <c r="H18" s="47">
        <f t="shared" si="5"/>
        <v>5</v>
      </c>
      <c r="I18" s="47">
        <f t="shared" si="5"/>
        <v>0</v>
      </c>
      <c r="J18" s="47">
        <f t="shared" si="5"/>
        <v>0</v>
      </c>
      <c r="K18" s="47">
        <f t="shared" si="5"/>
        <v>1</v>
      </c>
      <c r="L18" s="47">
        <f t="shared" si="5"/>
        <v>1</v>
      </c>
      <c r="M18" s="47">
        <f t="shared" si="5"/>
        <v>1</v>
      </c>
      <c r="N18" s="47">
        <f t="shared" si="5"/>
        <v>1</v>
      </c>
      <c r="O18" s="47">
        <f t="shared" si="5"/>
        <v>1</v>
      </c>
      <c r="P18" s="47">
        <f t="shared" si="5"/>
        <v>0</v>
      </c>
    </row>
    <row r="19" spans="1:16" hidden="1" outlineLevel="1" x14ac:dyDescent="0.2">
      <c r="A19" s="25"/>
      <c r="B19" s="25"/>
      <c r="C19" s="32"/>
      <c r="D19" s="33"/>
      <c r="E19" s="18" t="s">
        <v>129</v>
      </c>
      <c r="F19" s="18"/>
      <c r="G19" s="18"/>
      <c r="H19" s="20">
        <f xml:space="preserve"> SUM( J19:P19 )</f>
        <v>0</v>
      </c>
      <c r="I19" s="18"/>
      <c r="J19" s="20">
        <f t="shared" ref="J19:P19" si="6" xml:space="preserve"> IF( J18 = 1, "PR24", 0 )</f>
        <v>0</v>
      </c>
      <c r="K19" s="20" t="str">
        <f t="shared" si="6"/>
        <v>PR24</v>
      </c>
      <c r="L19" s="20" t="str">
        <f t="shared" si="6"/>
        <v>PR24</v>
      </c>
      <c r="M19" s="20" t="str">
        <f t="shared" si="6"/>
        <v>PR24</v>
      </c>
      <c r="N19" s="20" t="str">
        <f t="shared" si="6"/>
        <v>PR24</v>
      </c>
      <c r="O19" s="20" t="str">
        <f t="shared" si="6"/>
        <v>PR24</v>
      </c>
      <c r="P19" s="20">
        <f t="shared" si="6"/>
        <v>0</v>
      </c>
    </row>
    <row r="20" spans="1:16" hidden="1" outlineLevel="1" x14ac:dyDescent="0.2"/>
    <row r="21" spans="1:16" hidden="1" outlineLevel="1" x14ac:dyDescent="0.2"/>
    <row r="22" spans="1:16" hidden="1" outlineLevel="1" x14ac:dyDescent="0.2">
      <c r="B22" s="35" t="s">
        <v>197</v>
      </c>
    </row>
    <row r="23" spans="1:16" hidden="1" outlineLevel="1" x14ac:dyDescent="0.2">
      <c r="A23" s="25"/>
      <c r="B23" s="25"/>
      <c r="C23" s="32"/>
      <c r="D23" s="33"/>
      <c r="E23" s="18" t="s">
        <v>197</v>
      </c>
      <c r="F23" s="18"/>
      <c r="G23" s="18" t="s">
        <v>198</v>
      </c>
      <c r="H23" s="56"/>
      <c r="I23" s="18"/>
      <c r="J23" s="56">
        <f t="shared" ref="J23:P23" si="7" xml:space="preserve"> I23 + 1</f>
        <v>1</v>
      </c>
      <c r="K23" s="56">
        <f t="shared" si="7"/>
        <v>2</v>
      </c>
      <c r="L23" s="56">
        <f t="shared" si="7"/>
        <v>3</v>
      </c>
      <c r="M23" s="56">
        <f t="shared" si="7"/>
        <v>4</v>
      </c>
      <c r="N23" s="56">
        <f t="shared" si="7"/>
        <v>5</v>
      </c>
      <c r="O23" s="56">
        <f t="shared" si="7"/>
        <v>6</v>
      </c>
      <c r="P23" s="56">
        <f t="shared" si="7"/>
        <v>7</v>
      </c>
    </row>
    <row r="24" spans="1:16" hidden="1" outlineLevel="1" x14ac:dyDescent="0.2"/>
    <row r="25" spans="1:16" x14ac:dyDescent="0.2"/>
    <row r="26" spans="1:16" x14ac:dyDescent="0.2">
      <c r="B26" s="35" t="s">
        <v>199</v>
      </c>
    </row>
    <row r="27" spans="1:16" x14ac:dyDescent="0.2">
      <c r="A27" s="11"/>
      <c r="B27" s="11"/>
      <c r="C27" s="21"/>
      <c r="D27" s="19"/>
      <c r="E27" s="15" t="str">
        <f xml:space="preserve"> Inputs!E$13</f>
        <v>Forecast period start</v>
      </c>
      <c r="F27" s="87">
        <f xml:space="preserve"> Inputs!F$13</f>
        <v>45748</v>
      </c>
      <c r="G27" s="15" t="str">
        <f xml:space="preserve"> Inputs!G$13</f>
        <v>date</v>
      </c>
      <c r="H27" s="85"/>
    </row>
    <row r="28" spans="1:16" s="64" customFormat="1" x14ac:dyDescent="0.2">
      <c r="A28" s="44"/>
      <c r="B28" s="44"/>
      <c r="C28" s="62"/>
      <c r="D28" s="65"/>
      <c r="E28" s="64" t="str">
        <f t="shared" ref="E28:G28" si="8" xml:space="preserve"> E$45</f>
        <v>Forecast Period end date</v>
      </c>
      <c r="F28" s="29">
        <f t="shared" si="8"/>
        <v>47573</v>
      </c>
      <c r="G28" s="64" t="str">
        <f t="shared" si="8"/>
        <v>date</v>
      </c>
      <c r="H28" s="29"/>
    </row>
    <row r="29" spans="1:16" x14ac:dyDescent="0.2">
      <c r="E29" s="42" t="str">
        <f t="shared" ref="E29:P29" si="9" xml:space="preserve"> E$14</f>
        <v>Model period end</v>
      </c>
      <c r="F29" s="27">
        <f t="shared" si="9"/>
        <v>0</v>
      </c>
      <c r="G29" s="27" t="str">
        <f t="shared" si="9"/>
        <v>date</v>
      </c>
      <c r="H29" s="27">
        <f t="shared" si="9"/>
        <v>0</v>
      </c>
      <c r="I29" s="27">
        <f t="shared" si="9"/>
        <v>0</v>
      </c>
      <c r="J29" s="27">
        <f t="shared" si="9"/>
        <v>45747</v>
      </c>
      <c r="K29" s="27">
        <f t="shared" si="9"/>
        <v>46112</v>
      </c>
      <c r="L29" s="27">
        <f t="shared" si="9"/>
        <v>46477</v>
      </c>
      <c r="M29" s="27">
        <f t="shared" si="9"/>
        <v>46843</v>
      </c>
      <c r="N29" s="27">
        <f t="shared" si="9"/>
        <v>47208</v>
      </c>
      <c r="O29" s="27">
        <f t="shared" si="9"/>
        <v>47573</v>
      </c>
      <c r="P29" s="27">
        <f t="shared" si="9"/>
        <v>47938</v>
      </c>
    </row>
    <row r="30" spans="1:16" s="64" customFormat="1" x14ac:dyDescent="0.2">
      <c r="A30" s="44"/>
      <c r="B30" s="44"/>
      <c r="C30" s="62"/>
      <c r="D30" s="65"/>
      <c r="E30" s="64" t="str">
        <f t="shared" ref="E30:P30" si="10" xml:space="preserve"> E$38</f>
        <v>Model period start</v>
      </c>
      <c r="F30" s="29">
        <f t="shared" si="10"/>
        <v>0</v>
      </c>
      <c r="G30" s="29" t="str">
        <f t="shared" si="10"/>
        <v>date</v>
      </c>
      <c r="H30" s="29">
        <f t="shared" si="10"/>
        <v>0</v>
      </c>
      <c r="I30" s="29">
        <f t="shared" si="10"/>
        <v>0</v>
      </c>
      <c r="J30" s="29">
        <f t="shared" si="10"/>
        <v>45383</v>
      </c>
      <c r="K30" s="29">
        <f t="shared" si="10"/>
        <v>45748</v>
      </c>
      <c r="L30" s="29">
        <f t="shared" si="10"/>
        <v>46113</v>
      </c>
      <c r="M30" s="29">
        <f t="shared" si="10"/>
        <v>46478</v>
      </c>
      <c r="N30" s="29">
        <f t="shared" si="10"/>
        <v>46844</v>
      </c>
      <c r="O30" s="29">
        <f t="shared" si="10"/>
        <v>47209</v>
      </c>
      <c r="P30" s="29">
        <f t="shared" si="10"/>
        <v>47574</v>
      </c>
    </row>
    <row r="31" spans="1:16" x14ac:dyDescent="0.2">
      <c r="A31" s="25"/>
      <c r="B31" s="25"/>
      <c r="C31" s="32"/>
      <c r="D31" s="33"/>
      <c r="E31" s="18" t="s">
        <v>199</v>
      </c>
      <c r="F31" s="18"/>
      <c r="G31" s="18"/>
      <c r="H31" s="20">
        <f xml:space="preserve"> SUM( J31:P31 )</f>
        <v>5</v>
      </c>
      <c r="I31" s="18"/>
      <c r="J31" s="20">
        <f t="shared" ref="J31:P31" si="11" xml:space="preserve"> IF( AND( J29 &gt;= $F27, J30 &lt;= $F28 ), 1, 0 )</f>
        <v>0</v>
      </c>
      <c r="K31" s="20">
        <f t="shared" si="11"/>
        <v>1</v>
      </c>
      <c r="L31" s="20">
        <f t="shared" si="11"/>
        <v>1</v>
      </c>
      <c r="M31" s="20">
        <f t="shared" si="11"/>
        <v>1</v>
      </c>
      <c r="N31" s="20">
        <f t="shared" si="11"/>
        <v>1</v>
      </c>
      <c r="O31" s="20">
        <f t="shared" si="11"/>
        <v>1</v>
      </c>
      <c r="P31" s="20">
        <f t="shared" si="11"/>
        <v>0</v>
      </c>
    </row>
    <row r="32" spans="1:16" x14ac:dyDescent="0.2"/>
    <row r="33" spans="1:16" x14ac:dyDescent="0.2"/>
    <row r="34" spans="1:16" x14ac:dyDescent="0.2">
      <c r="B34" s="35" t="s">
        <v>200</v>
      </c>
    </row>
    <row r="35" spans="1:16" x14ac:dyDescent="0.2">
      <c r="A35" s="11"/>
      <c r="B35" s="11"/>
      <c r="C35" s="21"/>
      <c r="D35" s="19"/>
      <c r="E35" s="15" t="str">
        <f xml:space="preserve"> Inputs!E$11</f>
        <v>Model start date</v>
      </c>
      <c r="F35" s="122">
        <f xml:space="preserve"> Inputs!F$11</f>
        <v>45383</v>
      </c>
      <c r="G35" s="15" t="str">
        <f xml:space="preserve"> Inputs!G$11</f>
        <v>date</v>
      </c>
      <c r="H35" s="27"/>
    </row>
    <row r="36" spans="1:16" x14ac:dyDescent="0.2">
      <c r="A36" s="11"/>
      <c r="B36" s="11"/>
      <c r="C36" s="21"/>
      <c r="D36" s="19"/>
      <c r="E36" s="15" t="str">
        <f xml:space="preserve"> Inputs!E$14</f>
        <v>Months per period (Primary)</v>
      </c>
      <c r="F36" s="8">
        <f xml:space="preserve"> Inputs!F$14</f>
        <v>12</v>
      </c>
      <c r="G36" s="15" t="str">
        <f xml:space="preserve"> Inputs!G$14</f>
        <v>Months</v>
      </c>
      <c r="H36" s="17"/>
    </row>
    <row r="37" spans="1:16" x14ac:dyDescent="0.2">
      <c r="E37" s="42" t="str">
        <f t="shared" ref="E37:P37" si="12" xml:space="preserve"> E$23</f>
        <v>Period number</v>
      </c>
      <c r="F37" s="46">
        <f t="shared" si="12"/>
        <v>0</v>
      </c>
      <c r="G37" s="46" t="str">
        <f t="shared" si="12"/>
        <v>Counter</v>
      </c>
      <c r="H37" s="46">
        <f t="shared" si="12"/>
        <v>0</v>
      </c>
      <c r="I37" s="46">
        <f t="shared" si="12"/>
        <v>0</v>
      </c>
      <c r="J37" s="46">
        <f t="shared" si="12"/>
        <v>1</v>
      </c>
      <c r="K37" s="46">
        <f t="shared" si="12"/>
        <v>2</v>
      </c>
      <c r="L37" s="46">
        <f t="shared" si="12"/>
        <v>3</v>
      </c>
      <c r="M37" s="46">
        <f t="shared" si="12"/>
        <v>4</v>
      </c>
      <c r="N37" s="46">
        <f t="shared" si="12"/>
        <v>5</v>
      </c>
      <c r="O37" s="46">
        <f t="shared" si="12"/>
        <v>6</v>
      </c>
      <c r="P37" s="46">
        <f t="shared" si="12"/>
        <v>7</v>
      </c>
    </row>
    <row r="38" spans="1:16" x14ac:dyDescent="0.2">
      <c r="E38" s="42" t="s">
        <v>200</v>
      </c>
      <c r="G38" s="42" t="s">
        <v>138</v>
      </c>
      <c r="H38" s="27"/>
      <c r="J38" s="27">
        <f t="shared" ref="J38:P38" si="13" xml:space="preserve"> IF( J37 = 1, $F35, EDATE( I38, $F36 ) )</f>
        <v>45383</v>
      </c>
      <c r="K38" s="27">
        <f t="shared" si="13"/>
        <v>45748</v>
      </c>
      <c r="L38" s="27">
        <f t="shared" si="13"/>
        <v>46113</v>
      </c>
      <c r="M38" s="27">
        <f t="shared" si="13"/>
        <v>46478</v>
      </c>
      <c r="N38" s="27">
        <f t="shared" si="13"/>
        <v>46844</v>
      </c>
      <c r="O38" s="27">
        <f t="shared" si="13"/>
        <v>47209</v>
      </c>
      <c r="P38" s="27">
        <f t="shared" si="13"/>
        <v>47574</v>
      </c>
    </row>
    <row r="39" spans="1:16" x14ac:dyDescent="0.2"/>
    <row r="40" spans="1:16" x14ac:dyDescent="0.2"/>
    <row r="41" spans="1:16" x14ac:dyDescent="0.2">
      <c r="B41" s="35" t="s">
        <v>201</v>
      </c>
    </row>
    <row r="42" spans="1:16" x14ac:dyDescent="0.2">
      <c r="A42" s="11"/>
      <c r="B42" s="11"/>
      <c r="C42" s="21"/>
      <c r="D42" s="19"/>
      <c r="E42" s="15" t="str">
        <f xml:space="preserve"> Inputs!E$13</f>
        <v>Forecast period start</v>
      </c>
      <c r="F42" s="87">
        <f xml:space="preserve"> Inputs!F$13</f>
        <v>45748</v>
      </c>
      <c r="G42" s="15" t="str">
        <f xml:space="preserve"> Inputs!G$13</f>
        <v>date</v>
      </c>
      <c r="H42" s="85"/>
    </row>
    <row r="43" spans="1:16" x14ac:dyDescent="0.2">
      <c r="A43" s="11"/>
      <c r="B43" s="11"/>
      <c r="C43" s="21"/>
      <c r="D43" s="19"/>
      <c r="E43" s="15" t="str">
        <f xml:space="preserve"> Inputs!E$14</f>
        <v>Months per period (Primary)</v>
      </c>
      <c r="F43" s="8">
        <f xml:space="preserve"> Inputs!F$14</f>
        <v>12</v>
      </c>
      <c r="G43" s="15" t="str">
        <f xml:space="preserve"> Inputs!G$14</f>
        <v>Months</v>
      </c>
      <c r="H43" s="17"/>
    </row>
    <row r="44" spans="1:16" x14ac:dyDescent="0.2">
      <c r="A44" s="11"/>
      <c r="B44" s="11"/>
      <c r="C44" s="21"/>
      <c r="D44" s="19"/>
      <c r="E44" s="15" t="str">
        <f xml:space="preserve"> Inputs!E$15</f>
        <v>Forecast Period</v>
      </c>
      <c r="F44" s="8">
        <f xml:space="preserve"> Inputs!F$15</f>
        <v>5</v>
      </c>
      <c r="G44" s="15" t="str">
        <f xml:space="preserve"> Inputs!G$15</f>
        <v>Years</v>
      </c>
      <c r="H44" s="17"/>
    </row>
    <row r="45" spans="1:16" x14ac:dyDescent="0.2">
      <c r="E45" s="42" t="s">
        <v>201</v>
      </c>
      <c r="F45" s="27">
        <f xml:space="preserve"> EDATE( $F42, $F43 * $F44 ) - 1</f>
        <v>47573</v>
      </c>
      <c r="G45" s="42" t="s">
        <v>138</v>
      </c>
      <c r="H45" s="27"/>
    </row>
    <row r="46" spans="1:16" x14ac:dyDescent="0.2"/>
    <row r="47" spans="1:16" x14ac:dyDescent="0.2"/>
    <row r="48" spans="1:16" x14ac:dyDescent="0.2"/>
    <row r="49" spans="1:16" x14ac:dyDescent="0.2">
      <c r="A49" s="35" t="s">
        <v>202</v>
      </c>
    </row>
    <row r="50" spans="1:16" collapsed="1" x14ac:dyDescent="0.2"/>
    <row r="51" spans="1:16" hidden="1" outlineLevel="1" x14ac:dyDescent="0.2">
      <c r="B51" s="35" t="s">
        <v>203</v>
      </c>
    </row>
    <row r="52" spans="1:16" hidden="1" outlineLevel="1" x14ac:dyDescent="0.2">
      <c r="A52" s="11"/>
      <c r="B52" s="11"/>
      <c r="C52" s="21"/>
      <c r="D52" s="19"/>
      <c r="E52" s="15" t="str">
        <f xml:space="preserve"> Inputs!E$13</f>
        <v>Forecast period start</v>
      </c>
      <c r="F52" s="87">
        <f xml:space="preserve"> Inputs!F$13</f>
        <v>45748</v>
      </c>
      <c r="G52" s="15" t="str">
        <f xml:space="preserve"> Inputs!G$13</f>
        <v>date</v>
      </c>
      <c r="H52" s="85"/>
    </row>
    <row r="53" spans="1:16" hidden="1" outlineLevel="1" x14ac:dyDescent="0.2">
      <c r="E53" s="42" t="str">
        <f t="shared" ref="E53:P53" si="14" xml:space="preserve"> E$38</f>
        <v>Model period start</v>
      </c>
      <c r="F53" s="27">
        <f t="shared" si="14"/>
        <v>0</v>
      </c>
      <c r="G53" s="27" t="str">
        <f t="shared" si="14"/>
        <v>date</v>
      </c>
      <c r="H53" s="27">
        <f t="shared" si="14"/>
        <v>0</v>
      </c>
      <c r="I53" s="27">
        <f t="shared" si="14"/>
        <v>0</v>
      </c>
      <c r="J53" s="27">
        <f t="shared" si="14"/>
        <v>45383</v>
      </c>
      <c r="K53" s="27">
        <f t="shared" si="14"/>
        <v>45748</v>
      </c>
      <c r="L53" s="27">
        <f t="shared" si="14"/>
        <v>46113</v>
      </c>
      <c r="M53" s="27">
        <f t="shared" si="14"/>
        <v>46478</v>
      </c>
      <c r="N53" s="27">
        <f t="shared" si="14"/>
        <v>46844</v>
      </c>
      <c r="O53" s="27">
        <f t="shared" si="14"/>
        <v>47209</v>
      </c>
      <c r="P53" s="27">
        <f t="shared" si="14"/>
        <v>47574</v>
      </c>
    </row>
    <row r="54" spans="1:16" hidden="1" outlineLevel="1" x14ac:dyDescent="0.2">
      <c r="E54" s="42" t="s">
        <v>203</v>
      </c>
      <c r="G54" s="42" t="s">
        <v>184</v>
      </c>
      <c r="H54" s="17">
        <f xml:space="preserve"> SUM( J54:P54 )</f>
        <v>1</v>
      </c>
      <c r="J54" s="17">
        <f t="shared" ref="J54:P54" si="15" xml:space="preserve"> IF( J53 = $F52, 1, 0 )</f>
        <v>0</v>
      </c>
      <c r="K54" s="17">
        <f t="shared" si="15"/>
        <v>1</v>
      </c>
      <c r="L54" s="17">
        <f t="shared" si="15"/>
        <v>0</v>
      </c>
      <c r="M54" s="17">
        <f t="shared" si="15"/>
        <v>0</v>
      </c>
      <c r="N54" s="17">
        <f t="shared" si="15"/>
        <v>0</v>
      </c>
      <c r="O54" s="17">
        <f t="shared" si="15"/>
        <v>0</v>
      </c>
      <c r="P54" s="17">
        <f t="shared" si="15"/>
        <v>0</v>
      </c>
    </row>
    <row r="55" spans="1:16" hidden="1" outlineLevel="1" x14ac:dyDescent="0.2"/>
    <row r="56" spans="1:16" hidden="1" outlineLevel="1" x14ac:dyDescent="0.2"/>
    <row r="57" spans="1:16" hidden="1" outlineLevel="1" x14ac:dyDescent="0.2">
      <c r="B57" s="35" t="s">
        <v>204</v>
      </c>
    </row>
    <row r="58" spans="1:16" hidden="1" outlineLevel="1" x14ac:dyDescent="0.2">
      <c r="E58" s="42" t="str">
        <f t="shared" ref="E58:P58" si="16" xml:space="preserve"> E$54</f>
        <v>First Forecast Period Flag</v>
      </c>
      <c r="F58" s="17">
        <f t="shared" si="16"/>
        <v>0</v>
      </c>
      <c r="G58" s="17" t="str">
        <f t="shared" si="16"/>
        <v>Flag</v>
      </c>
      <c r="H58" s="17">
        <f t="shared" si="16"/>
        <v>1</v>
      </c>
      <c r="I58" s="17">
        <f t="shared" si="16"/>
        <v>0</v>
      </c>
      <c r="J58" s="17">
        <f t="shared" si="16"/>
        <v>0</v>
      </c>
      <c r="K58" s="17">
        <f t="shared" si="16"/>
        <v>1</v>
      </c>
      <c r="L58" s="17">
        <f t="shared" si="16"/>
        <v>0</v>
      </c>
      <c r="M58" s="17">
        <f t="shared" si="16"/>
        <v>0</v>
      </c>
      <c r="N58" s="17">
        <f t="shared" si="16"/>
        <v>0</v>
      </c>
      <c r="O58" s="17">
        <f t="shared" si="16"/>
        <v>0</v>
      </c>
      <c r="P58" s="17">
        <f t="shared" si="16"/>
        <v>0</v>
      </c>
    </row>
    <row r="59" spans="1:16" hidden="1" outlineLevel="1" x14ac:dyDescent="0.2">
      <c r="A59" s="25"/>
      <c r="B59" s="25"/>
      <c r="C59" s="32"/>
      <c r="D59" s="33"/>
      <c r="E59" s="18" t="s">
        <v>204</v>
      </c>
      <c r="F59" s="18"/>
      <c r="G59" s="18" t="s">
        <v>184</v>
      </c>
      <c r="H59" s="20">
        <f xml:space="preserve"> SUM( J59:P59 )</f>
        <v>1</v>
      </c>
      <c r="I59" s="18"/>
      <c r="J59" s="20">
        <f t="shared" ref="J59:P59" si="17" xml:space="preserve"> I58</f>
        <v>0</v>
      </c>
      <c r="K59" s="20">
        <f t="shared" si="17"/>
        <v>0</v>
      </c>
      <c r="L59" s="20">
        <f t="shared" si="17"/>
        <v>1</v>
      </c>
      <c r="M59" s="20">
        <f t="shared" si="17"/>
        <v>0</v>
      </c>
      <c r="N59" s="20">
        <f t="shared" si="17"/>
        <v>0</v>
      </c>
      <c r="O59" s="20">
        <f t="shared" si="17"/>
        <v>0</v>
      </c>
      <c r="P59" s="20">
        <f t="shared" si="17"/>
        <v>0</v>
      </c>
    </row>
    <row r="60" spans="1:16" hidden="1" outlineLevel="1" x14ac:dyDescent="0.2"/>
    <row r="61" spans="1:16" hidden="1" outlineLevel="1" x14ac:dyDescent="0.2"/>
    <row r="62" spans="1:16" hidden="1" outlineLevel="1" x14ac:dyDescent="0.2">
      <c r="B62" s="35" t="s">
        <v>205</v>
      </c>
    </row>
    <row r="63" spans="1:16" hidden="1" outlineLevel="1" x14ac:dyDescent="0.2">
      <c r="E63" s="42" t="str">
        <f t="shared" ref="E63:P63" si="18" xml:space="preserve"> E$59</f>
        <v>Year 2 period flag</v>
      </c>
      <c r="F63" s="17">
        <f t="shared" si="18"/>
        <v>0</v>
      </c>
      <c r="G63" s="17" t="str">
        <f t="shared" si="18"/>
        <v>Flag</v>
      </c>
      <c r="H63" s="17">
        <f t="shared" si="18"/>
        <v>1</v>
      </c>
      <c r="I63" s="17">
        <f t="shared" si="18"/>
        <v>0</v>
      </c>
      <c r="J63" s="17">
        <f t="shared" si="18"/>
        <v>0</v>
      </c>
      <c r="K63" s="17">
        <f t="shared" si="18"/>
        <v>0</v>
      </c>
      <c r="L63" s="17">
        <f t="shared" si="18"/>
        <v>1</v>
      </c>
      <c r="M63" s="17">
        <f t="shared" si="18"/>
        <v>0</v>
      </c>
      <c r="N63" s="17">
        <f t="shared" si="18"/>
        <v>0</v>
      </c>
      <c r="O63" s="17">
        <f t="shared" si="18"/>
        <v>0</v>
      </c>
      <c r="P63" s="17">
        <f t="shared" si="18"/>
        <v>0</v>
      </c>
    </row>
    <row r="64" spans="1:16" hidden="1" outlineLevel="1" x14ac:dyDescent="0.2">
      <c r="A64" s="25"/>
      <c r="B64" s="25"/>
      <c r="C64" s="32"/>
      <c r="D64" s="33"/>
      <c r="E64" s="18" t="s">
        <v>205</v>
      </c>
      <c r="F64" s="18"/>
      <c r="G64" s="18" t="s">
        <v>184</v>
      </c>
      <c r="H64" s="20">
        <f xml:space="preserve"> SUM( J64:P64 )</f>
        <v>1</v>
      </c>
      <c r="I64" s="18"/>
      <c r="J64" s="20">
        <f t="shared" ref="J64:P64" si="19" xml:space="preserve"> I63</f>
        <v>0</v>
      </c>
      <c r="K64" s="20">
        <f t="shared" si="19"/>
        <v>0</v>
      </c>
      <c r="L64" s="20">
        <f t="shared" si="19"/>
        <v>0</v>
      </c>
      <c r="M64" s="20">
        <f t="shared" si="19"/>
        <v>1</v>
      </c>
      <c r="N64" s="20">
        <f t="shared" si="19"/>
        <v>0</v>
      </c>
      <c r="O64" s="20">
        <f t="shared" si="19"/>
        <v>0</v>
      </c>
      <c r="P64" s="20">
        <f t="shared" si="19"/>
        <v>0</v>
      </c>
    </row>
    <row r="65" spans="1:16" hidden="1" outlineLevel="1" x14ac:dyDescent="0.2"/>
    <row r="66" spans="1:16" hidden="1" outlineLevel="1" x14ac:dyDescent="0.2"/>
    <row r="67" spans="1:16" hidden="1" outlineLevel="1" x14ac:dyDescent="0.2">
      <c r="B67" s="35" t="s">
        <v>206</v>
      </c>
    </row>
    <row r="68" spans="1:16" hidden="1" outlineLevel="1" x14ac:dyDescent="0.2">
      <c r="E68" s="42" t="str">
        <f t="shared" ref="E68:P68" si="20" xml:space="preserve"> E$64</f>
        <v>Year 3 period flag</v>
      </c>
      <c r="F68" s="17">
        <f t="shared" si="20"/>
        <v>0</v>
      </c>
      <c r="G68" s="17" t="str">
        <f t="shared" si="20"/>
        <v>Flag</v>
      </c>
      <c r="H68" s="17">
        <f t="shared" si="20"/>
        <v>1</v>
      </c>
      <c r="I68" s="17">
        <f t="shared" si="20"/>
        <v>0</v>
      </c>
      <c r="J68" s="17">
        <f t="shared" si="20"/>
        <v>0</v>
      </c>
      <c r="K68" s="17">
        <f t="shared" si="20"/>
        <v>0</v>
      </c>
      <c r="L68" s="17">
        <f t="shared" si="20"/>
        <v>0</v>
      </c>
      <c r="M68" s="17">
        <f t="shared" si="20"/>
        <v>1</v>
      </c>
      <c r="N68" s="17">
        <f t="shared" si="20"/>
        <v>0</v>
      </c>
      <c r="O68" s="17">
        <f t="shared" si="20"/>
        <v>0</v>
      </c>
      <c r="P68" s="17">
        <f t="shared" si="20"/>
        <v>0</v>
      </c>
    </row>
    <row r="69" spans="1:16" hidden="1" outlineLevel="1" x14ac:dyDescent="0.2">
      <c r="A69" s="25"/>
      <c r="B69" s="25"/>
      <c r="C69" s="32"/>
      <c r="D69" s="33"/>
      <c r="E69" s="18" t="s">
        <v>206</v>
      </c>
      <c r="F69" s="18"/>
      <c r="G69" s="18"/>
      <c r="H69" s="20">
        <f xml:space="preserve"> SUM( J69:P69 )</f>
        <v>1</v>
      </c>
      <c r="I69" s="18"/>
      <c r="J69" s="20">
        <f t="shared" ref="J69:P69" si="21" xml:space="preserve"> I68</f>
        <v>0</v>
      </c>
      <c r="K69" s="20">
        <f t="shared" si="21"/>
        <v>0</v>
      </c>
      <c r="L69" s="20">
        <f t="shared" si="21"/>
        <v>0</v>
      </c>
      <c r="M69" s="20">
        <f t="shared" si="21"/>
        <v>0</v>
      </c>
      <c r="N69" s="20">
        <f t="shared" si="21"/>
        <v>1</v>
      </c>
      <c r="O69" s="20">
        <f t="shared" si="21"/>
        <v>0</v>
      </c>
      <c r="P69" s="20">
        <f t="shared" si="21"/>
        <v>0</v>
      </c>
    </row>
    <row r="70" spans="1:16" hidden="1" outlineLevel="1" x14ac:dyDescent="0.2"/>
    <row r="71" spans="1:16" hidden="1" outlineLevel="1" x14ac:dyDescent="0.2"/>
    <row r="72" spans="1:16" hidden="1" outlineLevel="1" x14ac:dyDescent="0.2">
      <c r="B72" s="35" t="s">
        <v>207</v>
      </c>
    </row>
    <row r="73" spans="1:16" hidden="1" outlineLevel="1" x14ac:dyDescent="0.2">
      <c r="E73" s="42" t="str">
        <f t="shared" ref="E73:P73" si="22" xml:space="preserve"> E$69</f>
        <v>Year 4 period flag</v>
      </c>
      <c r="F73" s="17">
        <f t="shared" si="22"/>
        <v>0</v>
      </c>
      <c r="G73" s="17">
        <f t="shared" si="22"/>
        <v>0</v>
      </c>
      <c r="H73" s="17">
        <f t="shared" si="22"/>
        <v>1</v>
      </c>
      <c r="I73" s="17">
        <f t="shared" si="22"/>
        <v>0</v>
      </c>
      <c r="J73" s="17">
        <f t="shared" si="22"/>
        <v>0</v>
      </c>
      <c r="K73" s="17">
        <f t="shared" si="22"/>
        <v>0</v>
      </c>
      <c r="L73" s="17">
        <f t="shared" si="22"/>
        <v>0</v>
      </c>
      <c r="M73" s="17">
        <f t="shared" si="22"/>
        <v>0</v>
      </c>
      <c r="N73" s="17">
        <f t="shared" si="22"/>
        <v>1</v>
      </c>
      <c r="O73" s="17">
        <f t="shared" si="22"/>
        <v>0</v>
      </c>
      <c r="P73" s="17">
        <f t="shared" si="22"/>
        <v>0</v>
      </c>
    </row>
    <row r="74" spans="1:16" hidden="1" outlineLevel="1" x14ac:dyDescent="0.2">
      <c r="A74" s="25"/>
      <c r="B74" s="25"/>
      <c r="C74" s="32"/>
      <c r="D74" s="33"/>
      <c r="E74" s="18" t="s">
        <v>207</v>
      </c>
      <c r="F74" s="18"/>
      <c r="G74" s="18" t="s">
        <v>184</v>
      </c>
      <c r="H74" s="20">
        <f xml:space="preserve"> SUM( J74:P74 )</f>
        <v>1</v>
      </c>
      <c r="I74" s="18"/>
      <c r="J74" s="20">
        <f t="shared" ref="J74:P74" si="23" xml:space="preserve"> I73</f>
        <v>0</v>
      </c>
      <c r="K74" s="20">
        <f t="shared" si="23"/>
        <v>0</v>
      </c>
      <c r="L74" s="20">
        <f t="shared" si="23"/>
        <v>0</v>
      </c>
      <c r="M74" s="20">
        <f t="shared" si="23"/>
        <v>0</v>
      </c>
      <c r="N74" s="20">
        <f t="shared" si="23"/>
        <v>0</v>
      </c>
      <c r="O74" s="20">
        <f t="shared" si="23"/>
        <v>1</v>
      </c>
      <c r="P74" s="20">
        <f t="shared" si="23"/>
        <v>0</v>
      </c>
    </row>
    <row r="75" spans="1:16" hidden="1" outlineLevel="1" x14ac:dyDescent="0.2"/>
    <row r="76" spans="1:16" x14ac:dyDescent="0.2"/>
    <row r="77" spans="1:16" x14ac:dyDescent="0.2"/>
    <row r="78" spans="1:16" x14ac:dyDescent="0.2">
      <c r="A78" s="35" t="s">
        <v>208</v>
      </c>
    </row>
    <row r="79" spans="1:16" collapsed="1" x14ac:dyDescent="0.2"/>
    <row r="80" spans="1:16" hidden="1" outlineLevel="1" x14ac:dyDescent="0.2">
      <c r="B80" s="35" t="s">
        <v>209</v>
      </c>
    </row>
    <row r="81" spans="1:16" hidden="1" outlineLevel="1" x14ac:dyDescent="0.2">
      <c r="E81" s="42" t="str">
        <f t="shared" ref="E81:P81" si="24" xml:space="preserve"> E$54</f>
        <v>First Forecast Period Flag</v>
      </c>
      <c r="F81" s="17">
        <f t="shared" si="24"/>
        <v>0</v>
      </c>
      <c r="G81" s="17" t="str">
        <f t="shared" si="24"/>
        <v>Flag</v>
      </c>
      <c r="H81" s="17">
        <f t="shared" si="24"/>
        <v>1</v>
      </c>
      <c r="I81" s="17">
        <f t="shared" si="24"/>
        <v>0</v>
      </c>
      <c r="J81" s="17">
        <f t="shared" si="24"/>
        <v>0</v>
      </c>
      <c r="K81" s="17">
        <f t="shared" si="24"/>
        <v>1</v>
      </c>
      <c r="L81" s="17">
        <f t="shared" si="24"/>
        <v>0</v>
      </c>
      <c r="M81" s="17">
        <f t="shared" si="24"/>
        <v>0</v>
      </c>
      <c r="N81" s="17">
        <f t="shared" si="24"/>
        <v>0</v>
      </c>
      <c r="O81" s="17">
        <f t="shared" si="24"/>
        <v>0</v>
      </c>
      <c r="P81" s="17">
        <f t="shared" si="24"/>
        <v>0</v>
      </c>
    </row>
    <row r="82" spans="1:16" hidden="1" outlineLevel="1" x14ac:dyDescent="0.2">
      <c r="E82" s="42" t="str">
        <f t="shared" ref="E82:P82" si="25" xml:space="preserve"> E$59</f>
        <v>Year 2 period flag</v>
      </c>
      <c r="F82" s="17">
        <f t="shared" si="25"/>
        <v>0</v>
      </c>
      <c r="G82" s="17" t="str">
        <f t="shared" si="25"/>
        <v>Flag</v>
      </c>
      <c r="H82" s="17">
        <f t="shared" si="25"/>
        <v>1</v>
      </c>
      <c r="I82" s="17">
        <f t="shared" si="25"/>
        <v>0</v>
      </c>
      <c r="J82" s="17">
        <f t="shared" si="25"/>
        <v>0</v>
      </c>
      <c r="K82" s="17">
        <f t="shared" si="25"/>
        <v>0</v>
      </c>
      <c r="L82" s="17">
        <f t="shared" si="25"/>
        <v>1</v>
      </c>
      <c r="M82" s="17">
        <f t="shared" si="25"/>
        <v>0</v>
      </c>
      <c r="N82" s="17">
        <f t="shared" si="25"/>
        <v>0</v>
      </c>
      <c r="O82" s="17">
        <f t="shared" si="25"/>
        <v>0</v>
      </c>
      <c r="P82" s="17">
        <f t="shared" si="25"/>
        <v>0</v>
      </c>
    </row>
    <row r="83" spans="1:16" hidden="1" outlineLevel="1" x14ac:dyDescent="0.2">
      <c r="A83" s="25"/>
      <c r="B83" s="25"/>
      <c r="C83" s="32"/>
      <c r="D83" s="33"/>
      <c r="E83" s="18" t="s">
        <v>209</v>
      </c>
      <c r="F83" s="18"/>
      <c r="G83" s="18" t="s">
        <v>184</v>
      </c>
      <c r="H83" s="20">
        <f xml:space="preserve"> SUM( J83:P83 )</f>
        <v>2</v>
      </c>
      <c r="I83" s="18"/>
      <c r="J83" s="20">
        <f t="shared" ref="J83:P83" si="26" xml:space="preserve"> J81 + J82</f>
        <v>0</v>
      </c>
      <c r="K83" s="20">
        <f t="shared" si="26"/>
        <v>1</v>
      </c>
      <c r="L83" s="20">
        <f t="shared" si="26"/>
        <v>1</v>
      </c>
      <c r="M83" s="20">
        <f t="shared" si="26"/>
        <v>0</v>
      </c>
      <c r="N83" s="20">
        <f t="shared" si="26"/>
        <v>0</v>
      </c>
      <c r="O83" s="20">
        <f t="shared" si="26"/>
        <v>0</v>
      </c>
      <c r="P83" s="20">
        <f t="shared" si="26"/>
        <v>0</v>
      </c>
    </row>
    <row r="84" spans="1:16" hidden="1" outlineLevel="1" x14ac:dyDescent="0.2"/>
    <row r="85" spans="1:16" hidden="1" outlineLevel="1" x14ac:dyDescent="0.2"/>
    <row r="86" spans="1:16" hidden="1" outlineLevel="1" x14ac:dyDescent="0.2">
      <c r="B86" s="35" t="s">
        <v>210</v>
      </c>
    </row>
    <row r="87" spans="1:16" hidden="1" outlineLevel="1" x14ac:dyDescent="0.2">
      <c r="E87" s="42" t="str">
        <f t="shared" ref="E87:P87" si="27" xml:space="preserve"> E$83</f>
        <v>Cumulative year 2 flag</v>
      </c>
      <c r="F87" s="17">
        <f t="shared" si="27"/>
        <v>0</v>
      </c>
      <c r="G87" s="17" t="str">
        <f t="shared" si="27"/>
        <v>Flag</v>
      </c>
      <c r="H87" s="17">
        <f t="shared" si="27"/>
        <v>2</v>
      </c>
      <c r="I87" s="17">
        <f t="shared" si="27"/>
        <v>0</v>
      </c>
      <c r="J87" s="17">
        <f t="shared" si="27"/>
        <v>0</v>
      </c>
      <c r="K87" s="17">
        <f t="shared" si="27"/>
        <v>1</v>
      </c>
      <c r="L87" s="17">
        <f t="shared" si="27"/>
        <v>1</v>
      </c>
      <c r="M87" s="17">
        <f t="shared" si="27"/>
        <v>0</v>
      </c>
      <c r="N87" s="17">
        <f t="shared" si="27"/>
        <v>0</v>
      </c>
      <c r="O87" s="17">
        <f t="shared" si="27"/>
        <v>0</v>
      </c>
      <c r="P87" s="17">
        <f t="shared" si="27"/>
        <v>0</v>
      </c>
    </row>
    <row r="88" spans="1:16" hidden="1" outlineLevel="1" x14ac:dyDescent="0.2">
      <c r="E88" s="42" t="str">
        <f t="shared" ref="E88:P88" si="28" xml:space="preserve"> E$64</f>
        <v>Year 3 period flag</v>
      </c>
      <c r="F88" s="17">
        <f t="shared" si="28"/>
        <v>0</v>
      </c>
      <c r="G88" s="17" t="str">
        <f t="shared" si="28"/>
        <v>Flag</v>
      </c>
      <c r="H88" s="17">
        <f t="shared" si="28"/>
        <v>1</v>
      </c>
      <c r="I88" s="17">
        <f t="shared" si="28"/>
        <v>0</v>
      </c>
      <c r="J88" s="17">
        <f t="shared" si="28"/>
        <v>0</v>
      </c>
      <c r="K88" s="17">
        <f t="shared" si="28"/>
        <v>0</v>
      </c>
      <c r="L88" s="17">
        <f t="shared" si="28"/>
        <v>0</v>
      </c>
      <c r="M88" s="17">
        <f t="shared" si="28"/>
        <v>1</v>
      </c>
      <c r="N88" s="17">
        <f t="shared" si="28"/>
        <v>0</v>
      </c>
      <c r="O88" s="17">
        <f t="shared" si="28"/>
        <v>0</v>
      </c>
      <c r="P88" s="17">
        <f t="shared" si="28"/>
        <v>0</v>
      </c>
    </row>
    <row r="89" spans="1:16" hidden="1" outlineLevel="1" x14ac:dyDescent="0.2">
      <c r="A89" s="25"/>
      <c r="B89" s="25"/>
      <c r="C89" s="32"/>
      <c r="D89" s="33"/>
      <c r="E89" s="18" t="s">
        <v>210</v>
      </c>
      <c r="F89" s="18"/>
      <c r="G89" s="18" t="s">
        <v>184</v>
      </c>
      <c r="H89" s="20">
        <f xml:space="preserve"> SUM( J89:P89 )</f>
        <v>3</v>
      </c>
      <c r="I89" s="18"/>
      <c r="J89" s="20">
        <f t="shared" ref="J89:P89" si="29" xml:space="preserve"> J87 + J88</f>
        <v>0</v>
      </c>
      <c r="K89" s="20">
        <f t="shared" si="29"/>
        <v>1</v>
      </c>
      <c r="L89" s="20">
        <f t="shared" si="29"/>
        <v>1</v>
      </c>
      <c r="M89" s="20">
        <f t="shared" si="29"/>
        <v>1</v>
      </c>
      <c r="N89" s="20">
        <f t="shared" si="29"/>
        <v>0</v>
      </c>
      <c r="O89" s="20">
        <f t="shared" si="29"/>
        <v>0</v>
      </c>
      <c r="P89" s="20">
        <f t="shared" si="29"/>
        <v>0</v>
      </c>
    </row>
    <row r="90" spans="1:16" hidden="1" outlineLevel="1" x14ac:dyDescent="0.2"/>
    <row r="91" spans="1:16" x14ac:dyDescent="0.2"/>
    <row r="92" spans="1:16" x14ac:dyDescent="0.2"/>
    <row r="93" spans="1:16" x14ac:dyDescent="0.2">
      <c r="A93" s="35" t="s">
        <v>24</v>
      </c>
    </row>
    <row r="94" spans="1:16" x14ac:dyDescent="0.2"/>
    <row r="95" spans="1:16" x14ac:dyDescent="0.2"/>
  </sheetData>
  <conditionalFormatting sqref="F2:F3">
    <cfRule type="cellIs" dxfId="27" priority="1" stopIfTrue="1" operator="notEqual">
      <formula>0</formula>
    </cfRule>
    <cfRule type="cellIs" dxfId="26" priority="2" stopIfTrue="1" operator="equal">
      <formula>""</formula>
    </cfRule>
  </conditionalFormatting>
  <conditionalFormatting sqref="J3:ZZ3">
    <cfRule type="cellIs" dxfId="25" priority="3" operator="equal">
      <formula>"PPA ext."</formula>
    </cfRule>
    <cfRule type="cellIs" dxfId="24" priority="4" operator="equal">
      <formula>"Delay"</formula>
    </cfRule>
    <cfRule type="cellIs" dxfId="23" priority="5" operator="equal">
      <formula>"Fin Close"</formula>
    </cfRule>
    <cfRule type="cellIs" dxfId="22" priority="6" stopIfTrue="1" operator="equal">
      <formula>"Construction"</formula>
    </cfRule>
    <cfRule type="cellIs" dxfId="21" priority="7" stopIfTrue="1" operator="equal">
      <formula>"Operations"</formula>
    </cfRule>
  </conditionalFormatting>
  <pageMargins left="0.7" right="0.7" top="0.75" bottom="0.75" header="0.3" footer="0.3"/>
  <pageSetup paperSize="8" scale="10" fitToHeight="0" orientation="landscape" r:id="rId1"/>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Group" r:id="rId2"/>
    <customPr name="MMSheetType" r:id="rId3"/>
    <customPr name="MMTimeAxis" r:id="rId4"/>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ZZ871"/>
  <sheetViews>
    <sheetView showGridLines="0" zoomScaleNormal="100" workbookViewId="0">
      <pane xSplit="9" ySplit="5" topLeftCell="J6" activePane="bottomRight" state="frozen"/>
      <selection activeCell="Q13" sqref="Q1:ZZ1048576"/>
      <selection pane="topRight" activeCell="Q13" sqref="Q1:ZZ1048576"/>
      <selection pane="bottomLeft" activeCell="Q13" sqref="Q1:ZZ1048576"/>
      <selection pane="bottomRight"/>
    </sheetView>
  </sheetViews>
  <sheetFormatPr defaultColWidth="0" defaultRowHeight="13" zeroHeight="1" outlineLevelRow="2" x14ac:dyDescent="0.2"/>
  <cols>
    <col min="1" max="2" width="1.44140625" style="35" customWidth="1"/>
    <col min="3" max="3" width="1.44140625" style="59" customWidth="1"/>
    <col min="4" max="4" width="1.44140625" style="90" customWidth="1"/>
    <col min="5" max="5" width="89.6640625" style="42" bestFit="1" customWidth="1"/>
    <col min="6" max="8" width="14.77734375" style="42" customWidth="1"/>
    <col min="9" max="9" width="3.44140625" style="42" customWidth="1"/>
    <col min="10" max="16" width="14.77734375" style="42" customWidth="1"/>
    <col min="17" max="703" width="15.109375" style="42" hidden="1" customWidth="1"/>
    <col min="704" max="16384" width="15.109375" style="42" hidden="1"/>
  </cols>
  <sheetData>
    <row r="1" spans="1:702" s="43" customFormat="1" ht="31" x14ac:dyDescent="0.2">
      <c r="A1" s="1" t="str">
        <f ca="1" xml:space="preserve"> RIGHT(CELL("filename", A1), LEN(CELL("filename", A1)) - SEARCH("]", CELL("filename", A1)))</f>
        <v>Year 2</v>
      </c>
      <c r="B1" s="1"/>
    </row>
    <row r="2" spans="1:702" s="71" customFormat="1" x14ac:dyDescent="0.2">
      <c r="A2" s="54"/>
      <c r="B2" s="54"/>
      <c r="C2" s="83"/>
      <c r="D2" s="84"/>
      <c r="E2" s="28" t="s">
        <v>127</v>
      </c>
      <c r="F2" s="68">
        <v>0</v>
      </c>
      <c r="G2" s="74" t="s">
        <v>128</v>
      </c>
      <c r="H2" s="28"/>
      <c r="I2" s="28"/>
      <c r="J2" s="6">
        <f xml:space="preserve"> Time!J$14</f>
        <v>45747</v>
      </c>
      <c r="K2" s="6">
        <f xml:space="preserve"> Time!K$14</f>
        <v>46112</v>
      </c>
      <c r="L2" s="6">
        <f xml:space="preserve"> Time!L$14</f>
        <v>46477</v>
      </c>
      <c r="M2" s="6">
        <f xml:space="preserve"> Time!M$14</f>
        <v>46843</v>
      </c>
      <c r="N2" s="6">
        <f xml:space="preserve"> Time!N$14</f>
        <v>47208</v>
      </c>
      <c r="O2" s="6">
        <f xml:space="preserve"> Time!O$14</f>
        <v>47573</v>
      </c>
      <c r="P2" s="6">
        <f xml:space="preserve"> Time!P$14</f>
        <v>47938</v>
      </c>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row>
    <row r="3" spans="1:702" s="4" customFormat="1" x14ac:dyDescent="0.2">
      <c r="A3" s="54"/>
      <c r="B3" s="54"/>
      <c r="C3" s="83"/>
      <c r="D3" s="84"/>
      <c r="E3" s="36" t="s">
        <v>129</v>
      </c>
      <c r="F3" s="68" t="e">
        <f>#REF!</f>
        <v>#REF!</v>
      </c>
      <c r="G3" s="74" t="s">
        <v>130</v>
      </c>
      <c r="H3" s="28"/>
      <c r="I3" s="28"/>
      <c r="J3" s="2">
        <f xml:space="preserve"> Time!J$19</f>
        <v>0</v>
      </c>
      <c r="K3" s="2" t="str">
        <f xml:space="preserve"> Time!K$19</f>
        <v>PR24</v>
      </c>
      <c r="L3" s="2" t="str">
        <f xml:space="preserve"> Time!L$19</f>
        <v>PR24</v>
      </c>
      <c r="M3" s="2" t="str">
        <f xml:space="preserve"> Time!M$19</f>
        <v>PR24</v>
      </c>
      <c r="N3" s="2" t="str">
        <f xml:space="preserve"> Time!N$19</f>
        <v>PR24</v>
      </c>
      <c r="O3" s="2" t="str">
        <f xml:space="preserve"> Time!O$19</f>
        <v>PR24</v>
      </c>
      <c r="P3" s="2">
        <f xml:space="preserve"> Time!P$19</f>
        <v>0</v>
      </c>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row>
    <row r="4" spans="1:702" s="9" customFormat="1" x14ac:dyDescent="0.2">
      <c r="A4" s="54"/>
      <c r="B4" s="54"/>
      <c r="C4" s="83"/>
      <c r="D4" s="84"/>
      <c r="E4" s="28" t="s">
        <v>131</v>
      </c>
      <c r="F4" s="40"/>
      <c r="G4" s="28"/>
      <c r="H4" s="28"/>
      <c r="I4" s="28"/>
      <c r="J4" s="9">
        <f xml:space="preserve"> Time!J$23</f>
        <v>1</v>
      </c>
      <c r="K4" s="9">
        <f xml:space="preserve"> Time!K$23</f>
        <v>2</v>
      </c>
      <c r="L4" s="9">
        <f xml:space="preserve"> Time!L$23</f>
        <v>3</v>
      </c>
      <c r="M4" s="9">
        <f xml:space="preserve"> Time!M$23</f>
        <v>4</v>
      </c>
      <c r="N4" s="9">
        <f xml:space="preserve"> Time!N$23</f>
        <v>5</v>
      </c>
      <c r="O4" s="9">
        <f xml:space="preserve"> Time!O$23</f>
        <v>6</v>
      </c>
      <c r="P4" s="9">
        <f xml:space="preserve"> Time!P$23</f>
        <v>7</v>
      </c>
    </row>
    <row r="5" spans="1:702" s="4" customFormat="1" x14ac:dyDescent="0.2">
      <c r="A5" s="54"/>
      <c r="B5" s="54"/>
      <c r="C5" s="83"/>
      <c r="D5" s="84"/>
      <c r="E5" s="28" t="s">
        <v>132</v>
      </c>
      <c r="F5" s="40" t="s">
        <v>133</v>
      </c>
      <c r="G5" s="40" t="s">
        <v>134</v>
      </c>
      <c r="H5" s="40" t="s">
        <v>135</v>
      </c>
      <c r="I5" s="28"/>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s="82" customFormat="1" x14ac:dyDescent="0.2">
      <c r="A6" s="35"/>
      <c r="B6" s="35"/>
      <c r="C6" s="59"/>
      <c r="F6" s="35"/>
      <c r="G6" s="35"/>
      <c r="H6" s="35"/>
    </row>
    <row r="7" spans="1:702" x14ac:dyDescent="0.2"/>
    <row r="8" spans="1:702" x14ac:dyDescent="0.2"/>
    <row r="9" spans="1:702" x14ac:dyDescent="0.2">
      <c r="A9" s="35" t="s">
        <v>211</v>
      </c>
    </row>
    <row r="10" spans="1:702" collapsed="1" x14ac:dyDescent="0.2"/>
    <row r="11" spans="1:702" hidden="1" outlineLevel="1" x14ac:dyDescent="0.2">
      <c r="B11" s="35" t="s">
        <v>212</v>
      </c>
    </row>
    <row r="12" spans="1:702" hidden="1" outlineLevel="1" x14ac:dyDescent="0.2">
      <c r="A12" s="11"/>
      <c r="B12" s="11"/>
      <c r="C12" s="21"/>
      <c r="D12" s="19"/>
      <c r="E12" s="15" t="str">
        <f xml:space="preserve"> Inputs!E$33</f>
        <v xml:space="preserve">Actual enhancement spend - nominal (WR) </v>
      </c>
      <c r="F12" s="14">
        <f xml:space="preserve"> Inputs!F$33</f>
        <v>0</v>
      </c>
      <c r="G12" s="14" t="str">
        <f xml:space="preserve"> Inputs!G$33</f>
        <v>£m</v>
      </c>
      <c r="H12" s="14">
        <f xml:space="preserve"> Inputs!H$33</f>
        <v>0</v>
      </c>
      <c r="I12" s="14">
        <f xml:space="preserve"> Inputs!I$33</f>
        <v>0</v>
      </c>
      <c r="J12" s="14">
        <f xml:space="preserve"> Inputs!J$33</f>
        <v>0</v>
      </c>
      <c r="K12" s="14">
        <f xml:space="preserve"> Inputs!K$33</f>
        <v>0</v>
      </c>
      <c r="L12" s="14">
        <f xml:space="preserve"> Inputs!L$33</f>
        <v>0</v>
      </c>
      <c r="M12" s="14">
        <f xml:space="preserve"> Inputs!M$33</f>
        <v>0</v>
      </c>
      <c r="N12" s="14">
        <f xml:space="preserve"> Inputs!N$33</f>
        <v>0</v>
      </c>
      <c r="O12" s="14">
        <f xml:space="preserve"> Inputs!O$33</f>
        <v>0</v>
      </c>
      <c r="P12" s="14">
        <f xml:space="preserve"> Inputs!P$33</f>
        <v>0</v>
      </c>
    </row>
    <row r="13" spans="1:702" hidden="1" outlineLevel="1" x14ac:dyDescent="0.2">
      <c r="A13" s="11"/>
      <c r="B13" s="11"/>
      <c r="C13" s="21"/>
      <c r="D13" s="19"/>
      <c r="E13" s="15" t="str">
        <f xml:space="preserve"> Inputs!E$34</f>
        <v xml:space="preserve">Actual enhancement spend - nominal (WN) </v>
      </c>
      <c r="F13" s="14">
        <f xml:space="preserve"> Inputs!F$34</f>
        <v>0</v>
      </c>
      <c r="G13" s="14" t="str">
        <f xml:space="preserve"> Inputs!G$34</f>
        <v>£m</v>
      </c>
      <c r="H13" s="14">
        <f xml:space="preserve"> Inputs!H$34</f>
        <v>0</v>
      </c>
      <c r="I13" s="14">
        <f xml:space="preserve"> Inputs!I$34</f>
        <v>0</v>
      </c>
      <c r="J13" s="14">
        <f xml:space="preserve"> Inputs!J$34</f>
        <v>0</v>
      </c>
      <c r="K13" s="14">
        <f xml:space="preserve"> Inputs!K$34</f>
        <v>0</v>
      </c>
      <c r="L13" s="14">
        <f xml:space="preserve"> Inputs!L$34</f>
        <v>0</v>
      </c>
      <c r="M13" s="14">
        <f xml:space="preserve"> Inputs!M$34</f>
        <v>0</v>
      </c>
      <c r="N13" s="14">
        <f xml:space="preserve"> Inputs!N$34</f>
        <v>0</v>
      </c>
      <c r="O13" s="14">
        <f xml:space="preserve"> Inputs!O$34</f>
        <v>0</v>
      </c>
      <c r="P13" s="14">
        <f xml:space="preserve"> Inputs!P$34</f>
        <v>0</v>
      </c>
    </row>
    <row r="14" spans="1:702" hidden="1" outlineLevel="1" x14ac:dyDescent="0.2">
      <c r="A14" s="11"/>
      <c r="B14" s="11"/>
      <c r="C14" s="21"/>
      <c r="D14" s="19"/>
      <c r="E14" s="15" t="str">
        <f xml:space="preserve"> Inputs!E$35</f>
        <v xml:space="preserve">Actual enhancement spend - nominal (WWN) </v>
      </c>
      <c r="F14" s="14">
        <f xml:space="preserve"> Inputs!F$35</f>
        <v>0</v>
      </c>
      <c r="G14" s="14" t="str">
        <f xml:space="preserve"> Inputs!G$35</f>
        <v>£m</v>
      </c>
      <c r="H14" s="14">
        <f xml:space="preserve"> Inputs!H$35</f>
        <v>0</v>
      </c>
      <c r="I14" s="14">
        <f xml:space="preserve"> Inputs!I$35</f>
        <v>0</v>
      </c>
      <c r="J14" s="14">
        <f xml:space="preserve"> Inputs!J$35</f>
        <v>0</v>
      </c>
      <c r="K14" s="14">
        <f xml:space="preserve"> Inputs!K$35</f>
        <v>0</v>
      </c>
      <c r="L14" s="14">
        <f xml:space="preserve"> Inputs!L$35</f>
        <v>0</v>
      </c>
      <c r="M14" s="14">
        <f xml:space="preserve"> Inputs!M$35</f>
        <v>0</v>
      </c>
      <c r="N14" s="14">
        <f xml:space="preserve"> Inputs!N$35</f>
        <v>0</v>
      </c>
      <c r="O14" s="14">
        <f xml:space="preserve"> Inputs!O$35</f>
        <v>0</v>
      </c>
      <c r="P14" s="14">
        <f xml:space="preserve"> Inputs!P$35</f>
        <v>0</v>
      </c>
    </row>
    <row r="15" spans="1:702" hidden="1" outlineLevel="1" x14ac:dyDescent="0.2">
      <c r="A15" s="11"/>
      <c r="B15" s="11"/>
      <c r="C15" s="21"/>
      <c r="D15" s="19"/>
      <c r="E15" s="15" t="str">
        <f xml:space="preserve"> Inputs!E$36</f>
        <v xml:space="preserve">Actual enhancement spend - nominal (BR) </v>
      </c>
      <c r="F15" s="14">
        <f xml:space="preserve"> Inputs!F$36</f>
        <v>0</v>
      </c>
      <c r="G15" s="14" t="str">
        <f xml:space="preserve"> Inputs!G$36</f>
        <v>£m</v>
      </c>
      <c r="H15" s="14">
        <f xml:space="preserve"> Inputs!H$36</f>
        <v>0</v>
      </c>
      <c r="I15" s="14">
        <f xml:space="preserve"> Inputs!I$36</f>
        <v>0</v>
      </c>
      <c r="J15" s="14">
        <f xml:space="preserve"> Inputs!J$36</f>
        <v>0</v>
      </c>
      <c r="K15" s="14">
        <f xml:space="preserve"> Inputs!K$36</f>
        <v>0</v>
      </c>
      <c r="L15" s="14">
        <f xml:space="preserve"> Inputs!L$36</f>
        <v>0</v>
      </c>
      <c r="M15" s="14">
        <f xml:space="preserve"> Inputs!M$36</f>
        <v>0</v>
      </c>
      <c r="N15" s="14">
        <f xml:space="preserve"> Inputs!N$36</f>
        <v>0</v>
      </c>
      <c r="O15" s="14">
        <f xml:space="preserve"> Inputs!O$36</f>
        <v>0</v>
      </c>
      <c r="P15" s="14">
        <f xml:space="preserve"> Inputs!P$36</f>
        <v>0</v>
      </c>
    </row>
    <row r="16" spans="1:702" hidden="1" outlineLevel="1" x14ac:dyDescent="0.2">
      <c r="A16" s="11"/>
      <c r="B16" s="11"/>
      <c r="C16" s="21"/>
      <c r="D16" s="19"/>
      <c r="E16" s="15" t="str">
        <f xml:space="preserve"> Inputs!E$37</f>
        <v xml:space="preserve">Actual enhancement spend - nominal (ADDN1) </v>
      </c>
      <c r="F16" s="14">
        <f xml:space="preserve"> Inputs!F$37</f>
        <v>0</v>
      </c>
      <c r="G16" s="14" t="str">
        <f xml:space="preserve"> Inputs!G$37</f>
        <v>£m</v>
      </c>
      <c r="H16" s="14">
        <f xml:space="preserve"> Inputs!H$37</f>
        <v>0</v>
      </c>
      <c r="I16" s="14">
        <f xml:space="preserve"> Inputs!I$37</f>
        <v>0</v>
      </c>
      <c r="J16" s="14">
        <f xml:space="preserve"> Inputs!J$37</f>
        <v>0</v>
      </c>
      <c r="K16" s="14">
        <f xml:space="preserve"> Inputs!K$37</f>
        <v>0</v>
      </c>
      <c r="L16" s="14">
        <f xml:space="preserve"> Inputs!L$37</f>
        <v>0</v>
      </c>
      <c r="M16" s="14">
        <f xml:space="preserve"> Inputs!M$37</f>
        <v>0</v>
      </c>
      <c r="N16" s="14">
        <f xml:space="preserve"> Inputs!N$37</f>
        <v>0</v>
      </c>
      <c r="O16" s="14">
        <f xml:space="preserve"> Inputs!O$37</f>
        <v>0</v>
      </c>
      <c r="P16" s="14">
        <f xml:space="preserve"> Inputs!P$37</f>
        <v>0</v>
      </c>
    </row>
    <row r="17" spans="1:16" hidden="1" outlineLevel="1" x14ac:dyDescent="0.2">
      <c r="A17" s="11"/>
      <c r="B17" s="11"/>
      <c r="C17" s="21"/>
      <c r="D17" s="19"/>
      <c r="E17" s="15" t="str">
        <f xml:space="preserve"> Inputs!E$38</f>
        <v xml:space="preserve">Actual enhancement spend - nominal (ADDN2) </v>
      </c>
      <c r="F17" s="14">
        <f xml:space="preserve"> Inputs!F$38</f>
        <v>0</v>
      </c>
      <c r="G17" s="14" t="str">
        <f xml:space="preserve"> Inputs!G$38</f>
        <v>£m</v>
      </c>
      <c r="H17" s="14">
        <f xml:space="preserve"> Inputs!H$38</f>
        <v>0</v>
      </c>
      <c r="I17" s="14">
        <f xml:space="preserve"> Inputs!I$38</f>
        <v>0</v>
      </c>
      <c r="J17" s="14">
        <f xml:space="preserve"> Inputs!J$38</f>
        <v>0</v>
      </c>
      <c r="K17" s="14">
        <f xml:space="preserve"> Inputs!K$38</f>
        <v>0</v>
      </c>
      <c r="L17" s="14">
        <f xml:space="preserve"> Inputs!L$38</f>
        <v>0</v>
      </c>
      <c r="M17" s="14">
        <f xml:space="preserve"> Inputs!M$38</f>
        <v>0</v>
      </c>
      <c r="N17" s="14">
        <f xml:space="preserve"> Inputs!N$38</f>
        <v>0</v>
      </c>
      <c r="O17" s="14">
        <f xml:space="preserve"> Inputs!O$38</f>
        <v>0</v>
      </c>
      <c r="P17" s="14">
        <f xml:space="preserve"> Inputs!P$38</f>
        <v>0</v>
      </c>
    </row>
    <row r="18" spans="1:16" hidden="1" outlineLevel="1" x14ac:dyDescent="0.2">
      <c r="A18" s="11"/>
      <c r="B18" s="11"/>
      <c r="C18" s="21"/>
      <c r="D18" s="19"/>
      <c r="E18" s="15" t="str">
        <f xml:space="preserve"> Inputs!E$66</f>
        <v>CPIH FYA 2022-23 adjustment</v>
      </c>
      <c r="F18" s="24">
        <f xml:space="preserve"> Inputs!F$66</f>
        <v>0</v>
      </c>
      <c r="G18" s="24" t="str">
        <f xml:space="preserve"> Inputs!G$66</f>
        <v>Factor</v>
      </c>
      <c r="H18" s="24">
        <f xml:space="preserve"> Inputs!H$66</f>
        <v>0</v>
      </c>
      <c r="I18" s="24">
        <f xml:space="preserve"> Inputs!I$66</f>
        <v>0</v>
      </c>
      <c r="J18" s="24">
        <f xml:space="preserve"> Inputs!J$66</f>
        <v>0</v>
      </c>
      <c r="K18" s="24">
        <f xml:space="preserve"> Inputs!K$66</f>
        <v>0</v>
      </c>
      <c r="L18" s="24">
        <f xml:space="preserve"> Inputs!L$66</f>
        <v>0</v>
      </c>
      <c r="M18" s="24">
        <f xml:space="preserve"> Inputs!M$66</f>
        <v>0</v>
      </c>
      <c r="N18" s="24">
        <f xml:space="preserve"> Inputs!N$66</f>
        <v>0</v>
      </c>
      <c r="O18" s="24">
        <f xml:space="preserve"> Inputs!O$66</f>
        <v>0</v>
      </c>
      <c r="P18" s="24">
        <f xml:space="preserve"> Inputs!P$66</f>
        <v>0</v>
      </c>
    </row>
    <row r="19" spans="1:16" hidden="1" outlineLevel="1" x14ac:dyDescent="0.2">
      <c r="A19" s="25"/>
      <c r="B19" s="25"/>
      <c r="C19" s="32"/>
      <c r="D19" s="33"/>
      <c r="E19" s="18" t="s">
        <v>213</v>
      </c>
      <c r="F19" s="18"/>
      <c r="G19" s="18" t="s">
        <v>155</v>
      </c>
      <c r="H19" s="16">
        <f t="shared" ref="H19:H24" si="0" xml:space="preserve"> SUM( J19:P19 )</f>
        <v>0</v>
      </c>
      <c r="I19" s="18"/>
      <c r="J19" s="16">
        <f xml:space="preserve"> IF( J$18 = 0, 0, J12 / J$18 )</f>
        <v>0</v>
      </c>
      <c r="K19" s="16">
        <f t="shared" ref="K19:P19" si="1" xml:space="preserve"> IF( K$18 = 0, 0, K12 / K$18 )</f>
        <v>0</v>
      </c>
      <c r="L19" s="16">
        <f t="shared" si="1"/>
        <v>0</v>
      </c>
      <c r="M19" s="16">
        <f t="shared" si="1"/>
        <v>0</v>
      </c>
      <c r="N19" s="16">
        <f t="shared" si="1"/>
        <v>0</v>
      </c>
      <c r="O19" s="16">
        <f t="shared" si="1"/>
        <v>0</v>
      </c>
      <c r="P19" s="16">
        <f t="shared" si="1"/>
        <v>0</v>
      </c>
    </row>
    <row r="20" spans="1:16" hidden="1" outlineLevel="1" x14ac:dyDescent="0.2">
      <c r="A20" s="25"/>
      <c r="B20" s="25"/>
      <c r="C20" s="32"/>
      <c r="D20" s="33"/>
      <c r="E20" s="18" t="s">
        <v>214</v>
      </c>
      <c r="F20" s="18"/>
      <c r="G20" s="18" t="s">
        <v>155</v>
      </c>
      <c r="H20" s="16">
        <f t="shared" si="0"/>
        <v>0</v>
      </c>
      <c r="I20" s="18"/>
      <c r="J20" s="16">
        <f t="shared" ref="J20:P20" si="2" xml:space="preserve"> IF( J$18 = 0, 0, J13 / J$18 )</f>
        <v>0</v>
      </c>
      <c r="K20" s="16">
        <f t="shared" si="2"/>
        <v>0</v>
      </c>
      <c r="L20" s="16">
        <f t="shared" si="2"/>
        <v>0</v>
      </c>
      <c r="M20" s="16">
        <f t="shared" si="2"/>
        <v>0</v>
      </c>
      <c r="N20" s="16">
        <f t="shared" si="2"/>
        <v>0</v>
      </c>
      <c r="O20" s="16">
        <f t="shared" si="2"/>
        <v>0</v>
      </c>
      <c r="P20" s="16">
        <f t="shared" si="2"/>
        <v>0</v>
      </c>
    </row>
    <row r="21" spans="1:16" hidden="1" outlineLevel="1" x14ac:dyDescent="0.2">
      <c r="A21" s="25"/>
      <c r="B21" s="25"/>
      <c r="C21" s="32"/>
      <c r="D21" s="33"/>
      <c r="E21" s="18" t="s">
        <v>215</v>
      </c>
      <c r="F21" s="18"/>
      <c r="G21" s="18" t="s">
        <v>155</v>
      </c>
      <c r="H21" s="16">
        <f t="shared" si="0"/>
        <v>0</v>
      </c>
      <c r="I21" s="18"/>
      <c r="J21" s="16">
        <f t="shared" ref="J21:P21" si="3" xml:space="preserve"> IF( J$18 = 0, 0, J14 / J$18 )</f>
        <v>0</v>
      </c>
      <c r="K21" s="16">
        <f t="shared" si="3"/>
        <v>0</v>
      </c>
      <c r="L21" s="16">
        <f t="shared" si="3"/>
        <v>0</v>
      </c>
      <c r="M21" s="16">
        <f t="shared" si="3"/>
        <v>0</v>
      </c>
      <c r="N21" s="16">
        <f t="shared" si="3"/>
        <v>0</v>
      </c>
      <c r="O21" s="16">
        <f t="shared" si="3"/>
        <v>0</v>
      </c>
      <c r="P21" s="16">
        <f t="shared" si="3"/>
        <v>0</v>
      </c>
    </row>
    <row r="22" spans="1:16" hidden="1" outlineLevel="1" x14ac:dyDescent="0.2">
      <c r="A22" s="25"/>
      <c r="B22" s="25"/>
      <c r="C22" s="32"/>
      <c r="D22" s="33"/>
      <c r="E22" s="18" t="s">
        <v>216</v>
      </c>
      <c r="F22" s="18"/>
      <c r="G22" s="18" t="s">
        <v>155</v>
      </c>
      <c r="H22" s="16">
        <f t="shared" si="0"/>
        <v>0</v>
      </c>
      <c r="I22" s="18"/>
      <c r="J22" s="16">
        <f t="shared" ref="J22:P22" si="4" xml:space="preserve"> IF( J$18 = 0, 0, J15 / J$18 )</f>
        <v>0</v>
      </c>
      <c r="K22" s="16">
        <f t="shared" si="4"/>
        <v>0</v>
      </c>
      <c r="L22" s="16">
        <f t="shared" si="4"/>
        <v>0</v>
      </c>
      <c r="M22" s="16">
        <f t="shared" si="4"/>
        <v>0</v>
      </c>
      <c r="N22" s="16">
        <f t="shared" si="4"/>
        <v>0</v>
      </c>
      <c r="O22" s="16">
        <f t="shared" si="4"/>
        <v>0</v>
      </c>
      <c r="P22" s="16">
        <f t="shared" si="4"/>
        <v>0</v>
      </c>
    </row>
    <row r="23" spans="1:16" hidden="1" outlineLevel="1" x14ac:dyDescent="0.2">
      <c r="A23" s="25"/>
      <c r="B23" s="25"/>
      <c r="C23" s="32"/>
      <c r="D23" s="33"/>
      <c r="E23" s="18" t="s">
        <v>217</v>
      </c>
      <c r="F23" s="18"/>
      <c r="G23" s="18" t="s">
        <v>155</v>
      </c>
      <c r="H23" s="16">
        <f t="shared" si="0"/>
        <v>0</v>
      </c>
      <c r="I23" s="18"/>
      <c r="J23" s="16">
        <f t="shared" ref="J23:P23" si="5" xml:space="preserve"> IF( J$18 = 0, 0, J16 / J$18 )</f>
        <v>0</v>
      </c>
      <c r="K23" s="16">
        <f t="shared" si="5"/>
        <v>0</v>
      </c>
      <c r="L23" s="16">
        <f t="shared" si="5"/>
        <v>0</v>
      </c>
      <c r="M23" s="16">
        <f t="shared" si="5"/>
        <v>0</v>
      </c>
      <c r="N23" s="16">
        <f t="shared" si="5"/>
        <v>0</v>
      </c>
      <c r="O23" s="16">
        <f t="shared" si="5"/>
        <v>0</v>
      </c>
      <c r="P23" s="16">
        <f t="shared" si="5"/>
        <v>0</v>
      </c>
    </row>
    <row r="24" spans="1:16" hidden="1" outlineLevel="1" x14ac:dyDescent="0.2">
      <c r="A24" s="25"/>
      <c r="B24" s="25"/>
      <c r="C24" s="32"/>
      <c r="D24" s="33"/>
      <c r="E24" s="18" t="s">
        <v>218</v>
      </c>
      <c r="F24" s="18"/>
      <c r="G24" s="18" t="s">
        <v>155</v>
      </c>
      <c r="H24" s="16">
        <f t="shared" si="0"/>
        <v>0</v>
      </c>
      <c r="I24" s="18"/>
      <c r="J24" s="16">
        <f t="shared" ref="J24:P24" si="6" xml:space="preserve"> IF( J$18 = 0, 0, J17 / J$18 )</f>
        <v>0</v>
      </c>
      <c r="K24" s="16">
        <f t="shared" si="6"/>
        <v>0</v>
      </c>
      <c r="L24" s="16">
        <f t="shared" si="6"/>
        <v>0</v>
      </c>
      <c r="M24" s="16">
        <f t="shared" si="6"/>
        <v>0</v>
      </c>
      <c r="N24" s="16">
        <f t="shared" si="6"/>
        <v>0</v>
      </c>
      <c r="O24" s="16">
        <f t="shared" si="6"/>
        <v>0</v>
      </c>
      <c r="P24" s="16">
        <f t="shared" si="6"/>
        <v>0</v>
      </c>
    </row>
    <row r="25" spans="1:16" hidden="1" outlineLevel="1" x14ac:dyDescent="0.2"/>
    <row r="26" spans="1:16" hidden="1" outlineLevel="1" x14ac:dyDescent="0.2"/>
    <row r="27" spans="1:16" hidden="1" outlineLevel="1" x14ac:dyDescent="0.2">
      <c r="B27" s="35" t="s">
        <v>219</v>
      </c>
    </row>
    <row r="28" spans="1:16" hidden="1" outlineLevel="1" x14ac:dyDescent="0.2">
      <c r="A28" s="11"/>
      <c r="B28" s="11"/>
      <c r="C28" s="21"/>
      <c r="D28" s="19"/>
      <c r="E28" s="15" t="str">
        <f xml:space="preserve"> Inputs!E$16</f>
        <v xml:space="preserve">Control in use (WR) </v>
      </c>
      <c r="F28" s="8">
        <f xml:space="preserve"> Inputs!F$16</f>
        <v>0</v>
      </c>
      <c r="G28" s="15" t="str">
        <f xml:space="preserve"> Inputs!G$16</f>
        <v>0=no, 1=yes</v>
      </c>
      <c r="H28" s="17"/>
    </row>
    <row r="29" spans="1:16" hidden="1" outlineLevel="1" x14ac:dyDescent="0.2">
      <c r="A29" s="11"/>
      <c r="B29" s="11"/>
      <c r="C29" s="21"/>
      <c r="D29" s="19"/>
      <c r="E29" s="15" t="str">
        <f xml:space="preserve"> Inputs!E$17</f>
        <v xml:space="preserve">Control in use (WN) </v>
      </c>
      <c r="F29" s="8">
        <f xml:space="preserve"> Inputs!F$17</f>
        <v>0</v>
      </c>
      <c r="G29" s="15" t="str">
        <f xml:space="preserve"> Inputs!G$17</f>
        <v>0=no, 1=yes</v>
      </c>
      <c r="H29" s="17"/>
    </row>
    <row r="30" spans="1:16" hidden="1" outlineLevel="1" x14ac:dyDescent="0.2">
      <c r="A30" s="11"/>
      <c r="B30" s="11"/>
      <c r="C30" s="21"/>
      <c r="D30" s="19"/>
      <c r="E30" s="15" t="str">
        <f xml:space="preserve"> Inputs!E$18</f>
        <v xml:space="preserve">Control in use (WWN) </v>
      </c>
      <c r="F30" s="8">
        <f xml:space="preserve"> Inputs!F$18</f>
        <v>0</v>
      </c>
      <c r="G30" s="15" t="str">
        <f xml:space="preserve"> Inputs!G$18</f>
        <v>0=no, 1=yes</v>
      </c>
      <c r="H30" s="17"/>
    </row>
    <row r="31" spans="1:16" hidden="1" outlineLevel="1" x14ac:dyDescent="0.2">
      <c r="A31" s="11"/>
      <c r="B31" s="11"/>
      <c r="C31" s="21"/>
      <c r="D31" s="19"/>
      <c r="E31" s="15" t="str">
        <f xml:space="preserve"> Inputs!E$19</f>
        <v xml:space="preserve">Control in use (BR) </v>
      </c>
      <c r="F31" s="8">
        <f xml:space="preserve"> Inputs!F$19</f>
        <v>0</v>
      </c>
      <c r="G31" s="15" t="str">
        <f xml:space="preserve"> Inputs!G$19</f>
        <v>0=no, 1=yes</v>
      </c>
      <c r="H31" s="17"/>
    </row>
    <row r="32" spans="1:16" hidden="1" outlineLevel="1" x14ac:dyDescent="0.2">
      <c r="A32" s="11"/>
      <c r="B32" s="11"/>
      <c r="C32" s="21"/>
      <c r="D32" s="19"/>
      <c r="E32" s="15" t="str">
        <f xml:space="preserve"> Inputs!E$20</f>
        <v xml:space="preserve">Control in use (ADDN1) </v>
      </c>
      <c r="F32" s="8">
        <f xml:space="preserve"> Inputs!F$20</f>
        <v>0</v>
      </c>
      <c r="G32" s="15" t="str">
        <f xml:space="preserve"> Inputs!G$20</f>
        <v>0=no, 1=yes</v>
      </c>
      <c r="H32" s="17"/>
    </row>
    <row r="33" spans="1:16" hidden="1" outlineLevel="1" x14ac:dyDescent="0.2">
      <c r="A33" s="11"/>
      <c r="B33" s="11"/>
      <c r="C33" s="21"/>
      <c r="D33" s="19"/>
      <c r="E33" s="15" t="str">
        <f xml:space="preserve"> Inputs!E$21</f>
        <v xml:space="preserve">Control in use (ADDN2) </v>
      </c>
      <c r="F33" s="8">
        <f xml:space="preserve"> Inputs!F$21</f>
        <v>0</v>
      </c>
      <c r="G33" s="15" t="str">
        <f xml:space="preserve"> Inputs!G$21</f>
        <v>0=no, 1=yes</v>
      </c>
      <c r="H33" s="17"/>
    </row>
    <row r="34" spans="1:16" hidden="1" outlineLevel="1" x14ac:dyDescent="0.2">
      <c r="A34" s="11"/>
      <c r="B34" s="11"/>
      <c r="C34" s="21"/>
      <c r="D34" s="19"/>
      <c r="E34" s="15" t="str">
        <f xml:space="preserve"> Inputs!E$26</f>
        <v xml:space="preserve">Enhancement allowance - real (WR) </v>
      </c>
      <c r="F34" s="22">
        <f xml:space="preserve"> Inputs!F$26</f>
        <v>0</v>
      </c>
      <c r="G34" s="22" t="str">
        <f xml:space="preserve"> Inputs!G$26</f>
        <v>£m</v>
      </c>
      <c r="H34" s="22">
        <f xml:space="preserve"> Inputs!H$26</f>
        <v>0</v>
      </c>
      <c r="I34" s="22">
        <f xml:space="preserve"> Inputs!I$26</f>
        <v>0</v>
      </c>
      <c r="J34" s="22">
        <f xml:space="preserve"> Inputs!J$26</f>
        <v>0</v>
      </c>
      <c r="K34" s="22">
        <f xml:space="preserve"> Inputs!K$26</f>
        <v>0</v>
      </c>
      <c r="L34" s="22">
        <f xml:space="preserve"> Inputs!L$26</f>
        <v>0</v>
      </c>
      <c r="M34" s="22">
        <f xml:space="preserve"> Inputs!M$26</f>
        <v>0</v>
      </c>
      <c r="N34" s="22">
        <f xml:space="preserve"> Inputs!N$26</f>
        <v>0</v>
      </c>
      <c r="O34" s="22">
        <f xml:space="preserve"> Inputs!O$26</f>
        <v>0</v>
      </c>
      <c r="P34" s="22">
        <f xml:space="preserve"> Inputs!P$26</f>
        <v>0</v>
      </c>
    </row>
    <row r="35" spans="1:16" hidden="1" outlineLevel="1" x14ac:dyDescent="0.2">
      <c r="A35" s="11"/>
      <c r="B35" s="11"/>
      <c r="C35" s="21"/>
      <c r="D35" s="19"/>
      <c r="E35" s="15" t="str">
        <f xml:space="preserve"> Inputs!E$27</f>
        <v xml:space="preserve">Enhancement allowance - real (WN) </v>
      </c>
      <c r="F35" s="22">
        <f xml:space="preserve"> Inputs!F$27</f>
        <v>0</v>
      </c>
      <c r="G35" s="22" t="str">
        <f xml:space="preserve"> Inputs!G$27</f>
        <v>£m</v>
      </c>
      <c r="H35" s="22">
        <f xml:space="preserve"> Inputs!H$27</f>
        <v>0</v>
      </c>
      <c r="I35" s="22">
        <f xml:space="preserve"> Inputs!I$27</f>
        <v>0</v>
      </c>
      <c r="J35" s="22">
        <f xml:space="preserve"> Inputs!J$27</f>
        <v>0</v>
      </c>
      <c r="K35" s="22">
        <f xml:space="preserve"> Inputs!K$27</f>
        <v>0</v>
      </c>
      <c r="L35" s="22">
        <f xml:space="preserve"> Inputs!L$27</f>
        <v>0</v>
      </c>
      <c r="M35" s="22">
        <f xml:space="preserve"> Inputs!M$27</f>
        <v>0</v>
      </c>
      <c r="N35" s="22">
        <f xml:space="preserve"> Inputs!N$27</f>
        <v>0</v>
      </c>
      <c r="O35" s="22">
        <f xml:space="preserve"> Inputs!O$27</f>
        <v>0</v>
      </c>
      <c r="P35" s="22">
        <f xml:space="preserve"> Inputs!P$27</f>
        <v>0</v>
      </c>
    </row>
    <row r="36" spans="1:16" hidden="1" outlineLevel="1" x14ac:dyDescent="0.2">
      <c r="A36" s="11"/>
      <c r="B36" s="11"/>
      <c r="C36" s="21"/>
      <c r="D36" s="19"/>
      <c r="E36" s="15" t="str">
        <f xml:space="preserve"> Inputs!E$28</f>
        <v xml:space="preserve">Enhancement allowance - real (WWN) </v>
      </c>
      <c r="F36" s="22">
        <f xml:space="preserve"> Inputs!F$28</f>
        <v>0</v>
      </c>
      <c r="G36" s="22" t="str">
        <f xml:space="preserve"> Inputs!G$28</f>
        <v>£m</v>
      </c>
      <c r="H36" s="22">
        <f xml:space="preserve"> Inputs!H$28</f>
        <v>0</v>
      </c>
      <c r="I36" s="22">
        <f xml:space="preserve"> Inputs!I$28</f>
        <v>0</v>
      </c>
      <c r="J36" s="22">
        <f xml:space="preserve"> Inputs!J$28</f>
        <v>0</v>
      </c>
      <c r="K36" s="22">
        <f xml:space="preserve"> Inputs!K$28</f>
        <v>0</v>
      </c>
      <c r="L36" s="22">
        <f xml:space="preserve"> Inputs!L$28</f>
        <v>0</v>
      </c>
      <c r="M36" s="22">
        <f xml:space="preserve"> Inputs!M$28</f>
        <v>0</v>
      </c>
      <c r="N36" s="22">
        <f xml:space="preserve"> Inputs!N$28</f>
        <v>0</v>
      </c>
      <c r="O36" s="22">
        <f xml:space="preserve"> Inputs!O$28</f>
        <v>0</v>
      </c>
      <c r="P36" s="22">
        <f xml:space="preserve"> Inputs!P$28</f>
        <v>0</v>
      </c>
    </row>
    <row r="37" spans="1:16" hidden="1" outlineLevel="1" x14ac:dyDescent="0.2">
      <c r="A37" s="11"/>
      <c r="B37" s="11"/>
      <c r="C37" s="21"/>
      <c r="D37" s="19"/>
      <c r="E37" s="15" t="str">
        <f xml:space="preserve"> Inputs!E$29</f>
        <v xml:space="preserve">Enhancement allowance - real (BR) </v>
      </c>
      <c r="F37" s="22">
        <f xml:space="preserve"> Inputs!F$29</f>
        <v>0</v>
      </c>
      <c r="G37" s="22" t="str">
        <f xml:space="preserve"> Inputs!G$29</f>
        <v>£m</v>
      </c>
      <c r="H37" s="22">
        <f xml:space="preserve"> Inputs!H$29</f>
        <v>0</v>
      </c>
      <c r="I37" s="22">
        <f xml:space="preserve"> Inputs!I$29</f>
        <v>0</v>
      </c>
      <c r="J37" s="22">
        <f xml:space="preserve"> Inputs!J$29</f>
        <v>0</v>
      </c>
      <c r="K37" s="22">
        <f xml:space="preserve"> Inputs!K$29</f>
        <v>0</v>
      </c>
      <c r="L37" s="22">
        <f xml:space="preserve"> Inputs!L$29</f>
        <v>0</v>
      </c>
      <c r="M37" s="22">
        <f xml:space="preserve"> Inputs!M$29</f>
        <v>0</v>
      </c>
      <c r="N37" s="22">
        <f xml:space="preserve"> Inputs!N$29</f>
        <v>0</v>
      </c>
      <c r="O37" s="22">
        <f xml:space="preserve"> Inputs!O$29</f>
        <v>0</v>
      </c>
      <c r="P37" s="22">
        <f xml:space="preserve"> Inputs!P$29</f>
        <v>0</v>
      </c>
    </row>
    <row r="38" spans="1:16" hidden="1" outlineLevel="1" x14ac:dyDescent="0.2">
      <c r="A38" s="11"/>
      <c r="B38" s="11"/>
      <c r="C38" s="21"/>
      <c r="D38" s="19"/>
      <c r="E38" s="15" t="str">
        <f xml:space="preserve"> Inputs!E$30</f>
        <v xml:space="preserve">Enhancement allowance - real (ADDN1) </v>
      </c>
      <c r="F38" s="22">
        <f xml:space="preserve"> Inputs!F$30</f>
        <v>0</v>
      </c>
      <c r="G38" s="22" t="str">
        <f xml:space="preserve"> Inputs!G$30</f>
        <v>£m</v>
      </c>
      <c r="H38" s="22">
        <f xml:space="preserve"> Inputs!H$30</f>
        <v>0</v>
      </c>
      <c r="I38" s="22">
        <f xml:space="preserve"> Inputs!I$30</f>
        <v>0</v>
      </c>
      <c r="J38" s="22">
        <f xml:space="preserve"> Inputs!J$30</f>
        <v>0</v>
      </c>
      <c r="K38" s="22">
        <f xml:space="preserve"> Inputs!K$30</f>
        <v>0</v>
      </c>
      <c r="L38" s="22">
        <f xml:space="preserve"> Inputs!L$30</f>
        <v>0</v>
      </c>
      <c r="M38" s="22">
        <f xml:space="preserve"> Inputs!M$30</f>
        <v>0</v>
      </c>
      <c r="N38" s="22">
        <f xml:space="preserve"> Inputs!N$30</f>
        <v>0</v>
      </c>
      <c r="O38" s="22">
        <f xml:space="preserve"> Inputs!O$30</f>
        <v>0</v>
      </c>
      <c r="P38" s="22">
        <f xml:space="preserve"> Inputs!P$30</f>
        <v>0</v>
      </c>
    </row>
    <row r="39" spans="1:16" hidden="1" outlineLevel="1" x14ac:dyDescent="0.2">
      <c r="A39" s="11"/>
      <c r="B39" s="11"/>
      <c r="C39" s="21"/>
      <c r="D39" s="19"/>
      <c r="E39" s="15" t="str">
        <f xml:space="preserve"> Inputs!E$31</f>
        <v xml:space="preserve">Enhancement allowance - real (ADDN2) </v>
      </c>
      <c r="F39" s="22">
        <f xml:space="preserve"> Inputs!F$31</f>
        <v>0</v>
      </c>
      <c r="G39" s="22" t="str">
        <f xml:space="preserve"> Inputs!G$31</f>
        <v>£m</v>
      </c>
      <c r="H39" s="22">
        <f xml:space="preserve"> Inputs!H$31</f>
        <v>0</v>
      </c>
      <c r="I39" s="22">
        <f xml:space="preserve"> Inputs!I$31</f>
        <v>0</v>
      </c>
      <c r="J39" s="22">
        <f xml:space="preserve"> Inputs!J$31</f>
        <v>0</v>
      </c>
      <c r="K39" s="22">
        <f xml:space="preserve"> Inputs!K$31</f>
        <v>0</v>
      </c>
      <c r="L39" s="22">
        <f xml:space="preserve"> Inputs!L$31</f>
        <v>0</v>
      </c>
      <c r="M39" s="22">
        <f xml:space="preserve"> Inputs!M$31</f>
        <v>0</v>
      </c>
      <c r="N39" s="22">
        <f xml:space="preserve"> Inputs!N$31</f>
        <v>0</v>
      </c>
      <c r="O39" s="22">
        <f xml:space="preserve"> Inputs!O$31</f>
        <v>0</v>
      </c>
      <c r="P39" s="22">
        <f xml:space="preserve"> Inputs!P$31</f>
        <v>0</v>
      </c>
    </row>
    <row r="40" spans="1:16" hidden="1" outlineLevel="1" x14ac:dyDescent="0.2">
      <c r="E40" s="42" t="str">
        <f t="shared" ref="E40:P40" si="7" xml:space="preserve"> E$19</f>
        <v xml:space="preserve">Actual enhancement spend - real (WR) </v>
      </c>
      <c r="F40" s="3">
        <f t="shared" si="7"/>
        <v>0</v>
      </c>
      <c r="G40" s="3" t="str">
        <f t="shared" si="7"/>
        <v>£m</v>
      </c>
      <c r="H40" s="3">
        <f t="shared" si="7"/>
        <v>0</v>
      </c>
      <c r="I40" s="3">
        <f t="shared" si="7"/>
        <v>0</v>
      </c>
      <c r="J40" s="3">
        <f t="shared" si="7"/>
        <v>0</v>
      </c>
      <c r="K40" s="3">
        <f t="shared" si="7"/>
        <v>0</v>
      </c>
      <c r="L40" s="3">
        <f t="shared" si="7"/>
        <v>0</v>
      </c>
      <c r="M40" s="3">
        <f t="shared" si="7"/>
        <v>0</v>
      </c>
      <c r="N40" s="3">
        <f t="shared" si="7"/>
        <v>0</v>
      </c>
      <c r="O40" s="3">
        <f t="shared" si="7"/>
        <v>0</v>
      </c>
      <c r="P40" s="3">
        <f t="shared" si="7"/>
        <v>0</v>
      </c>
    </row>
    <row r="41" spans="1:16" hidden="1" outlineLevel="1" x14ac:dyDescent="0.2">
      <c r="E41" s="42" t="str">
        <f t="shared" ref="E41:P41" si="8" xml:space="preserve"> E$20</f>
        <v xml:space="preserve">Actual enhancement spend - real (WN) </v>
      </c>
      <c r="F41" s="3">
        <f t="shared" si="8"/>
        <v>0</v>
      </c>
      <c r="G41" s="3" t="str">
        <f t="shared" si="8"/>
        <v>£m</v>
      </c>
      <c r="H41" s="3">
        <f t="shared" si="8"/>
        <v>0</v>
      </c>
      <c r="I41" s="3">
        <f t="shared" si="8"/>
        <v>0</v>
      </c>
      <c r="J41" s="3">
        <f t="shared" si="8"/>
        <v>0</v>
      </c>
      <c r="K41" s="3">
        <f t="shared" si="8"/>
        <v>0</v>
      </c>
      <c r="L41" s="3">
        <f t="shared" si="8"/>
        <v>0</v>
      </c>
      <c r="M41" s="3">
        <f t="shared" si="8"/>
        <v>0</v>
      </c>
      <c r="N41" s="3">
        <f t="shared" si="8"/>
        <v>0</v>
      </c>
      <c r="O41" s="3">
        <f t="shared" si="8"/>
        <v>0</v>
      </c>
      <c r="P41" s="3">
        <f t="shared" si="8"/>
        <v>0</v>
      </c>
    </row>
    <row r="42" spans="1:16" hidden="1" outlineLevel="1" x14ac:dyDescent="0.2">
      <c r="E42" s="42" t="str">
        <f t="shared" ref="E42:P42" si="9" xml:space="preserve"> E$21</f>
        <v xml:space="preserve">Actual enhancement spend - real (WWN) </v>
      </c>
      <c r="F42" s="3">
        <f t="shared" si="9"/>
        <v>0</v>
      </c>
      <c r="G42" s="3" t="str">
        <f t="shared" si="9"/>
        <v>£m</v>
      </c>
      <c r="H42" s="3">
        <f t="shared" si="9"/>
        <v>0</v>
      </c>
      <c r="I42" s="3">
        <f t="shared" si="9"/>
        <v>0</v>
      </c>
      <c r="J42" s="3">
        <f t="shared" si="9"/>
        <v>0</v>
      </c>
      <c r="K42" s="3">
        <f t="shared" si="9"/>
        <v>0</v>
      </c>
      <c r="L42" s="3">
        <f t="shared" si="9"/>
        <v>0</v>
      </c>
      <c r="M42" s="3">
        <f t="shared" si="9"/>
        <v>0</v>
      </c>
      <c r="N42" s="3">
        <f t="shared" si="9"/>
        <v>0</v>
      </c>
      <c r="O42" s="3">
        <f t="shared" si="9"/>
        <v>0</v>
      </c>
      <c r="P42" s="3">
        <f t="shared" si="9"/>
        <v>0</v>
      </c>
    </row>
    <row r="43" spans="1:16" hidden="1" outlineLevel="1" x14ac:dyDescent="0.2">
      <c r="E43" s="42" t="str">
        <f t="shared" ref="E43:P43" si="10" xml:space="preserve"> E$22</f>
        <v xml:space="preserve">Actual enhancement spend - real (BR) </v>
      </c>
      <c r="F43" s="3">
        <f t="shared" si="10"/>
        <v>0</v>
      </c>
      <c r="G43" s="3" t="str">
        <f t="shared" si="10"/>
        <v>£m</v>
      </c>
      <c r="H43" s="3">
        <f t="shared" si="10"/>
        <v>0</v>
      </c>
      <c r="I43" s="3">
        <f t="shared" si="10"/>
        <v>0</v>
      </c>
      <c r="J43" s="3">
        <f t="shared" si="10"/>
        <v>0</v>
      </c>
      <c r="K43" s="3">
        <f t="shared" si="10"/>
        <v>0</v>
      </c>
      <c r="L43" s="3">
        <f t="shared" si="10"/>
        <v>0</v>
      </c>
      <c r="M43" s="3">
        <f t="shared" si="10"/>
        <v>0</v>
      </c>
      <c r="N43" s="3">
        <f t="shared" si="10"/>
        <v>0</v>
      </c>
      <c r="O43" s="3">
        <f t="shared" si="10"/>
        <v>0</v>
      </c>
      <c r="P43" s="3">
        <f t="shared" si="10"/>
        <v>0</v>
      </c>
    </row>
    <row r="44" spans="1:16" hidden="1" outlineLevel="1" x14ac:dyDescent="0.2">
      <c r="E44" s="42" t="str">
        <f t="shared" ref="E44:P44" si="11" xml:space="preserve"> E$23</f>
        <v xml:space="preserve">Actual enhancement spend - real (ADDN1) </v>
      </c>
      <c r="F44" s="3">
        <f t="shared" si="11"/>
        <v>0</v>
      </c>
      <c r="G44" s="3" t="str">
        <f t="shared" si="11"/>
        <v>£m</v>
      </c>
      <c r="H44" s="3">
        <f t="shared" si="11"/>
        <v>0</v>
      </c>
      <c r="I44" s="3">
        <f t="shared" si="11"/>
        <v>0</v>
      </c>
      <c r="J44" s="3">
        <f t="shared" si="11"/>
        <v>0</v>
      </c>
      <c r="K44" s="3">
        <f t="shared" si="11"/>
        <v>0</v>
      </c>
      <c r="L44" s="3">
        <f t="shared" si="11"/>
        <v>0</v>
      </c>
      <c r="M44" s="3">
        <f t="shared" si="11"/>
        <v>0</v>
      </c>
      <c r="N44" s="3">
        <f t="shared" si="11"/>
        <v>0</v>
      </c>
      <c r="O44" s="3">
        <f t="shared" si="11"/>
        <v>0</v>
      </c>
      <c r="P44" s="3">
        <f t="shared" si="11"/>
        <v>0</v>
      </c>
    </row>
    <row r="45" spans="1:16" hidden="1" outlineLevel="1" x14ac:dyDescent="0.2">
      <c r="E45" s="42" t="str">
        <f t="shared" ref="E45:P45" si="12" xml:space="preserve"> E$24</f>
        <v xml:space="preserve">Actual enhancement spend - real (ADDN2) </v>
      </c>
      <c r="F45" s="3">
        <f t="shared" si="12"/>
        <v>0</v>
      </c>
      <c r="G45" s="3" t="str">
        <f t="shared" si="12"/>
        <v>£m</v>
      </c>
      <c r="H45" s="3">
        <f t="shared" si="12"/>
        <v>0</v>
      </c>
      <c r="I45" s="3">
        <f t="shared" si="12"/>
        <v>0</v>
      </c>
      <c r="J45" s="3">
        <f t="shared" si="12"/>
        <v>0</v>
      </c>
      <c r="K45" s="3">
        <f t="shared" si="12"/>
        <v>0</v>
      </c>
      <c r="L45" s="3">
        <f t="shared" si="12"/>
        <v>0</v>
      </c>
      <c r="M45" s="3">
        <f t="shared" si="12"/>
        <v>0</v>
      </c>
      <c r="N45" s="3">
        <f t="shared" si="12"/>
        <v>0</v>
      </c>
      <c r="O45" s="3">
        <f t="shared" si="12"/>
        <v>0</v>
      </c>
      <c r="P45" s="3">
        <f t="shared" si="12"/>
        <v>0</v>
      </c>
    </row>
    <row r="46" spans="1:16" hidden="1" outlineLevel="1" x14ac:dyDescent="0.2">
      <c r="A46" s="11"/>
      <c r="B46" s="11"/>
      <c r="C46" s="21"/>
      <c r="D46" s="19"/>
      <c r="E46" s="15" t="str">
        <f xml:space="preserve"> Time!E$83</f>
        <v>Cumulative year 2 flag</v>
      </c>
      <c r="F46" s="8">
        <f xml:space="preserve"> Time!F$83</f>
        <v>0</v>
      </c>
      <c r="G46" s="8" t="str">
        <f xml:space="preserve"> Time!G$83</f>
        <v>Flag</v>
      </c>
      <c r="H46" s="8">
        <f xml:space="preserve"> Time!H$83</f>
        <v>2</v>
      </c>
      <c r="I46" s="8">
        <f xml:space="preserve"> Time!I$83</f>
        <v>0</v>
      </c>
      <c r="J46" s="8">
        <f xml:space="preserve"> Time!J$83</f>
        <v>0</v>
      </c>
      <c r="K46" s="8">
        <f xml:space="preserve"> Time!K$83</f>
        <v>1</v>
      </c>
      <c r="L46" s="8">
        <f xml:space="preserve"> Time!L$83</f>
        <v>1</v>
      </c>
      <c r="M46" s="8">
        <f xml:space="preserve"> Time!M$83</f>
        <v>0</v>
      </c>
      <c r="N46" s="8">
        <f xml:space="preserve"> Time!N$83</f>
        <v>0</v>
      </c>
      <c r="O46" s="8">
        <f xml:space="preserve"> Time!O$83</f>
        <v>0</v>
      </c>
      <c r="P46" s="8">
        <f xml:space="preserve"> Time!P$83</f>
        <v>0</v>
      </c>
    </row>
    <row r="47" spans="1:16" hidden="1" outlineLevel="1" x14ac:dyDescent="0.2">
      <c r="E47" s="42" t="s">
        <v>220</v>
      </c>
      <c r="G47" s="42" t="s">
        <v>155</v>
      </c>
      <c r="H47" s="3">
        <f t="shared" ref="H47:H52" si="13" xml:space="preserve"> SUM( J47:P47 )</f>
        <v>0</v>
      </c>
      <c r="J47" s="3">
        <f t="shared" ref="J47:P52" si="14" xml:space="preserve"> ( J34 - J40 ) * J$46 * $F28</f>
        <v>0</v>
      </c>
      <c r="K47" s="3">
        <f t="shared" si="14"/>
        <v>0</v>
      </c>
      <c r="L47" s="3">
        <f t="shared" si="14"/>
        <v>0</v>
      </c>
      <c r="M47" s="3">
        <f t="shared" si="14"/>
        <v>0</v>
      </c>
      <c r="N47" s="3">
        <f t="shared" si="14"/>
        <v>0</v>
      </c>
      <c r="O47" s="3">
        <f t="shared" si="14"/>
        <v>0</v>
      </c>
      <c r="P47" s="3">
        <f t="shared" si="14"/>
        <v>0</v>
      </c>
    </row>
    <row r="48" spans="1:16" hidden="1" outlineLevel="1" x14ac:dyDescent="0.2">
      <c r="E48" s="42" t="s">
        <v>221</v>
      </c>
      <c r="G48" s="42" t="s">
        <v>155</v>
      </c>
      <c r="H48" s="3">
        <f t="shared" si="13"/>
        <v>0</v>
      </c>
      <c r="J48" s="3">
        <f t="shared" si="14"/>
        <v>0</v>
      </c>
      <c r="K48" s="3">
        <f t="shared" si="14"/>
        <v>0</v>
      </c>
      <c r="L48" s="3">
        <f t="shared" si="14"/>
        <v>0</v>
      </c>
      <c r="M48" s="3">
        <f t="shared" si="14"/>
        <v>0</v>
      </c>
      <c r="N48" s="3">
        <f t="shared" si="14"/>
        <v>0</v>
      </c>
      <c r="O48" s="3">
        <f t="shared" si="14"/>
        <v>0</v>
      </c>
      <c r="P48" s="3">
        <f t="shared" si="14"/>
        <v>0</v>
      </c>
    </row>
    <row r="49" spans="2:16" hidden="1" outlineLevel="1" x14ac:dyDescent="0.2">
      <c r="E49" s="42" t="s">
        <v>222</v>
      </c>
      <c r="G49" s="42" t="s">
        <v>155</v>
      </c>
      <c r="H49" s="3">
        <f t="shared" si="13"/>
        <v>0</v>
      </c>
      <c r="J49" s="3">
        <f t="shared" si="14"/>
        <v>0</v>
      </c>
      <c r="K49" s="3">
        <f t="shared" si="14"/>
        <v>0</v>
      </c>
      <c r="L49" s="3">
        <f t="shared" si="14"/>
        <v>0</v>
      </c>
      <c r="M49" s="3">
        <f t="shared" si="14"/>
        <v>0</v>
      </c>
      <c r="N49" s="3">
        <f t="shared" si="14"/>
        <v>0</v>
      </c>
      <c r="O49" s="3">
        <f t="shared" si="14"/>
        <v>0</v>
      </c>
      <c r="P49" s="3">
        <f t="shared" si="14"/>
        <v>0</v>
      </c>
    </row>
    <row r="50" spans="2:16" hidden="1" outlineLevel="1" x14ac:dyDescent="0.2">
      <c r="E50" s="42" t="s">
        <v>223</v>
      </c>
      <c r="G50" s="42" t="s">
        <v>155</v>
      </c>
      <c r="H50" s="3">
        <f t="shared" si="13"/>
        <v>0</v>
      </c>
      <c r="J50" s="3">
        <f t="shared" si="14"/>
        <v>0</v>
      </c>
      <c r="K50" s="3">
        <f t="shared" si="14"/>
        <v>0</v>
      </c>
      <c r="L50" s="3">
        <f t="shared" si="14"/>
        <v>0</v>
      </c>
      <c r="M50" s="3">
        <f t="shared" si="14"/>
        <v>0</v>
      </c>
      <c r="N50" s="3">
        <f t="shared" si="14"/>
        <v>0</v>
      </c>
      <c r="O50" s="3">
        <f t="shared" si="14"/>
        <v>0</v>
      </c>
      <c r="P50" s="3">
        <f t="shared" si="14"/>
        <v>0</v>
      </c>
    </row>
    <row r="51" spans="2:16" hidden="1" outlineLevel="1" x14ac:dyDescent="0.2">
      <c r="E51" s="42" t="s">
        <v>224</v>
      </c>
      <c r="G51" s="42" t="s">
        <v>155</v>
      </c>
      <c r="H51" s="3">
        <f t="shared" si="13"/>
        <v>0</v>
      </c>
      <c r="J51" s="3">
        <f t="shared" si="14"/>
        <v>0</v>
      </c>
      <c r="K51" s="3">
        <f t="shared" si="14"/>
        <v>0</v>
      </c>
      <c r="L51" s="3">
        <f t="shared" si="14"/>
        <v>0</v>
      </c>
      <c r="M51" s="3">
        <f t="shared" si="14"/>
        <v>0</v>
      </c>
      <c r="N51" s="3">
        <f t="shared" si="14"/>
        <v>0</v>
      </c>
      <c r="O51" s="3">
        <f t="shared" si="14"/>
        <v>0</v>
      </c>
      <c r="P51" s="3">
        <f t="shared" si="14"/>
        <v>0</v>
      </c>
    </row>
    <row r="52" spans="2:16" hidden="1" outlineLevel="1" x14ac:dyDescent="0.2">
      <c r="E52" s="42" t="s">
        <v>225</v>
      </c>
      <c r="G52" s="42" t="s">
        <v>155</v>
      </c>
      <c r="H52" s="3">
        <f t="shared" si="13"/>
        <v>0</v>
      </c>
      <c r="J52" s="3">
        <f t="shared" si="14"/>
        <v>0</v>
      </c>
      <c r="K52" s="3">
        <f t="shared" si="14"/>
        <v>0</v>
      </c>
      <c r="L52" s="3">
        <f t="shared" si="14"/>
        <v>0</v>
      </c>
      <c r="M52" s="3">
        <f t="shared" si="14"/>
        <v>0</v>
      </c>
      <c r="N52" s="3">
        <f t="shared" si="14"/>
        <v>0</v>
      </c>
      <c r="O52" s="3">
        <f t="shared" si="14"/>
        <v>0</v>
      </c>
      <c r="P52" s="3">
        <f t="shared" si="14"/>
        <v>0</v>
      </c>
    </row>
    <row r="53" spans="2:16" hidden="1" outlineLevel="1" x14ac:dyDescent="0.2"/>
    <row r="54" spans="2:16" hidden="1" outlineLevel="1" x14ac:dyDescent="0.2"/>
    <row r="55" spans="2:16" hidden="1" outlineLevel="1" x14ac:dyDescent="0.2">
      <c r="B55" s="35" t="s">
        <v>226</v>
      </c>
    </row>
    <row r="56" spans="2:16" hidden="1" outlineLevel="1" x14ac:dyDescent="0.2">
      <c r="E56" s="42" t="str">
        <f t="shared" ref="E56:P56" si="15" xml:space="preserve"> E$47</f>
        <v xml:space="preserve">Year 2 total modelled underspend - real (WR) </v>
      </c>
      <c r="F56" s="3">
        <f t="shared" si="15"/>
        <v>0</v>
      </c>
      <c r="G56" s="3" t="str">
        <f t="shared" si="15"/>
        <v>£m</v>
      </c>
      <c r="H56" s="3">
        <f t="shared" si="15"/>
        <v>0</v>
      </c>
      <c r="I56" s="3">
        <f t="shared" si="15"/>
        <v>0</v>
      </c>
      <c r="J56" s="3">
        <f t="shared" si="15"/>
        <v>0</v>
      </c>
      <c r="K56" s="3">
        <f t="shared" si="15"/>
        <v>0</v>
      </c>
      <c r="L56" s="3">
        <f t="shared" si="15"/>
        <v>0</v>
      </c>
      <c r="M56" s="3">
        <f t="shared" si="15"/>
        <v>0</v>
      </c>
      <c r="N56" s="3">
        <f t="shared" si="15"/>
        <v>0</v>
      </c>
      <c r="O56" s="3">
        <f t="shared" si="15"/>
        <v>0</v>
      </c>
      <c r="P56" s="3">
        <f t="shared" si="15"/>
        <v>0</v>
      </c>
    </row>
    <row r="57" spans="2:16" hidden="1" outlineLevel="1" x14ac:dyDescent="0.2">
      <c r="E57" s="42" t="str">
        <f t="shared" ref="E57:P57" si="16" xml:space="preserve"> E$48</f>
        <v xml:space="preserve">Year 2 total modelled underspend - real (WN) </v>
      </c>
      <c r="F57" s="3">
        <f t="shared" si="16"/>
        <v>0</v>
      </c>
      <c r="G57" s="3" t="str">
        <f t="shared" si="16"/>
        <v>£m</v>
      </c>
      <c r="H57" s="3">
        <f t="shared" si="16"/>
        <v>0</v>
      </c>
      <c r="I57" s="3">
        <f t="shared" si="16"/>
        <v>0</v>
      </c>
      <c r="J57" s="3">
        <f t="shared" si="16"/>
        <v>0</v>
      </c>
      <c r="K57" s="3">
        <f t="shared" si="16"/>
        <v>0</v>
      </c>
      <c r="L57" s="3">
        <f t="shared" si="16"/>
        <v>0</v>
      </c>
      <c r="M57" s="3">
        <f t="shared" si="16"/>
        <v>0</v>
      </c>
      <c r="N57" s="3">
        <f t="shared" si="16"/>
        <v>0</v>
      </c>
      <c r="O57" s="3">
        <f t="shared" si="16"/>
        <v>0</v>
      </c>
      <c r="P57" s="3">
        <f t="shared" si="16"/>
        <v>0</v>
      </c>
    </row>
    <row r="58" spans="2:16" hidden="1" outlineLevel="1" x14ac:dyDescent="0.2">
      <c r="E58" s="42" t="str">
        <f t="shared" ref="E58:P58" si="17" xml:space="preserve"> E$49</f>
        <v xml:space="preserve">Year 2 total modelled underspend - real (WWN) </v>
      </c>
      <c r="F58" s="3">
        <f t="shared" si="17"/>
        <v>0</v>
      </c>
      <c r="G58" s="3" t="str">
        <f t="shared" si="17"/>
        <v>£m</v>
      </c>
      <c r="H58" s="3">
        <f t="shared" si="17"/>
        <v>0</v>
      </c>
      <c r="I58" s="3">
        <f t="shared" si="17"/>
        <v>0</v>
      </c>
      <c r="J58" s="3">
        <f t="shared" si="17"/>
        <v>0</v>
      </c>
      <c r="K58" s="3">
        <f t="shared" si="17"/>
        <v>0</v>
      </c>
      <c r="L58" s="3">
        <f t="shared" si="17"/>
        <v>0</v>
      </c>
      <c r="M58" s="3">
        <f t="shared" si="17"/>
        <v>0</v>
      </c>
      <c r="N58" s="3">
        <f t="shared" si="17"/>
        <v>0</v>
      </c>
      <c r="O58" s="3">
        <f t="shared" si="17"/>
        <v>0</v>
      </c>
      <c r="P58" s="3">
        <f t="shared" si="17"/>
        <v>0</v>
      </c>
    </row>
    <row r="59" spans="2:16" hidden="1" outlineLevel="1" x14ac:dyDescent="0.2">
      <c r="E59" s="42" t="str">
        <f t="shared" ref="E59:P59" si="18" xml:space="preserve"> E$50</f>
        <v xml:space="preserve">Year 2 total modelled underspend - real (BR) </v>
      </c>
      <c r="F59" s="3">
        <f t="shared" si="18"/>
        <v>0</v>
      </c>
      <c r="G59" s="3" t="str">
        <f t="shared" si="18"/>
        <v>£m</v>
      </c>
      <c r="H59" s="3">
        <f t="shared" si="18"/>
        <v>0</v>
      </c>
      <c r="I59" s="3">
        <f t="shared" si="18"/>
        <v>0</v>
      </c>
      <c r="J59" s="3">
        <f t="shared" si="18"/>
        <v>0</v>
      </c>
      <c r="K59" s="3">
        <f t="shared" si="18"/>
        <v>0</v>
      </c>
      <c r="L59" s="3">
        <f t="shared" si="18"/>
        <v>0</v>
      </c>
      <c r="M59" s="3">
        <f t="shared" si="18"/>
        <v>0</v>
      </c>
      <c r="N59" s="3">
        <f t="shared" si="18"/>
        <v>0</v>
      </c>
      <c r="O59" s="3">
        <f t="shared" si="18"/>
        <v>0</v>
      </c>
      <c r="P59" s="3">
        <f t="shared" si="18"/>
        <v>0</v>
      </c>
    </row>
    <row r="60" spans="2:16" hidden="1" outlineLevel="1" x14ac:dyDescent="0.2">
      <c r="E60" s="42" t="str">
        <f t="shared" ref="E60:P60" si="19" xml:space="preserve"> E$51</f>
        <v xml:space="preserve">Year 2 total modelled underspend - real (ADDN1) </v>
      </c>
      <c r="F60" s="3">
        <f t="shared" si="19"/>
        <v>0</v>
      </c>
      <c r="G60" s="3" t="str">
        <f t="shared" si="19"/>
        <v>£m</v>
      </c>
      <c r="H60" s="3">
        <f t="shared" si="19"/>
        <v>0</v>
      </c>
      <c r="I60" s="3">
        <f t="shared" si="19"/>
        <v>0</v>
      </c>
      <c r="J60" s="3">
        <f t="shared" si="19"/>
        <v>0</v>
      </c>
      <c r="K60" s="3">
        <f t="shared" si="19"/>
        <v>0</v>
      </c>
      <c r="L60" s="3">
        <f t="shared" si="19"/>
        <v>0</v>
      </c>
      <c r="M60" s="3">
        <f t="shared" si="19"/>
        <v>0</v>
      </c>
      <c r="N60" s="3">
        <f t="shared" si="19"/>
        <v>0</v>
      </c>
      <c r="O60" s="3">
        <f t="shared" si="19"/>
        <v>0</v>
      </c>
      <c r="P60" s="3">
        <f t="shared" si="19"/>
        <v>0</v>
      </c>
    </row>
    <row r="61" spans="2:16" hidden="1" outlineLevel="1" x14ac:dyDescent="0.2">
      <c r="E61" s="42" t="str">
        <f t="shared" ref="E61:P61" si="20" xml:space="preserve"> E$52</f>
        <v xml:space="preserve">Year 2 total modelled underspend - real (ADDN2) </v>
      </c>
      <c r="F61" s="3">
        <f t="shared" si="20"/>
        <v>0</v>
      </c>
      <c r="G61" s="3" t="str">
        <f t="shared" si="20"/>
        <v>£m</v>
      </c>
      <c r="H61" s="3">
        <f t="shared" si="20"/>
        <v>0</v>
      </c>
      <c r="I61" s="3">
        <f t="shared" si="20"/>
        <v>0</v>
      </c>
      <c r="J61" s="3">
        <f t="shared" si="20"/>
        <v>0</v>
      </c>
      <c r="K61" s="3">
        <f t="shared" si="20"/>
        <v>0</v>
      </c>
      <c r="L61" s="3">
        <f t="shared" si="20"/>
        <v>0</v>
      </c>
      <c r="M61" s="3">
        <f t="shared" si="20"/>
        <v>0</v>
      </c>
      <c r="N61" s="3">
        <f t="shared" si="20"/>
        <v>0</v>
      </c>
      <c r="O61" s="3">
        <f t="shared" si="20"/>
        <v>0</v>
      </c>
      <c r="P61" s="3">
        <f t="shared" si="20"/>
        <v>0</v>
      </c>
    </row>
    <row r="62" spans="2:16" hidden="1" outlineLevel="1" x14ac:dyDescent="0.2">
      <c r="E62" s="42" t="s">
        <v>227</v>
      </c>
      <c r="G62" s="42" t="s">
        <v>155</v>
      </c>
      <c r="H62" s="3">
        <f t="shared" ref="H62:H67" si="21" xml:space="preserve"> SUM( J62:P62 )</f>
        <v>0</v>
      </c>
      <c r="J62" s="3">
        <f t="shared" ref="J62:P67" si="22" xml:space="preserve"> I62 + J56</f>
        <v>0</v>
      </c>
      <c r="K62" s="3">
        <f t="shared" si="22"/>
        <v>0</v>
      </c>
      <c r="L62" s="3">
        <f t="shared" si="22"/>
        <v>0</v>
      </c>
      <c r="M62" s="3">
        <f t="shared" si="22"/>
        <v>0</v>
      </c>
      <c r="N62" s="3">
        <f t="shared" si="22"/>
        <v>0</v>
      </c>
      <c r="O62" s="3">
        <f t="shared" si="22"/>
        <v>0</v>
      </c>
      <c r="P62" s="3">
        <f t="shared" si="22"/>
        <v>0</v>
      </c>
    </row>
    <row r="63" spans="2:16" hidden="1" outlineLevel="1" x14ac:dyDescent="0.2">
      <c r="E63" s="42" t="s">
        <v>228</v>
      </c>
      <c r="G63" s="42" t="s">
        <v>155</v>
      </c>
      <c r="H63" s="3">
        <f t="shared" si="21"/>
        <v>0</v>
      </c>
      <c r="J63" s="3">
        <f t="shared" si="22"/>
        <v>0</v>
      </c>
      <c r="K63" s="3">
        <f t="shared" si="22"/>
        <v>0</v>
      </c>
      <c r="L63" s="3">
        <f t="shared" si="22"/>
        <v>0</v>
      </c>
      <c r="M63" s="3">
        <f t="shared" si="22"/>
        <v>0</v>
      </c>
      <c r="N63" s="3">
        <f t="shared" si="22"/>
        <v>0</v>
      </c>
      <c r="O63" s="3">
        <f t="shared" si="22"/>
        <v>0</v>
      </c>
      <c r="P63" s="3">
        <f t="shared" si="22"/>
        <v>0</v>
      </c>
    </row>
    <row r="64" spans="2:16" hidden="1" outlineLevel="1" x14ac:dyDescent="0.2">
      <c r="E64" s="42" t="s">
        <v>229</v>
      </c>
      <c r="G64" s="42" t="s">
        <v>155</v>
      </c>
      <c r="H64" s="3">
        <f t="shared" si="21"/>
        <v>0</v>
      </c>
      <c r="J64" s="3">
        <f t="shared" si="22"/>
        <v>0</v>
      </c>
      <c r="K64" s="3">
        <f t="shared" si="22"/>
        <v>0</v>
      </c>
      <c r="L64" s="3">
        <f t="shared" si="22"/>
        <v>0</v>
      </c>
      <c r="M64" s="3">
        <f t="shared" si="22"/>
        <v>0</v>
      </c>
      <c r="N64" s="3">
        <f t="shared" si="22"/>
        <v>0</v>
      </c>
      <c r="O64" s="3">
        <f t="shared" si="22"/>
        <v>0</v>
      </c>
      <c r="P64" s="3">
        <f t="shared" si="22"/>
        <v>0</v>
      </c>
    </row>
    <row r="65" spans="1:16" hidden="1" outlineLevel="1" x14ac:dyDescent="0.2">
      <c r="E65" s="42" t="s">
        <v>230</v>
      </c>
      <c r="G65" s="42" t="s">
        <v>155</v>
      </c>
      <c r="H65" s="3">
        <f t="shared" si="21"/>
        <v>0</v>
      </c>
      <c r="J65" s="3">
        <f t="shared" si="22"/>
        <v>0</v>
      </c>
      <c r="K65" s="3">
        <f t="shared" si="22"/>
        <v>0</v>
      </c>
      <c r="L65" s="3">
        <f t="shared" si="22"/>
        <v>0</v>
      </c>
      <c r="M65" s="3">
        <f t="shared" si="22"/>
        <v>0</v>
      </c>
      <c r="N65" s="3">
        <f t="shared" si="22"/>
        <v>0</v>
      </c>
      <c r="O65" s="3">
        <f t="shared" si="22"/>
        <v>0</v>
      </c>
      <c r="P65" s="3">
        <f t="shared" si="22"/>
        <v>0</v>
      </c>
    </row>
    <row r="66" spans="1:16" hidden="1" outlineLevel="1" x14ac:dyDescent="0.2">
      <c r="E66" s="42" t="s">
        <v>231</v>
      </c>
      <c r="G66" s="42" t="s">
        <v>155</v>
      </c>
      <c r="H66" s="3">
        <f t="shared" si="21"/>
        <v>0</v>
      </c>
      <c r="J66" s="3">
        <f t="shared" si="22"/>
        <v>0</v>
      </c>
      <c r="K66" s="3">
        <f t="shared" si="22"/>
        <v>0</v>
      </c>
      <c r="L66" s="3">
        <f t="shared" si="22"/>
        <v>0</v>
      </c>
      <c r="M66" s="3">
        <f t="shared" si="22"/>
        <v>0</v>
      </c>
      <c r="N66" s="3">
        <f t="shared" si="22"/>
        <v>0</v>
      </c>
      <c r="O66" s="3">
        <f t="shared" si="22"/>
        <v>0</v>
      </c>
      <c r="P66" s="3">
        <f t="shared" si="22"/>
        <v>0</v>
      </c>
    </row>
    <row r="67" spans="1:16" hidden="1" outlineLevel="1" x14ac:dyDescent="0.2">
      <c r="E67" s="42" t="s">
        <v>232</v>
      </c>
      <c r="G67" s="42" t="s">
        <v>155</v>
      </c>
      <c r="H67" s="3">
        <f t="shared" si="21"/>
        <v>0</v>
      </c>
      <c r="J67" s="3">
        <f t="shared" si="22"/>
        <v>0</v>
      </c>
      <c r="K67" s="3">
        <f t="shared" si="22"/>
        <v>0</v>
      </c>
      <c r="L67" s="3">
        <f t="shared" si="22"/>
        <v>0</v>
      </c>
      <c r="M67" s="3">
        <f t="shared" si="22"/>
        <v>0</v>
      </c>
      <c r="N67" s="3">
        <f t="shared" si="22"/>
        <v>0</v>
      </c>
      <c r="O67" s="3">
        <f t="shared" si="22"/>
        <v>0</v>
      </c>
      <c r="P67" s="3">
        <f t="shared" si="22"/>
        <v>0</v>
      </c>
    </row>
    <row r="68" spans="1:16" hidden="1" outlineLevel="1" x14ac:dyDescent="0.2"/>
    <row r="69" spans="1:16" hidden="1" outlineLevel="1" x14ac:dyDescent="0.2"/>
    <row r="70" spans="1:16" hidden="1" outlineLevel="1" x14ac:dyDescent="0.2">
      <c r="A70" s="166"/>
      <c r="B70" s="166" t="s">
        <v>233</v>
      </c>
      <c r="C70" s="167"/>
      <c r="D70" s="168"/>
    </row>
    <row r="71" spans="1:16" hidden="1" outlineLevel="1" x14ac:dyDescent="0.2">
      <c r="A71" s="164"/>
      <c r="B71" s="164"/>
      <c r="C71" s="163"/>
      <c r="D71" s="165"/>
      <c r="E71" s="15" t="str">
        <f xml:space="preserve"> Inputs!E$16</f>
        <v xml:space="preserve">Control in use (WR) </v>
      </c>
      <c r="F71" s="8">
        <f xml:space="preserve"> Inputs!F$16</f>
        <v>0</v>
      </c>
      <c r="G71" s="15" t="str">
        <f xml:space="preserve"> Inputs!G$16</f>
        <v>0=no, 1=yes</v>
      </c>
      <c r="H71" s="17"/>
    </row>
    <row r="72" spans="1:16" hidden="1" outlineLevel="1" x14ac:dyDescent="0.2">
      <c r="A72" s="11"/>
      <c r="B72" s="11"/>
      <c r="C72" s="21"/>
      <c r="D72" s="19"/>
      <c r="E72" s="15" t="str">
        <f xml:space="preserve"> Inputs!E$17</f>
        <v xml:space="preserve">Control in use (WN) </v>
      </c>
      <c r="F72" s="8">
        <f xml:space="preserve"> Inputs!F$17</f>
        <v>0</v>
      </c>
      <c r="G72" s="15" t="str">
        <f xml:space="preserve"> Inputs!G$17</f>
        <v>0=no, 1=yes</v>
      </c>
      <c r="H72" s="17"/>
    </row>
    <row r="73" spans="1:16" hidden="1" outlineLevel="1" x14ac:dyDescent="0.2">
      <c r="A73" s="11"/>
      <c r="B73" s="11"/>
      <c r="C73" s="21"/>
      <c r="D73" s="19"/>
      <c r="E73" s="15" t="str">
        <f xml:space="preserve"> Inputs!E$18</f>
        <v xml:space="preserve">Control in use (WWN) </v>
      </c>
      <c r="F73" s="8">
        <f xml:space="preserve"> Inputs!F$18</f>
        <v>0</v>
      </c>
      <c r="G73" s="15" t="str">
        <f xml:space="preserve"> Inputs!G$18</f>
        <v>0=no, 1=yes</v>
      </c>
      <c r="H73" s="17"/>
    </row>
    <row r="74" spans="1:16" hidden="1" outlineLevel="1" x14ac:dyDescent="0.2">
      <c r="A74" s="11"/>
      <c r="B74" s="11"/>
      <c r="C74" s="21"/>
      <c r="D74" s="19"/>
      <c r="E74" s="15" t="str">
        <f xml:space="preserve"> Inputs!E$19</f>
        <v xml:space="preserve">Control in use (BR) </v>
      </c>
      <c r="F74" s="8">
        <f xml:space="preserve"> Inputs!F$19</f>
        <v>0</v>
      </c>
      <c r="G74" s="15" t="str">
        <f xml:space="preserve"> Inputs!G$19</f>
        <v>0=no, 1=yes</v>
      </c>
      <c r="H74" s="17"/>
    </row>
    <row r="75" spans="1:16" hidden="1" outlineLevel="1" x14ac:dyDescent="0.2">
      <c r="A75" s="11"/>
      <c r="B75" s="11"/>
      <c r="C75" s="21"/>
      <c r="D75" s="19"/>
      <c r="E75" s="15" t="str">
        <f xml:space="preserve"> Inputs!E$20</f>
        <v xml:space="preserve">Control in use (ADDN1) </v>
      </c>
      <c r="F75" s="8">
        <f xml:space="preserve"> Inputs!F$20</f>
        <v>0</v>
      </c>
      <c r="G75" s="15" t="str">
        <f xml:space="preserve"> Inputs!G$20</f>
        <v>0=no, 1=yes</v>
      </c>
      <c r="H75" s="17"/>
    </row>
    <row r="76" spans="1:16" hidden="1" outlineLevel="1" x14ac:dyDescent="0.2">
      <c r="A76" s="11"/>
      <c r="B76" s="11"/>
      <c r="C76" s="21"/>
      <c r="D76" s="19"/>
      <c r="E76" s="15" t="str">
        <f xml:space="preserve"> Inputs!E$21</f>
        <v xml:space="preserve">Control in use (ADDN2) </v>
      </c>
      <c r="F76" s="8">
        <f xml:space="preserve"> Inputs!F$21</f>
        <v>0</v>
      </c>
      <c r="G76" s="15" t="str">
        <f xml:space="preserve"> Inputs!G$21</f>
        <v>0=no, 1=yes</v>
      </c>
      <c r="H76" s="17"/>
    </row>
    <row r="77" spans="1:16" hidden="1" outlineLevel="1" x14ac:dyDescent="0.2">
      <c r="A77" s="164"/>
      <c r="B77" s="164"/>
      <c r="C77" s="163"/>
      <c r="D77" s="165"/>
      <c r="E77" s="15" t="str">
        <f xml:space="preserve"> Inputs!E$26</f>
        <v xml:space="preserve">Enhancement allowance - real (WR) </v>
      </c>
      <c r="F77" s="22">
        <f xml:space="preserve"> Inputs!F$26</f>
        <v>0</v>
      </c>
      <c r="G77" s="22" t="str">
        <f xml:space="preserve"> Inputs!G$26</f>
        <v>£m</v>
      </c>
      <c r="H77" s="22">
        <f xml:space="preserve"> Inputs!H$26</f>
        <v>0</v>
      </c>
      <c r="I77" s="22">
        <f xml:space="preserve"> Inputs!I$26</f>
        <v>0</v>
      </c>
      <c r="J77" s="22">
        <f xml:space="preserve"> Inputs!J$26</f>
        <v>0</v>
      </c>
      <c r="K77" s="22">
        <f xml:space="preserve"> Inputs!K$26</f>
        <v>0</v>
      </c>
      <c r="L77" s="22">
        <f xml:space="preserve"> Inputs!L$26</f>
        <v>0</v>
      </c>
      <c r="M77" s="22">
        <f xml:space="preserve"> Inputs!M$26</f>
        <v>0</v>
      </c>
      <c r="N77" s="22">
        <f xml:space="preserve"> Inputs!N$26</f>
        <v>0</v>
      </c>
      <c r="O77" s="22">
        <f xml:space="preserve"> Inputs!O$26</f>
        <v>0</v>
      </c>
      <c r="P77" s="22">
        <f xml:space="preserve"> Inputs!P$26</f>
        <v>0</v>
      </c>
    </row>
    <row r="78" spans="1:16" hidden="1" outlineLevel="1" x14ac:dyDescent="0.2">
      <c r="A78" s="164"/>
      <c r="B78" s="164"/>
      <c r="C78" s="163"/>
      <c r="D78" s="165"/>
      <c r="E78" s="15" t="str">
        <f xml:space="preserve"> Inputs!E$27</f>
        <v xml:space="preserve">Enhancement allowance - real (WN) </v>
      </c>
      <c r="F78" s="22">
        <f xml:space="preserve"> Inputs!F$27</f>
        <v>0</v>
      </c>
      <c r="G78" s="22" t="str">
        <f xml:space="preserve"> Inputs!G$27</f>
        <v>£m</v>
      </c>
      <c r="H78" s="22">
        <f xml:space="preserve"> Inputs!H$27</f>
        <v>0</v>
      </c>
      <c r="I78" s="22">
        <f xml:space="preserve"> Inputs!I$27</f>
        <v>0</v>
      </c>
      <c r="J78" s="22">
        <f xml:space="preserve"> Inputs!J$27</f>
        <v>0</v>
      </c>
      <c r="K78" s="22">
        <f xml:space="preserve"> Inputs!K$27</f>
        <v>0</v>
      </c>
      <c r="L78" s="22">
        <f xml:space="preserve"> Inputs!L$27</f>
        <v>0</v>
      </c>
      <c r="M78" s="22">
        <f xml:space="preserve"> Inputs!M$27</f>
        <v>0</v>
      </c>
      <c r="N78" s="22">
        <f xml:space="preserve"> Inputs!N$27</f>
        <v>0</v>
      </c>
      <c r="O78" s="22">
        <f xml:space="preserve"> Inputs!O$27</f>
        <v>0</v>
      </c>
      <c r="P78" s="22">
        <f xml:space="preserve"> Inputs!P$27</f>
        <v>0</v>
      </c>
    </row>
    <row r="79" spans="1:16" hidden="1" outlineLevel="1" x14ac:dyDescent="0.2">
      <c r="A79" s="164"/>
      <c r="B79" s="164"/>
      <c r="C79" s="163"/>
      <c r="D79" s="165"/>
      <c r="E79" s="15" t="str">
        <f xml:space="preserve"> Inputs!E$28</f>
        <v xml:space="preserve">Enhancement allowance - real (WWN) </v>
      </c>
      <c r="F79" s="22">
        <f xml:space="preserve"> Inputs!F$28</f>
        <v>0</v>
      </c>
      <c r="G79" s="22" t="str">
        <f xml:space="preserve"> Inputs!G$28</f>
        <v>£m</v>
      </c>
      <c r="H79" s="22">
        <f xml:space="preserve"> Inputs!H$28</f>
        <v>0</v>
      </c>
      <c r="I79" s="22">
        <f xml:space="preserve"> Inputs!I$28</f>
        <v>0</v>
      </c>
      <c r="J79" s="22">
        <f xml:space="preserve"> Inputs!J$28</f>
        <v>0</v>
      </c>
      <c r="K79" s="22">
        <f xml:space="preserve"> Inputs!K$28</f>
        <v>0</v>
      </c>
      <c r="L79" s="22">
        <f xml:space="preserve"> Inputs!L$28</f>
        <v>0</v>
      </c>
      <c r="M79" s="22">
        <f xml:space="preserve"> Inputs!M$28</f>
        <v>0</v>
      </c>
      <c r="N79" s="22">
        <f xml:space="preserve"> Inputs!N$28</f>
        <v>0</v>
      </c>
      <c r="O79" s="22">
        <f xml:space="preserve"> Inputs!O$28</f>
        <v>0</v>
      </c>
      <c r="P79" s="22">
        <f xml:space="preserve"> Inputs!P$28</f>
        <v>0</v>
      </c>
    </row>
    <row r="80" spans="1:16" hidden="1" outlineLevel="1" x14ac:dyDescent="0.2">
      <c r="A80" s="11"/>
      <c r="B80" s="11"/>
      <c r="C80" s="21"/>
      <c r="D80" s="19"/>
      <c r="E80" s="15" t="str">
        <f xml:space="preserve"> Inputs!E$29</f>
        <v xml:space="preserve">Enhancement allowance - real (BR) </v>
      </c>
      <c r="F80" s="22">
        <f xml:space="preserve"> Inputs!F$29</f>
        <v>0</v>
      </c>
      <c r="G80" s="22" t="str">
        <f xml:space="preserve"> Inputs!G$29</f>
        <v>£m</v>
      </c>
      <c r="H80" s="22">
        <f xml:space="preserve"> Inputs!H$29</f>
        <v>0</v>
      </c>
      <c r="I80" s="22">
        <f xml:space="preserve"> Inputs!I$29</f>
        <v>0</v>
      </c>
      <c r="J80" s="22">
        <f xml:space="preserve"> Inputs!J$29</f>
        <v>0</v>
      </c>
      <c r="K80" s="22">
        <f xml:space="preserve"> Inputs!K$29</f>
        <v>0</v>
      </c>
      <c r="L80" s="22">
        <f xml:space="preserve"> Inputs!L$29</f>
        <v>0</v>
      </c>
      <c r="M80" s="22">
        <f xml:space="preserve"> Inputs!M$29</f>
        <v>0</v>
      </c>
      <c r="N80" s="22">
        <f xml:space="preserve"> Inputs!N$29</f>
        <v>0</v>
      </c>
      <c r="O80" s="22">
        <f xml:space="preserve"> Inputs!O$29</f>
        <v>0</v>
      </c>
      <c r="P80" s="22">
        <f xml:space="preserve"> Inputs!P$29</f>
        <v>0</v>
      </c>
    </row>
    <row r="81" spans="1:16" hidden="1" outlineLevel="1" x14ac:dyDescent="0.2">
      <c r="A81" s="11"/>
      <c r="B81" s="11"/>
      <c r="C81" s="21"/>
      <c r="D81" s="19"/>
      <c r="E81" s="15" t="str">
        <f xml:space="preserve"> Inputs!E$30</f>
        <v xml:space="preserve">Enhancement allowance - real (ADDN1) </v>
      </c>
      <c r="F81" s="22">
        <f xml:space="preserve"> Inputs!F$30</f>
        <v>0</v>
      </c>
      <c r="G81" s="22" t="str">
        <f xml:space="preserve"> Inputs!G$30</f>
        <v>£m</v>
      </c>
      <c r="H81" s="22">
        <f xml:space="preserve"> Inputs!H$30</f>
        <v>0</v>
      </c>
      <c r="I81" s="22">
        <f xml:space="preserve"> Inputs!I$30</f>
        <v>0</v>
      </c>
      <c r="J81" s="22">
        <f xml:space="preserve"> Inputs!J$30</f>
        <v>0</v>
      </c>
      <c r="K81" s="22">
        <f xml:space="preserve"> Inputs!K$30</f>
        <v>0</v>
      </c>
      <c r="L81" s="22">
        <f xml:space="preserve"> Inputs!L$30</f>
        <v>0</v>
      </c>
      <c r="M81" s="22">
        <f xml:space="preserve"> Inputs!M$30</f>
        <v>0</v>
      </c>
      <c r="N81" s="22">
        <f xml:space="preserve"> Inputs!N$30</f>
        <v>0</v>
      </c>
      <c r="O81" s="22">
        <f xml:space="preserve"> Inputs!O$30</f>
        <v>0</v>
      </c>
      <c r="P81" s="22">
        <f xml:space="preserve"> Inputs!P$30</f>
        <v>0</v>
      </c>
    </row>
    <row r="82" spans="1:16" hidden="1" outlineLevel="1" x14ac:dyDescent="0.2">
      <c r="A82" s="11"/>
      <c r="B82" s="11"/>
      <c r="C82" s="21"/>
      <c r="D82" s="19"/>
      <c r="E82" s="15" t="str">
        <f xml:space="preserve"> Inputs!E$31</f>
        <v xml:space="preserve">Enhancement allowance - real (ADDN2) </v>
      </c>
      <c r="F82" s="22">
        <f xml:space="preserve"> Inputs!F$31</f>
        <v>0</v>
      </c>
      <c r="G82" s="22" t="str">
        <f xml:space="preserve"> Inputs!G$31</f>
        <v>£m</v>
      </c>
      <c r="H82" s="22">
        <f xml:space="preserve"> Inputs!H$31</f>
        <v>0</v>
      </c>
      <c r="I82" s="22">
        <f xml:space="preserve"> Inputs!I$31</f>
        <v>0</v>
      </c>
      <c r="J82" s="22">
        <f xml:space="preserve"> Inputs!J$31</f>
        <v>0</v>
      </c>
      <c r="K82" s="22">
        <f xml:space="preserve"> Inputs!K$31</f>
        <v>0</v>
      </c>
      <c r="L82" s="22">
        <f xml:space="preserve"> Inputs!L$31</f>
        <v>0</v>
      </c>
      <c r="M82" s="22">
        <f xml:space="preserve"> Inputs!M$31</f>
        <v>0</v>
      </c>
      <c r="N82" s="22">
        <f xml:space="preserve"> Inputs!N$31</f>
        <v>0</v>
      </c>
      <c r="O82" s="22">
        <f xml:space="preserve"> Inputs!O$31</f>
        <v>0</v>
      </c>
      <c r="P82" s="22">
        <f xml:space="preserve"> Inputs!P$31</f>
        <v>0</v>
      </c>
    </row>
    <row r="83" spans="1:16" hidden="1" outlineLevel="1" x14ac:dyDescent="0.2">
      <c r="A83" s="11"/>
      <c r="B83" s="11"/>
      <c r="C83" s="21"/>
      <c r="D83" s="19"/>
      <c r="E83" s="15" t="str">
        <f xml:space="preserve"> Time!E$83</f>
        <v>Cumulative year 2 flag</v>
      </c>
      <c r="F83" s="8">
        <f xml:space="preserve"> Time!F$83</f>
        <v>0</v>
      </c>
      <c r="G83" s="8" t="str">
        <f xml:space="preserve"> Time!G$83</f>
        <v>Flag</v>
      </c>
      <c r="H83" s="8">
        <f xml:space="preserve"> Time!H$83</f>
        <v>2</v>
      </c>
      <c r="I83" s="8">
        <f xml:space="preserve"> Time!I$83</f>
        <v>0</v>
      </c>
      <c r="J83" s="8">
        <f xml:space="preserve"> Time!J$83</f>
        <v>0</v>
      </c>
      <c r="K83" s="8">
        <f xml:space="preserve"> Time!K$83</f>
        <v>1</v>
      </c>
      <c r="L83" s="8">
        <f xml:space="preserve"> Time!L$83</f>
        <v>1</v>
      </c>
      <c r="M83" s="8">
        <f xml:space="preserve"> Time!M$83</f>
        <v>0</v>
      </c>
      <c r="N83" s="8">
        <f xml:space="preserve"> Time!N$83</f>
        <v>0</v>
      </c>
      <c r="O83" s="8">
        <f xml:space="preserve"> Time!O$83</f>
        <v>0</v>
      </c>
      <c r="P83" s="8">
        <f xml:space="preserve"> Time!P$83</f>
        <v>0</v>
      </c>
    </row>
    <row r="84" spans="1:16" hidden="1" outlineLevel="1" x14ac:dyDescent="0.2">
      <c r="E84" s="42" t="s">
        <v>234</v>
      </c>
      <c r="G84" s="42" t="s">
        <v>155</v>
      </c>
      <c r="H84" s="26">
        <f t="shared" ref="H84:H89" si="23" xml:space="preserve"> SUM( J84:P84 )</f>
        <v>0</v>
      </c>
      <c r="J84" s="26">
        <f t="shared" ref="J84:P89" si="24" xml:space="preserve"> ( I84 + J77 ) * J$83 * $F71</f>
        <v>0</v>
      </c>
      <c r="K84" s="26">
        <f t="shared" si="24"/>
        <v>0</v>
      </c>
      <c r="L84" s="26">
        <f t="shared" si="24"/>
        <v>0</v>
      </c>
      <c r="M84" s="26">
        <f t="shared" si="24"/>
        <v>0</v>
      </c>
      <c r="N84" s="26">
        <f t="shared" si="24"/>
        <v>0</v>
      </c>
      <c r="O84" s="26">
        <f t="shared" si="24"/>
        <v>0</v>
      </c>
      <c r="P84" s="26">
        <f t="shared" si="24"/>
        <v>0</v>
      </c>
    </row>
    <row r="85" spans="1:16" hidden="1" outlineLevel="1" x14ac:dyDescent="0.2">
      <c r="E85" s="42" t="s">
        <v>235</v>
      </c>
      <c r="G85" s="42" t="s">
        <v>155</v>
      </c>
      <c r="H85" s="26">
        <f t="shared" si="23"/>
        <v>0</v>
      </c>
      <c r="J85" s="26">
        <f t="shared" si="24"/>
        <v>0</v>
      </c>
      <c r="K85" s="26">
        <f t="shared" si="24"/>
        <v>0</v>
      </c>
      <c r="L85" s="26">
        <f t="shared" si="24"/>
        <v>0</v>
      </c>
      <c r="M85" s="26">
        <f t="shared" si="24"/>
        <v>0</v>
      </c>
      <c r="N85" s="26">
        <f t="shared" si="24"/>
        <v>0</v>
      </c>
      <c r="O85" s="26">
        <f t="shared" si="24"/>
        <v>0</v>
      </c>
      <c r="P85" s="26">
        <f t="shared" si="24"/>
        <v>0</v>
      </c>
    </row>
    <row r="86" spans="1:16" hidden="1" outlineLevel="1" x14ac:dyDescent="0.2">
      <c r="E86" s="42" t="s">
        <v>236</v>
      </c>
      <c r="G86" s="42" t="s">
        <v>155</v>
      </c>
      <c r="H86" s="26">
        <f t="shared" si="23"/>
        <v>0</v>
      </c>
      <c r="J86" s="26">
        <f t="shared" si="24"/>
        <v>0</v>
      </c>
      <c r="K86" s="26">
        <f t="shared" si="24"/>
        <v>0</v>
      </c>
      <c r="L86" s="26">
        <f t="shared" si="24"/>
        <v>0</v>
      </c>
      <c r="M86" s="26">
        <f t="shared" si="24"/>
        <v>0</v>
      </c>
      <c r="N86" s="26">
        <f t="shared" si="24"/>
        <v>0</v>
      </c>
      <c r="O86" s="26">
        <f t="shared" si="24"/>
        <v>0</v>
      </c>
      <c r="P86" s="26">
        <f t="shared" si="24"/>
        <v>0</v>
      </c>
    </row>
    <row r="87" spans="1:16" hidden="1" outlineLevel="1" x14ac:dyDescent="0.2">
      <c r="E87" s="42" t="s">
        <v>237</v>
      </c>
      <c r="G87" s="42" t="s">
        <v>155</v>
      </c>
      <c r="H87" s="26">
        <f t="shared" si="23"/>
        <v>0</v>
      </c>
      <c r="J87" s="26">
        <f t="shared" si="24"/>
        <v>0</v>
      </c>
      <c r="K87" s="26">
        <f t="shared" si="24"/>
        <v>0</v>
      </c>
      <c r="L87" s="26">
        <f t="shared" si="24"/>
        <v>0</v>
      </c>
      <c r="M87" s="26">
        <f t="shared" si="24"/>
        <v>0</v>
      </c>
      <c r="N87" s="26">
        <f t="shared" si="24"/>
        <v>0</v>
      </c>
      <c r="O87" s="26">
        <f t="shared" si="24"/>
        <v>0</v>
      </c>
      <c r="P87" s="26">
        <f t="shared" si="24"/>
        <v>0</v>
      </c>
    </row>
    <row r="88" spans="1:16" hidden="1" outlineLevel="1" x14ac:dyDescent="0.2">
      <c r="E88" s="42" t="s">
        <v>238</v>
      </c>
      <c r="G88" s="42" t="s">
        <v>155</v>
      </c>
      <c r="H88" s="26">
        <f t="shared" si="23"/>
        <v>0</v>
      </c>
      <c r="J88" s="26">
        <f t="shared" si="24"/>
        <v>0</v>
      </c>
      <c r="K88" s="26">
        <f t="shared" si="24"/>
        <v>0</v>
      </c>
      <c r="L88" s="26">
        <f t="shared" si="24"/>
        <v>0</v>
      </c>
      <c r="M88" s="26">
        <f t="shared" si="24"/>
        <v>0</v>
      </c>
      <c r="N88" s="26">
        <f t="shared" si="24"/>
        <v>0</v>
      </c>
      <c r="O88" s="26">
        <f t="shared" si="24"/>
        <v>0</v>
      </c>
      <c r="P88" s="26">
        <f t="shared" si="24"/>
        <v>0</v>
      </c>
    </row>
    <row r="89" spans="1:16" hidden="1" outlineLevel="1" x14ac:dyDescent="0.2">
      <c r="E89" s="42" t="s">
        <v>239</v>
      </c>
      <c r="G89" s="42" t="s">
        <v>155</v>
      </c>
      <c r="H89" s="26">
        <f t="shared" si="23"/>
        <v>0</v>
      </c>
      <c r="J89" s="26">
        <f t="shared" si="24"/>
        <v>0</v>
      </c>
      <c r="K89" s="26">
        <f t="shared" si="24"/>
        <v>0</v>
      </c>
      <c r="L89" s="26">
        <f t="shared" si="24"/>
        <v>0</v>
      </c>
      <c r="M89" s="26">
        <f t="shared" si="24"/>
        <v>0</v>
      </c>
      <c r="N89" s="26">
        <f t="shared" si="24"/>
        <v>0</v>
      </c>
      <c r="O89" s="26">
        <f t="shared" si="24"/>
        <v>0</v>
      </c>
      <c r="P89" s="26">
        <f t="shared" si="24"/>
        <v>0</v>
      </c>
    </row>
    <row r="90" spans="1:16" hidden="1" outlineLevel="1" x14ac:dyDescent="0.2"/>
    <row r="91" spans="1:16" hidden="1" outlineLevel="1" x14ac:dyDescent="0.2"/>
    <row r="92" spans="1:16" hidden="1" outlineLevel="1" x14ac:dyDescent="0.2">
      <c r="B92" s="35" t="s">
        <v>240</v>
      </c>
    </row>
    <row r="93" spans="1:16" hidden="1" outlineLevel="1" x14ac:dyDescent="0.2">
      <c r="E93" s="42" t="str">
        <f t="shared" ref="E93:P93" si="25" xml:space="preserve"> E$84</f>
        <v xml:space="preserve">Year 2 cumulative - Enhancement allowance - real (WR) </v>
      </c>
      <c r="F93" s="26">
        <f t="shared" si="25"/>
        <v>0</v>
      </c>
      <c r="G93" s="26" t="str">
        <f t="shared" si="25"/>
        <v>£m</v>
      </c>
      <c r="H93" s="26">
        <f t="shared" si="25"/>
        <v>0</v>
      </c>
      <c r="I93" s="26">
        <f t="shared" si="25"/>
        <v>0</v>
      </c>
      <c r="J93" s="26">
        <f t="shared" si="25"/>
        <v>0</v>
      </c>
      <c r="K93" s="26">
        <f t="shared" si="25"/>
        <v>0</v>
      </c>
      <c r="L93" s="26">
        <f t="shared" si="25"/>
        <v>0</v>
      </c>
      <c r="M93" s="26">
        <f t="shared" si="25"/>
        <v>0</v>
      </c>
      <c r="N93" s="26">
        <f t="shared" si="25"/>
        <v>0</v>
      </c>
      <c r="O93" s="26">
        <f t="shared" si="25"/>
        <v>0</v>
      </c>
      <c r="P93" s="26">
        <f t="shared" si="25"/>
        <v>0</v>
      </c>
    </row>
    <row r="94" spans="1:16" hidden="1" outlineLevel="1" x14ac:dyDescent="0.2">
      <c r="E94" s="42" t="str">
        <f t="shared" ref="E94:P94" si="26" xml:space="preserve"> E$85</f>
        <v xml:space="preserve">Year 2 cumulative - Enhancement allowance - real (WN) </v>
      </c>
      <c r="F94" s="26">
        <f t="shared" si="26"/>
        <v>0</v>
      </c>
      <c r="G94" s="26" t="str">
        <f t="shared" si="26"/>
        <v>£m</v>
      </c>
      <c r="H94" s="26">
        <f t="shared" si="26"/>
        <v>0</v>
      </c>
      <c r="I94" s="26">
        <f t="shared" si="26"/>
        <v>0</v>
      </c>
      <c r="J94" s="26">
        <f t="shared" si="26"/>
        <v>0</v>
      </c>
      <c r="K94" s="26">
        <f t="shared" si="26"/>
        <v>0</v>
      </c>
      <c r="L94" s="26">
        <f t="shared" si="26"/>
        <v>0</v>
      </c>
      <c r="M94" s="26">
        <f t="shared" si="26"/>
        <v>0</v>
      </c>
      <c r="N94" s="26">
        <f t="shared" si="26"/>
        <v>0</v>
      </c>
      <c r="O94" s="26">
        <f t="shared" si="26"/>
        <v>0</v>
      </c>
      <c r="P94" s="26">
        <f t="shared" si="26"/>
        <v>0</v>
      </c>
    </row>
    <row r="95" spans="1:16" hidden="1" outlineLevel="1" x14ac:dyDescent="0.2">
      <c r="E95" s="42" t="str">
        <f t="shared" ref="E95:P95" si="27" xml:space="preserve"> E$86</f>
        <v xml:space="preserve">Year 2 cumulative - Enhancement allowance - real (WWN) </v>
      </c>
      <c r="F95" s="26">
        <f t="shared" si="27"/>
        <v>0</v>
      </c>
      <c r="G95" s="26" t="str">
        <f t="shared" si="27"/>
        <v>£m</v>
      </c>
      <c r="H95" s="26">
        <f t="shared" si="27"/>
        <v>0</v>
      </c>
      <c r="I95" s="26">
        <f t="shared" si="27"/>
        <v>0</v>
      </c>
      <c r="J95" s="26">
        <f t="shared" si="27"/>
        <v>0</v>
      </c>
      <c r="K95" s="26">
        <f t="shared" si="27"/>
        <v>0</v>
      </c>
      <c r="L95" s="26">
        <f t="shared" si="27"/>
        <v>0</v>
      </c>
      <c r="M95" s="26">
        <f t="shared" si="27"/>
        <v>0</v>
      </c>
      <c r="N95" s="26">
        <f t="shared" si="27"/>
        <v>0</v>
      </c>
      <c r="O95" s="26">
        <f t="shared" si="27"/>
        <v>0</v>
      </c>
      <c r="P95" s="26">
        <f t="shared" si="27"/>
        <v>0</v>
      </c>
    </row>
    <row r="96" spans="1:16" hidden="1" outlineLevel="1" x14ac:dyDescent="0.2">
      <c r="E96" s="42" t="str">
        <f t="shared" ref="E96:P96" si="28" xml:space="preserve"> E$87</f>
        <v xml:space="preserve">Year 2 cumulative - Enhancement allowance - real (BR) </v>
      </c>
      <c r="F96" s="26">
        <f t="shared" si="28"/>
        <v>0</v>
      </c>
      <c r="G96" s="26" t="str">
        <f t="shared" si="28"/>
        <v>£m</v>
      </c>
      <c r="H96" s="26">
        <f t="shared" si="28"/>
        <v>0</v>
      </c>
      <c r="I96" s="26">
        <f t="shared" si="28"/>
        <v>0</v>
      </c>
      <c r="J96" s="26">
        <f t="shared" si="28"/>
        <v>0</v>
      </c>
      <c r="K96" s="26">
        <f t="shared" si="28"/>
        <v>0</v>
      </c>
      <c r="L96" s="26">
        <f t="shared" si="28"/>
        <v>0</v>
      </c>
      <c r="M96" s="26">
        <f t="shared" si="28"/>
        <v>0</v>
      </c>
      <c r="N96" s="26">
        <f t="shared" si="28"/>
        <v>0</v>
      </c>
      <c r="O96" s="26">
        <f t="shared" si="28"/>
        <v>0</v>
      </c>
      <c r="P96" s="26">
        <f t="shared" si="28"/>
        <v>0</v>
      </c>
    </row>
    <row r="97" spans="1:16" hidden="1" outlineLevel="1" x14ac:dyDescent="0.2">
      <c r="E97" s="42" t="str">
        <f t="shared" ref="E97:P97" si="29" xml:space="preserve"> E$88</f>
        <v xml:space="preserve">Year 2 cumulative - Enhancement allowance - real (ADDN1) </v>
      </c>
      <c r="F97" s="26">
        <f t="shared" si="29"/>
        <v>0</v>
      </c>
      <c r="G97" s="26" t="str">
        <f t="shared" si="29"/>
        <v>£m</v>
      </c>
      <c r="H97" s="26">
        <f t="shared" si="29"/>
        <v>0</v>
      </c>
      <c r="I97" s="26">
        <f t="shared" si="29"/>
        <v>0</v>
      </c>
      <c r="J97" s="26">
        <f t="shared" si="29"/>
        <v>0</v>
      </c>
      <c r="K97" s="26">
        <f t="shared" si="29"/>
        <v>0</v>
      </c>
      <c r="L97" s="26">
        <f t="shared" si="29"/>
        <v>0</v>
      </c>
      <c r="M97" s="26">
        <f t="shared" si="29"/>
        <v>0</v>
      </c>
      <c r="N97" s="26">
        <f t="shared" si="29"/>
        <v>0</v>
      </c>
      <c r="O97" s="26">
        <f t="shared" si="29"/>
        <v>0</v>
      </c>
      <c r="P97" s="26">
        <f t="shared" si="29"/>
        <v>0</v>
      </c>
    </row>
    <row r="98" spans="1:16" hidden="1" outlineLevel="1" x14ac:dyDescent="0.2">
      <c r="E98" s="42" t="str">
        <f t="shared" ref="E98:P98" si="30" xml:space="preserve"> E$89</f>
        <v xml:space="preserve">Year 2 cumulative - Enhancement allowance - real (ADDN2) </v>
      </c>
      <c r="F98" s="26">
        <f t="shared" si="30"/>
        <v>0</v>
      </c>
      <c r="G98" s="26" t="str">
        <f t="shared" si="30"/>
        <v>£m</v>
      </c>
      <c r="H98" s="26">
        <f t="shared" si="30"/>
        <v>0</v>
      </c>
      <c r="I98" s="26">
        <f t="shared" si="30"/>
        <v>0</v>
      </c>
      <c r="J98" s="26">
        <f t="shared" si="30"/>
        <v>0</v>
      </c>
      <c r="K98" s="26">
        <f t="shared" si="30"/>
        <v>0</v>
      </c>
      <c r="L98" s="26">
        <f t="shared" si="30"/>
        <v>0</v>
      </c>
      <c r="M98" s="26">
        <f t="shared" si="30"/>
        <v>0</v>
      </c>
      <c r="N98" s="26">
        <f t="shared" si="30"/>
        <v>0</v>
      </c>
      <c r="O98" s="26">
        <f t="shared" si="30"/>
        <v>0</v>
      </c>
      <c r="P98" s="26">
        <f t="shared" si="30"/>
        <v>0</v>
      </c>
    </row>
    <row r="99" spans="1:16" hidden="1" outlineLevel="1" x14ac:dyDescent="0.2">
      <c r="E99" s="42" t="str">
        <f t="shared" ref="E99:P99" si="31" xml:space="preserve"> E$62</f>
        <v xml:space="preserve">Year 2 cumulative - Total modelled underspend - real (WR) </v>
      </c>
      <c r="F99" s="3">
        <f t="shared" si="31"/>
        <v>0</v>
      </c>
      <c r="G99" s="3" t="str">
        <f t="shared" si="31"/>
        <v>£m</v>
      </c>
      <c r="H99" s="3">
        <f t="shared" si="31"/>
        <v>0</v>
      </c>
      <c r="I99" s="3">
        <f t="shared" si="31"/>
        <v>0</v>
      </c>
      <c r="J99" s="3">
        <f t="shared" si="31"/>
        <v>0</v>
      </c>
      <c r="K99" s="3">
        <f t="shared" si="31"/>
        <v>0</v>
      </c>
      <c r="L99" s="3">
        <f t="shared" si="31"/>
        <v>0</v>
      </c>
      <c r="M99" s="3">
        <f t="shared" si="31"/>
        <v>0</v>
      </c>
      <c r="N99" s="3">
        <f t="shared" si="31"/>
        <v>0</v>
      </c>
      <c r="O99" s="3">
        <f t="shared" si="31"/>
        <v>0</v>
      </c>
      <c r="P99" s="3">
        <f t="shared" si="31"/>
        <v>0</v>
      </c>
    </row>
    <row r="100" spans="1:16" hidden="1" outlineLevel="1" x14ac:dyDescent="0.2">
      <c r="E100" s="42" t="str">
        <f t="shared" ref="E100:P100" si="32" xml:space="preserve"> E$63</f>
        <v xml:space="preserve">Year 2 cumulative - Total modelled underspend - real (WN) </v>
      </c>
      <c r="F100" s="3">
        <f t="shared" si="32"/>
        <v>0</v>
      </c>
      <c r="G100" s="3" t="str">
        <f t="shared" si="32"/>
        <v>£m</v>
      </c>
      <c r="H100" s="3">
        <f t="shared" si="32"/>
        <v>0</v>
      </c>
      <c r="I100" s="3">
        <f t="shared" si="32"/>
        <v>0</v>
      </c>
      <c r="J100" s="3">
        <f t="shared" si="32"/>
        <v>0</v>
      </c>
      <c r="K100" s="3">
        <f t="shared" si="32"/>
        <v>0</v>
      </c>
      <c r="L100" s="3">
        <f t="shared" si="32"/>
        <v>0</v>
      </c>
      <c r="M100" s="3">
        <f t="shared" si="32"/>
        <v>0</v>
      </c>
      <c r="N100" s="3">
        <f t="shared" si="32"/>
        <v>0</v>
      </c>
      <c r="O100" s="3">
        <f t="shared" si="32"/>
        <v>0</v>
      </c>
      <c r="P100" s="3">
        <f t="shared" si="32"/>
        <v>0</v>
      </c>
    </row>
    <row r="101" spans="1:16" hidden="1" outlineLevel="1" x14ac:dyDescent="0.2">
      <c r="E101" s="42" t="str">
        <f t="shared" ref="E101:P101" si="33" xml:space="preserve"> E$64</f>
        <v xml:space="preserve">Year 2 cumulative - Total modelled underspend - real (WWN) </v>
      </c>
      <c r="F101" s="3">
        <f t="shared" si="33"/>
        <v>0</v>
      </c>
      <c r="G101" s="3" t="str">
        <f t="shared" si="33"/>
        <v>£m</v>
      </c>
      <c r="H101" s="3">
        <f t="shared" si="33"/>
        <v>0</v>
      </c>
      <c r="I101" s="3">
        <f t="shared" si="33"/>
        <v>0</v>
      </c>
      <c r="J101" s="3">
        <f t="shared" si="33"/>
        <v>0</v>
      </c>
      <c r="K101" s="3">
        <f t="shared" si="33"/>
        <v>0</v>
      </c>
      <c r="L101" s="3">
        <f t="shared" si="33"/>
        <v>0</v>
      </c>
      <c r="M101" s="3">
        <f t="shared" si="33"/>
        <v>0</v>
      </c>
      <c r="N101" s="3">
        <f t="shared" si="33"/>
        <v>0</v>
      </c>
      <c r="O101" s="3">
        <f t="shared" si="33"/>
        <v>0</v>
      </c>
      <c r="P101" s="3">
        <f t="shared" si="33"/>
        <v>0</v>
      </c>
    </row>
    <row r="102" spans="1:16" hidden="1" outlineLevel="1" x14ac:dyDescent="0.2">
      <c r="E102" s="42" t="str">
        <f t="shared" ref="E102:P102" si="34" xml:space="preserve"> E$65</f>
        <v xml:space="preserve">Year 2 cumulative - Total modelled underspend - real (BR) </v>
      </c>
      <c r="F102" s="3">
        <f t="shared" si="34"/>
        <v>0</v>
      </c>
      <c r="G102" s="3" t="str">
        <f t="shared" si="34"/>
        <v>£m</v>
      </c>
      <c r="H102" s="3">
        <f t="shared" si="34"/>
        <v>0</v>
      </c>
      <c r="I102" s="3">
        <f t="shared" si="34"/>
        <v>0</v>
      </c>
      <c r="J102" s="3">
        <f t="shared" si="34"/>
        <v>0</v>
      </c>
      <c r="K102" s="3">
        <f t="shared" si="34"/>
        <v>0</v>
      </c>
      <c r="L102" s="3">
        <f t="shared" si="34"/>
        <v>0</v>
      </c>
      <c r="M102" s="3">
        <f t="shared" si="34"/>
        <v>0</v>
      </c>
      <c r="N102" s="3">
        <f t="shared" si="34"/>
        <v>0</v>
      </c>
      <c r="O102" s="3">
        <f t="shared" si="34"/>
        <v>0</v>
      </c>
      <c r="P102" s="3">
        <f t="shared" si="34"/>
        <v>0</v>
      </c>
    </row>
    <row r="103" spans="1:16" hidden="1" outlineLevel="1" x14ac:dyDescent="0.2">
      <c r="E103" s="42" t="str">
        <f t="shared" ref="E103:P103" si="35" xml:space="preserve"> E$66</f>
        <v xml:space="preserve">Year 2 cumulative - Total modelled underspend - real (ADDN1) </v>
      </c>
      <c r="F103" s="3">
        <f t="shared" si="35"/>
        <v>0</v>
      </c>
      <c r="G103" s="3" t="str">
        <f t="shared" si="35"/>
        <v>£m</v>
      </c>
      <c r="H103" s="3">
        <f t="shared" si="35"/>
        <v>0</v>
      </c>
      <c r="I103" s="3">
        <f t="shared" si="35"/>
        <v>0</v>
      </c>
      <c r="J103" s="3">
        <f t="shared" si="35"/>
        <v>0</v>
      </c>
      <c r="K103" s="3">
        <f t="shared" si="35"/>
        <v>0</v>
      </c>
      <c r="L103" s="3">
        <f t="shared" si="35"/>
        <v>0</v>
      </c>
      <c r="M103" s="3">
        <f t="shared" si="35"/>
        <v>0</v>
      </c>
      <c r="N103" s="3">
        <f t="shared" si="35"/>
        <v>0</v>
      </c>
      <c r="O103" s="3">
        <f t="shared" si="35"/>
        <v>0</v>
      </c>
      <c r="P103" s="3">
        <f t="shared" si="35"/>
        <v>0</v>
      </c>
    </row>
    <row r="104" spans="1:16" hidden="1" outlineLevel="1" x14ac:dyDescent="0.2">
      <c r="E104" s="42" t="str">
        <f t="shared" ref="E104:P104" si="36" xml:space="preserve"> E$67</f>
        <v xml:space="preserve">Year 2 cumulative - Total modelled underspend - real (ADDN2) </v>
      </c>
      <c r="F104" s="3">
        <f t="shared" si="36"/>
        <v>0</v>
      </c>
      <c r="G104" s="3" t="str">
        <f t="shared" si="36"/>
        <v>£m</v>
      </c>
      <c r="H104" s="3">
        <f t="shared" si="36"/>
        <v>0</v>
      </c>
      <c r="I104" s="3">
        <f t="shared" si="36"/>
        <v>0</v>
      </c>
      <c r="J104" s="3">
        <f t="shared" si="36"/>
        <v>0</v>
      </c>
      <c r="K104" s="3">
        <f t="shared" si="36"/>
        <v>0</v>
      </c>
      <c r="L104" s="3">
        <f t="shared" si="36"/>
        <v>0</v>
      </c>
      <c r="M104" s="3">
        <f t="shared" si="36"/>
        <v>0</v>
      </c>
      <c r="N104" s="3">
        <f t="shared" si="36"/>
        <v>0</v>
      </c>
      <c r="O104" s="3">
        <f t="shared" si="36"/>
        <v>0</v>
      </c>
      <c r="P104" s="3">
        <f t="shared" si="36"/>
        <v>0</v>
      </c>
    </row>
    <row r="105" spans="1:16" hidden="1" outlineLevel="1" x14ac:dyDescent="0.2">
      <c r="A105" s="11"/>
      <c r="B105" s="11"/>
      <c r="C105" s="21"/>
      <c r="D105" s="19"/>
      <c r="E105" s="15" t="str">
        <f xml:space="preserve"> Time!E$83</f>
        <v>Cumulative year 2 flag</v>
      </c>
      <c r="F105" s="8">
        <f xml:space="preserve"> Time!F$83</f>
        <v>0</v>
      </c>
      <c r="G105" s="8" t="str">
        <f xml:space="preserve"> Time!G$83</f>
        <v>Flag</v>
      </c>
      <c r="H105" s="8">
        <f xml:space="preserve"> Time!H$83</f>
        <v>2</v>
      </c>
      <c r="I105" s="8">
        <f xml:space="preserve"> Time!I$83</f>
        <v>0</v>
      </c>
      <c r="J105" s="8">
        <f xml:space="preserve"> Time!J$83</f>
        <v>0</v>
      </c>
      <c r="K105" s="8">
        <f xml:space="preserve"> Time!K$83</f>
        <v>1</v>
      </c>
      <c r="L105" s="8">
        <f xml:space="preserve"> Time!L$83</f>
        <v>1</v>
      </c>
      <c r="M105" s="8">
        <f xml:space="preserve"> Time!M$83</f>
        <v>0</v>
      </c>
      <c r="N105" s="8">
        <f xml:space="preserve"> Time!N$83</f>
        <v>0</v>
      </c>
      <c r="O105" s="8">
        <f xml:space="preserve"> Time!O$83</f>
        <v>0</v>
      </c>
      <c r="P105" s="8">
        <f xml:space="preserve"> Time!P$83</f>
        <v>0</v>
      </c>
    </row>
    <row r="106" spans="1:16" hidden="1" outlineLevel="1" x14ac:dyDescent="0.2">
      <c r="E106" s="42" t="s">
        <v>241</v>
      </c>
      <c r="G106" s="42" t="s">
        <v>168</v>
      </c>
      <c r="H106" s="12"/>
      <c r="J106" s="12">
        <f t="shared" ref="J106:P111" si="37" xml:space="preserve"> IF( AND( J$105 = 1, J93 &lt;&gt; 0 ), J99 / J93, 0 )</f>
        <v>0</v>
      </c>
      <c r="K106" s="12">
        <f t="shared" si="37"/>
        <v>0</v>
      </c>
      <c r="L106" s="12">
        <f t="shared" si="37"/>
        <v>0</v>
      </c>
      <c r="M106" s="12">
        <f t="shared" si="37"/>
        <v>0</v>
      </c>
      <c r="N106" s="12">
        <f t="shared" si="37"/>
        <v>0</v>
      </c>
      <c r="O106" s="12">
        <f t="shared" si="37"/>
        <v>0</v>
      </c>
      <c r="P106" s="12">
        <f t="shared" si="37"/>
        <v>0</v>
      </c>
    </row>
    <row r="107" spans="1:16" hidden="1" outlineLevel="1" x14ac:dyDescent="0.2">
      <c r="E107" s="42" t="s">
        <v>242</v>
      </c>
      <c r="G107" s="42" t="s">
        <v>168</v>
      </c>
      <c r="H107" s="12"/>
      <c r="J107" s="12">
        <f t="shared" si="37"/>
        <v>0</v>
      </c>
      <c r="K107" s="12">
        <f t="shared" si="37"/>
        <v>0</v>
      </c>
      <c r="L107" s="12">
        <f t="shared" si="37"/>
        <v>0</v>
      </c>
      <c r="M107" s="12">
        <f t="shared" si="37"/>
        <v>0</v>
      </c>
      <c r="N107" s="12">
        <f t="shared" si="37"/>
        <v>0</v>
      </c>
      <c r="O107" s="12">
        <f t="shared" si="37"/>
        <v>0</v>
      </c>
      <c r="P107" s="12">
        <f t="shared" si="37"/>
        <v>0</v>
      </c>
    </row>
    <row r="108" spans="1:16" hidden="1" outlineLevel="1" x14ac:dyDescent="0.2">
      <c r="E108" s="42" t="s">
        <v>243</v>
      </c>
      <c r="G108" s="42" t="s">
        <v>168</v>
      </c>
      <c r="H108" s="12"/>
      <c r="J108" s="12">
        <f t="shared" si="37"/>
        <v>0</v>
      </c>
      <c r="K108" s="12">
        <f t="shared" si="37"/>
        <v>0</v>
      </c>
      <c r="L108" s="12">
        <f t="shared" si="37"/>
        <v>0</v>
      </c>
      <c r="M108" s="12">
        <f t="shared" si="37"/>
        <v>0</v>
      </c>
      <c r="N108" s="12">
        <f t="shared" si="37"/>
        <v>0</v>
      </c>
      <c r="O108" s="12">
        <f t="shared" si="37"/>
        <v>0</v>
      </c>
      <c r="P108" s="12">
        <f t="shared" si="37"/>
        <v>0</v>
      </c>
    </row>
    <row r="109" spans="1:16" hidden="1" outlineLevel="1" x14ac:dyDescent="0.2">
      <c r="E109" s="42" t="s">
        <v>244</v>
      </c>
      <c r="G109" s="42" t="s">
        <v>168</v>
      </c>
      <c r="H109" s="12"/>
      <c r="J109" s="12">
        <f t="shared" si="37"/>
        <v>0</v>
      </c>
      <c r="K109" s="12">
        <f t="shared" si="37"/>
        <v>0</v>
      </c>
      <c r="L109" s="12">
        <f t="shared" si="37"/>
        <v>0</v>
      </c>
      <c r="M109" s="12">
        <f t="shared" si="37"/>
        <v>0</v>
      </c>
      <c r="N109" s="12">
        <f t="shared" si="37"/>
        <v>0</v>
      </c>
      <c r="O109" s="12">
        <f t="shared" si="37"/>
        <v>0</v>
      </c>
      <c r="P109" s="12">
        <f t="shared" si="37"/>
        <v>0</v>
      </c>
    </row>
    <row r="110" spans="1:16" hidden="1" outlineLevel="1" x14ac:dyDescent="0.2">
      <c r="E110" s="42" t="s">
        <v>245</v>
      </c>
      <c r="G110" s="42" t="s">
        <v>168</v>
      </c>
      <c r="H110" s="12"/>
      <c r="J110" s="12">
        <f t="shared" si="37"/>
        <v>0</v>
      </c>
      <c r="K110" s="12">
        <f t="shared" si="37"/>
        <v>0</v>
      </c>
      <c r="L110" s="12">
        <f t="shared" si="37"/>
        <v>0</v>
      </c>
      <c r="M110" s="12">
        <f t="shared" si="37"/>
        <v>0</v>
      </c>
      <c r="N110" s="12">
        <f t="shared" si="37"/>
        <v>0</v>
      </c>
      <c r="O110" s="12">
        <f t="shared" si="37"/>
        <v>0</v>
      </c>
      <c r="P110" s="12">
        <f t="shared" si="37"/>
        <v>0</v>
      </c>
    </row>
    <row r="111" spans="1:16" hidden="1" outlineLevel="1" x14ac:dyDescent="0.2">
      <c r="E111" s="42" t="s">
        <v>246</v>
      </c>
      <c r="G111" s="42" t="s">
        <v>168</v>
      </c>
      <c r="H111" s="12"/>
      <c r="J111" s="12">
        <f t="shared" si="37"/>
        <v>0</v>
      </c>
      <c r="K111" s="12">
        <f t="shared" si="37"/>
        <v>0</v>
      </c>
      <c r="L111" s="12">
        <f t="shared" si="37"/>
        <v>0</v>
      </c>
      <c r="M111" s="12">
        <f t="shared" si="37"/>
        <v>0</v>
      </c>
      <c r="N111" s="12">
        <f t="shared" si="37"/>
        <v>0</v>
      </c>
      <c r="O111" s="12">
        <f t="shared" si="37"/>
        <v>0</v>
      </c>
      <c r="P111" s="12">
        <f t="shared" si="37"/>
        <v>0</v>
      </c>
    </row>
    <row r="112" spans="1:16" hidden="1" outlineLevel="1" x14ac:dyDescent="0.2"/>
    <row r="113" spans="1:16" hidden="1" outlineLevel="1" x14ac:dyDescent="0.2"/>
    <row r="114" spans="1:16" hidden="1" outlineLevel="1" x14ac:dyDescent="0.2">
      <c r="B114" s="35" t="s">
        <v>247</v>
      </c>
    </row>
    <row r="115" spans="1:16" hidden="1" outlineLevel="1" x14ac:dyDescent="0.2">
      <c r="E115" s="42" t="str">
        <f t="shared" ref="E115:P115" si="38" xml:space="preserve"> E$106</f>
        <v xml:space="preserve">Year 2 total modelled underspend % (WR) </v>
      </c>
      <c r="F115" s="12">
        <f t="shared" si="38"/>
        <v>0</v>
      </c>
      <c r="G115" s="12" t="str">
        <f t="shared" si="38"/>
        <v>%</v>
      </c>
      <c r="H115" s="12">
        <f t="shared" si="38"/>
        <v>0</v>
      </c>
      <c r="I115" s="12">
        <f t="shared" si="38"/>
        <v>0</v>
      </c>
      <c r="J115" s="12">
        <f t="shared" si="38"/>
        <v>0</v>
      </c>
      <c r="K115" s="12">
        <f t="shared" si="38"/>
        <v>0</v>
      </c>
      <c r="L115" s="12">
        <f t="shared" si="38"/>
        <v>0</v>
      </c>
      <c r="M115" s="12">
        <f t="shared" si="38"/>
        <v>0</v>
      </c>
      <c r="N115" s="12">
        <f t="shared" si="38"/>
        <v>0</v>
      </c>
      <c r="O115" s="12">
        <f t="shared" si="38"/>
        <v>0</v>
      </c>
      <c r="P115" s="12">
        <f t="shared" si="38"/>
        <v>0</v>
      </c>
    </row>
    <row r="116" spans="1:16" hidden="1" outlineLevel="1" x14ac:dyDescent="0.2">
      <c r="E116" s="42" t="str">
        <f t="shared" ref="E116:P116" si="39" xml:space="preserve"> E$107</f>
        <v xml:space="preserve">Year 2 total modelled underspend % (WN) </v>
      </c>
      <c r="F116" s="12">
        <f t="shared" si="39"/>
        <v>0</v>
      </c>
      <c r="G116" s="12" t="str">
        <f t="shared" si="39"/>
        <v>%</v>
      </c>
      <c r="H116" s="12">
        <f t="shared" si="39"/>
        <v>0</v>
      </c>
      <c r="I116" s="12">
        <f t="shared" si="39"/>
        <v>0</v>
      </c>
      <c r="J116" s="12">
        <f t="shared" si="39"/>
        <v>0</v>
      </c>
      <c r="K116" s="12">
        <f t="shared" si="39"/>
        <v>0</v>
      </c>
      <c r="L116" s="12">
        <f t="shared" si="39"/>
        <v>0</v>
      </c>
      <c r="M116" s="12">
        <f t="shared" si="39"/>
        <v>0</v>
      </c>
      <c r="N116" s="12">
        <f t="shared" si="39"/>
        <v>0</v>
      </c>
      <c r="O116" s="12">
        <f t="shared" si="39"/>
        <v>0</v>
      </c>
      <c r="P116" s="12">
        <f t="shared" si="39"/>
        <v>0</v>
      </c>
    </row>
    <row r="117" spans="1:16" hidden="1" outlineLevel="1" x14ac:dyDescent="0.2">
      <c r="E117" s="42" t="str">
        <f t="shared" ref="E117:P117" si="40" xml:space="preserve"> E$108</f>
        <v xml:space="preserve">Year 2 total modelled underspend % (WWN) </v>
      </c>
      <c r="F117" s="12">
        <f t="shared" si="40"/>
        <v>0</v>
      </c>
      <c r="G117" s="12" t="str">
        <f t="shared" si="40"/>
        <v>%</v>
      </c>
      <c r="H117" s="12">
        <f t="shared" si="40"/>
        <v>0</v>
      </c>
      <c r="I117" s="12">
        <f t="shared" si="40"/>
        <v>0</v>
      </c>
      <c r="J117" s="12">
        <f t="shared" si="40"/>
        <v>0</v>
      </c>
      <c r="K117" s="12">
        <f t="shared" si="40"/>
        <v>0</v>
      </c>
      <c r="L117" s="12">
        <f t="shared" si="40"/>
        <v>0</v>
      </c>
      <c r="M117" s="12">
        <f t="shared" si="40"/>
        <v>0</v>
      </c>
      <c r="N117" s="12">
        <f t="shared" si="40"/>
        <v>0</v>
      </c>
      <c r="O117" s="12">
        <f t="shared" si="40"/>
        <v>0</v>
      </c>
      <c r="P117" s="12">
        <f t="shared" si="40"/>
        <v>0</v>
      </c>
    </row>
    <row r="118" spans="1:16" hidden="1" outlineLevel="1" x14ac:dyDescent="0.2">
      <c r="E118" s="42" t="str">
        <f t="shared" ref="E118:P118" si="41" xml:space="preserve"> E$109</f>
        <v xml:space="preserve">Year 2 total modelled underspend % (BR) </v>
      </c>
      <c r="F118" s="12">
        <f t="shared" si="41"/>
        <v>0</v>
      </c>
      <c r="G118" s="12" t="str">
        <f t="shared" si="41"/>
        <v>%</v>
      </c>
      <c r="H118" s="12">
        <f t="shared" si="41"/>
        <v>0</v>
      </c>
      <c r="I118" s="12">
        <f t="shared" si="41"/>
        <v>0</v>
      </c>
      <c r="J118" s="12">
        <f t="shared" si="41"/>
        <v>0</v>
      </c>
      <c r="K118" s="12">
        <f t="shared" si="41"/>
        <v>0</v>
      </c>
      <c r="L118" s="12">
        <f t="shared" si="41"/>
        <v>0</v>
      </c>
      <c r="M118" s="12">
        <f t="shared" si="41"/>
        <v>0</v>
      </c>
      <c r="N118" s="12">
        <f t="shared" si="41"/>
        <v>0</v>
      </c>
      <c r="O118" s="12">
        <f t="shared" si="41"/>
        <v>0</v>
      </c>
      <c r="P118" s="12">
        <f t="shared" si="41"/>
        <v>0</v>
      </c>
    </row>
    <row r="119" spans="1:16" hidden="1" outlineLevel="1" x14ac:dyDescent="0.2">
      <c r="E119" s="42" t="str">
        <f t="shared" ref="E119:P119" si="42" xml:space="preserve"> E$110</f>
        <v xml:space="preserve">Year 2 total modelled underspend % (ADDN1) </v>
      </c>
      <c r="F119" s="12">
        <f t="shared" si="42"/>
        <v>0</v>
      </c>
      <c r="G119" s="12" t="str">
        <f t="shared" si="42"/>
        <v>%</v>
      </c>
      <c r="H119" s="12">
        <f t="shared" si="42"/>
        <v>0</v>
      </c>
      <c r="I119" s="12">
        <f t="shared" si="42"/>
        <v>0</v>
      </c>
      <c r="J119" s="12">
        <f t="shared" si="42"/>
        <v>0</v>
      </c>
      <c r="K119" s="12">
        <f t="shared" si="42"/>
        <v>0</v>
      </c>
      <c r="L119" s="12">
        <f t="shared" si="42"/>
        <v>0</v>
      </c>
      <c r="M119" s="12">
        <f t="shared" si="42"/>
        <v>0</v>
      </c>
      <c r="N119" s="12">
        <f t="shared" si="42"/>
        <v>0</v>
      </c>
      <c r="O119" s="12">
        <f t="shared" si="42"/>
        <v>0</v>
      </c>
      <c r="P119" s="12">
        <f t="shared" si="42"/>
        <v>0</v>
      </c>
    </row>
    <row r="120" spans="1:16" hidden="1" outlineLevel="1" x14ac:dyDescent="0.2">
      <c r="E120" s="42" t="str">
        <f t="shared" ref="E120:P120" si="43" xml:space="preserve"> E$111</f>
        <v xml:space="preserve">Year 2 total modelled underspend % (ADDN2) </v>
      </c>
      <c r="F120" s="12">
        <f t="shared" si="43"/>
        <v>0</v>
      </c>
      <c r="G120" s="12" t="str">
        <f t="shared" si="43"/>
        <v>%</v>
      </c>
      <c r="H120" s="12">
        <f t="shared" si="43"/>
        <v>0</v>
      </c>
      <c r="I120" s="12">
        <f t="shared" si="43"/>
        <v>0</v>
      </c>
      <c r="J120" s="12">
        <f t="shared" si="43"/>
        <v>0</v>
      </c>
      <c r="K120" s="12">
        <f t="shared" si="43"/>
        <v>0</v>
      </c>
      <c r="L120" s="12">
        <f t="shared" si="43"/>
        <v>0</v>
      </c>
      <c r="M120" s="12">
        <f t="shared" si="43"/>
        <v>0</v>
      </c>
      <c r="N120" s="12">
        <f t="shared" si="43"/>
        <v>0</v>
      </c>
      <c r="O120" s="12">
        <f t="shared" si="43"/>
        <v>0</v>
      </c>
      <c r="P120" s="12">
        <f t="shared" si="43"/>
        <v>0</v>
      </c>
    </row>
    <row r="121" spans="1:16" hidden="1" outlineLevel="1" x14ac:dyDescent="0.2">
      <c r="E121" s="42" t="str">
        <f t="shared" ref="E121:P121" si="44" xml:space="preserve"> E$62</f>
        <v xml:space="preserve">Year 2 cumulative - Total modelled underspend - real (WR) </v>
      </c>
      <c r="F121" s="3">
        <f t="shared" si="44"/>
        <v>0</v>
      </c>
      <c r="G121" s="3" t="str">
        <f t="shared" si="44"/>
        <v>£m</v>
      </c>
      <c r="H121" s="3">
        <f t="shared" si="44"/>
        <v>0</v>
      </c>
      <c r="I121" s="3">
        <f t="shared" si="44"/>
        <v>0</v>
      </c>
      <c r="J121" s="3">
        <f t="shared" si="44"/>
        <v>0</v>
      </c>
      <c r="K121" s="3">
        <f t="shared" si="44"/>
        <v>0</v>
      </c>
      <c r="L121" s="3">
        <f t="shared" si="44"/>
        <v>0</v>
      </c>
      <c r="M121" s="3">
        <f t="shared" si="44"/>
        <v>0</v>
      </c>
      <c r="N121" s="3">
        <f t="shared" si="44"/>
        <v>0</v>
      </c>
      <c r="O121" s="3">
        <f t="shared" si="44"/>
        <v>0</v>
      </c>
      <c r="P121" s="3">
        <f t="shared" si="44"/>
        <v>0</v>
      </c>
    </row>
    <row r="122" spans="1:16" hidden="1" outlineLevel="1" x14ac:dyDescent="0.2">
      <c r="E122" s="42" t="str">
        <f t="shared" ref="E122:P122" si="45" xml:space="preserve"> E$63</f>
        <v xml:space="preserve">Year 2 cumulative - Total modelled underspend - real (WN) </v>
      </c>
      <c r="F122" s="3">
        <f t="shared" si="45"/>
        <v>0</v>
      </c>
      <c r="G122" s="3" t="str">
        <f t="shared" si="45"/>
        <v>£m</v>
      </c>
      <c r="H122" s="3">
        <f t="shared" si="45"/>
        <v>0</v>
      </c>
      <c r="I122" s="3">
        <f t="shared" si="45"/>
        <v>0</v>
      </c>
      <c r="J122" s="3">
        <f t="shared" si="45"/>
        <v>0</v>
      </c>
      <c r="K122" s="3">
        <f t="shared" si="45"/>
        <v>0</v>
      </c>
      <c r="L122" s="3">
        <f t="shared" si="45"/>
        <v>0</v>
      </c>
      <c r="M122" s="3">
        <f t="shared" si="45"/>
        <v>0</v>
      </c>
      <c r="N122" s="3">
        <f t="shared" si="45"/>
        <v>0</v>
      </c>
      <c r="O122" s="3">
        <f t="shared" si="45"/>
        <v>0</v>
      </c>
      <c r="P122" s="3">
        <f t="shared" si="45"/>
        <v>0</v>
      </c>
    </row>
    <row r="123" spans="1:16" hidden="1" outlineLevel="1" x14ac:dyDescent="0.2">
      <c r="E123" s="42" t="str">
        <f t="shared" ref="E123:P123" si="46" xml:space="preserve"> E$64</f>
        <v xml:space="preserve">Year 2 cumulative - Total modelled underspend - real (WWN) </v>
      </c>
      <c r="F123" s="3">
        <f t="shared" si="46"/>
        <v>0</v>
      </c>
      <c r="G123" s="3" t="str">
        <f t="shared" si="46"/>
        <v>£m</v>
      </c>
      <c r="H123" s="3">
        <f t="shared" si="46"/>
        <v>0</v>
      </c>
      <c r="I123" s="3">
        <f t="shared" si="46"/>
        <v>0</v>
      </c>
      <c r="J123" s="3">
        <f t="shared" si="46"/>
        <v>0</v>
      </c>
      <c r="K123" s="3">
        <f t="shared" si="46"/>
        <v>0</v>
      </c>
      <c r="L123" s="3">
        <f t="shared" si="46"/>
        <v>0</v>
      </c>
      <c r="M123" s="3">
        <f t="shared" si="46"/>
        <v>0</v>
      </c>
      <c r="N123" s="3">
        <f t="shared" si="46"/>
        <v>0</v>
      </c>
      <c r="O123" s="3">
        <f t="shared" si="46"/>
        <v>0</v>
      </c>
      <c r="P123" s="3">
        <f t="shared" si="46"/>
        <v>0</v>
      </c>
    </row>
    <row r="124" spans="1:16" hidden="1" outlineLevel="1" x14ac:dyDescent="0.2">
      <c r="E124" s="42" t="str">
        <f t="shared" ref="E124:P124" si="47" xml:space="preserve"> E$65</f>
        <v xml:space="preserve">Year 2 cumulative - Total modelled underspend - real (BR) </v>
      </c>
      <c r="F124" s="3">
        <f t="shared" si="47"/>
        <v>0</v>
      </c>
      <c r="G124" s="3" t="str">
        <f t="shared" si="47"/>
        <v>£m</v>
      </c>
      <c r="H124" s="3">
        <f t="shared" si="47"/>
        <v>0</v>
      </c>
      <c r="I124" s="3">
        <f t="shared" si="47"/>
        <v>0</v>
      </c>
      <c r="J124" s="3">
        <f t="shared" si="47"/>
        <v>0</v>
      </c>
      <c r="K124" s="3">
        <f t="shared" si="47"/>
        <v>0</v>
      </c>
      <c r="L124" s="3">
        <f t="shared" si="47"/>
        <v>0</v>
      </c>
      <c r="M124" s="3">
        <f t="shared" si="47"/>
        <v>0</v>
      </c>
      <c r="N124" s="3">
        <f t="shared" si="47"/>
        <v>0</v>
      </c>
      <c r="O124" s="3">
        <f t="shared" si="47"/>
        <v>0</v>
      </c>
      <c r="P124" s="3">
        <f t="shared" si="47"/>
        <v>0</v>
      </c>
    </row>
    <row r="125" spans="1:16" hidden="1" outlineLevel="1" x14ac:dyDescent="0.2">
      <c r="E125" s="42" t="str">
        <f t="shared" ref="E125:P125" si="48" xml:space="preserve"> E$66</f>
        <v xml:space="preserve">Year 2 cumulative - Total modelled underspend - real (ADDN1) </v>
      </c>
      <c r="F125" s="3">
        <f t="shared" si="48"/>
        <v>0</v>
      </c>
      <c r="G125" s="3" t="str">
        <f t="shared" si="48"/>
        <v>£m</v>
      </c>
      <c r="H125" s="3">
        <f t="shared" si="48"/>
        <v>0</v>
      </c>
      <c r="I125" s="3">
        <f t="shared" si="48"/>
        <v>0</v>
      </c>
      <c r="J125" s="3">
        <f t="shared" si="48"/>
        <v>0</v>
      </c>
      <c r="K125" s="3">
        <f t="shared" si="48"/>
        <v>0</v>
      </c>
      <c r="L125" s="3">
        <f t="shared" si="48"/>
        <v>0</v>
      </c>
      <c r="M125" s="3">
        <f t="shared" si="48"/>
        <v>0</v>
      </c>
      <c r="N125" s="3">
        <f t="shared" si="48"/>
        <v>0</v>
      </c>
      <c r="O125" s="3">
        <f t="shared" si="48"/>
        <v>0</v>
      </c>
      <c r="P125" s="3">
        <f t="shared" si="48"/>
        <v>0</v>
      </c>
    </row>
    <row r="126" spans="1:16" hidden="1" outlineLevel="1" x14ac:dyDescent="0.2">
      <c r="E126" s="42" t="str">
        <f t="shared" ref="E126:P126" si="49" xml:space="preserve"> E$67</f>
        <v xml:space="preserve">Year 2 cumulative - Total modelled underspend - real (ADDN2) </v>
      </c>
      <c r="F126" s="3">
        <f t="shared" si="49"/>
        <v>0</v>
      </c>
      <c r="G126" s="3" t="str">
        <f t="shared" si="49"/>
        <v>£m</v>
      </c>
      <c r="H126" s="3">
        <f t="shared" si="49"/>
        <v>0</v>
      </c>
      <c r="I126" s="3">
        <f t="shared" si="49"/>
        <v>0</v>
      </c>
      <c r="J126" s="3">
        <f t="shared" si="49"/>
        <v>0</v>
      </c>
      <c r="K126" s="3">
        <f t="shared" si="49"/>
        <v>0</v>
      </c>
      <c r="L126" s="3">
        <f t="shared" si="49"/>
        <v>0</v>
      </c>
      <c r="M126" s="3">
        <f t="shared" si="49"/>
        <v>0</v>
      </c>
      <c r="N126" s="3">
        <f t="shared" si="49"/>
        <v>0</v>
      </c>
      <c r="O126" s="3">
        <f t="shared" si="49"/>
        <v>0</v>
      </c>
      <c r="P126" s="3">
        <f t="shared" si="49"/>
        <v>0</v>
      </c>
    </row>
    <row r="127" spans="1:16" hidden="1" outlineLevel="1" x14ac:dyDescent="0.2">
      <c r="A127" s="11"/>
      <c r="B127" s="11"/>
      <c r="C127" s="21"/>
      <c r="D127" s="19"/>
      <c r="E127" s="15" t="str">
        <f xml:space="preserve"> Inputs!E$57</f>
        <v>Trigger threshold</v>
      </c>
      <c r="F127" s="10">
        <f xml:space="preserve"> Inputs!F$57</f>
        <v>0</v>
      </c>
      <c r="G127" s="10" t="str">
        <f xml:space="preserve"> Inputs!G$57</f>
        <v>%</v>
      </c>
      <c r="H127" s="10">
        <f xml:space="preserve"> Inputs!H$57</f>
        <v>0</v>
      </c>
      <c r="I127" s="10">
        <f xml:space="preserve"> Inputs!I$57</f>
        <v>0</v>
      </c>
      <c r="J127" s="10">
        <f xml:space="preserve"> Inputs!J$57</f>
        <v>0</v>
      </c>
      <c r="K127" s="10">
        <f xml:space="preserve"> Inputs!K$57</f>
        <v>0</v>
      </c>
      <c r="L127" s="10">
        <f xml:space="preserve"> Inputs!L$57</f>
        <v>0.5</v>
      </c>
      <c r="M127" s="10">
        <f xml:space="preserve"> Inputs!M$57</f>
        <v>0.4</v>
      </c>
      <c r="N127" s="10">
        <f xml:space="preserve"> Inputs!N$57</f>
        <v>0</v>
      </c>
      <c r="O127" s="10">
        <f xml:space="preserve"> Inputs!O$57</f>
        <v>0</v>
      </c>
      <c r="P127" s="10">
        <f xml:space="preserve"> Inputs!P$57</f>
        <v>0</v>
      </c>
    </row>
    <row r="128" spans="1:16" hidden="1" outlineLevel="1" x14ac:dyDescent="0.2">
      <c r="A128" s="11"/>
      <c r="B128" s="11"/>
      <c r="C128" s="21"/>
      <c r="D128" s="19"/>
      <c r="E128" s="15" t="str">
        <f xml:space="preserve"> Time!E$59</f>
        <v>Year 2 period flag</v>
      </c>
      <c r="F128" s="8">
        <f xml:space="preserve"> Time!F$59</f>
        <v>0</v>
      </c>
      <c r="G128" s="8" t="str">
        <f xml:space="preserve"> Time!G$59</f>
        <v>Flag</v>
      </c>
      <c r="H128" s="8">
        <f xml:space="preserve"> Time!H$59</f>
        <v>1</v>
      </c>
      <c r="I128" s="8">
        <f xml:space="preserve"> Time!I$59</f>
        <v>0</v>
      </c>
      <c r="J128" s="8">
        <f xml:space="preserve"> Time!J$59</f>
        <v>0</v>
      </c>
      <c r="K128" s="8">
        <f xml:space="preserve"> Time!K$59</f>
        <v>0</v>
      </c>
      <c r="L128" s="8">
        <f xml:space="preserve"> Time!L$59</f>
        <v>1</v>
      </c>
      <c r="M128" s="8">
        <f xml:space="preserve"> Time!M$59</f>
        <v>0</v>
      </c>
      <c r="N128" s="8">
        <f xml:space="preserve"> Time!N$59</f>
        <v>0</v>
      </c>
      <c r="O128" s="8">
        <f xml:space="preserve"> Time!O$59</f>
        <v>0</v>
      </c>
      <c r="P128" s="8">
        <f xml:space="preserve"> Time!P$59</f>
        <v>0</v>
      </c>
    </row>
    <row r="129" spans="1:16" hidden="1" outlineLevel="1" x14ac:dyDescent="0.2">
      <c r="E129" s="42" t="s">
        <v>248</v>
      </c>
      <c r="G129" s="42" t="s">
        <v>155</v>
      </c>
      <c r="H129" s="3">
        <f t="shared" ref="H129:H134" si="50" xml:space="preserve"> SUM( J129:P129 )</f>
        <v>0</v>
      </c>
      <c r="J129" s="3">
        <f t="shared" ref="J129:P134" si="51" xml:space="preserve"> IF( J115 &gt; J$127, J121, 0 ) * J$128</f>
        <v>0</v>
      </c>
      <c r="K129" s="3">
        <f t="shared" si="51"/>
        <v>0</v>
      </c>
      <c r="L129" s="3">
        <f t="shared" si="51"/>
        <v>0</v>
      </c>
      <c r="M129" s="3">
        <f t="shared" si="51"/>
        <v>0</v>
      </c>
      <c r="N129" s="3">
        <f t="shared" si="51"/>
        <v>0</v>
      </c>
      <c r="O129" s="3">
        <f t="shared" si="51"/>
        <v>0</v>
      </c>
      <c r="P129" s="3">
        <f t="shared" si="51"/>
        <v>0</v>
      </c>
    </row>
    <row r="130" spans="1:16" hidden="1" outlineLevel="1" x14ac:dyDescent="0.2">
      <c r="E130" s="42" t="s">
        <v>249</v>
      </c>
      <c r="G130" s="42" t="s">
        <v>155</v>
      </c>
      <c r="H130" s="3">
        <f t="shared" si="50"/>
        <v>0</v>
      </c>
      <c r="J130" s="3">
        <f t="shared" si="51"/>
        <v>0</v>
      </c>
      <c r="K130" s="3">
        <f t="shared" si="51"/>
        <v>0</v>
      </c>
      <c r="L130" s="3">
        <f t="shared" si="51"/>
        <v>0</v>
      </c>
      <c r="M130" s="3">
        <f t="shared" si="51"/>
        <v>0</v>
      </c>
      <c r="N130" s="3">
        <f t="shared" si="51"/>
        <v>0</v>
      </c>
      <c r="O130" s="3">
        <f t="shared" si="51"/>
        <v>0</v>
      </c>
      <c r="P130" s="3">
        <f t="shared" si="51"/>
        <v>0</v>
      </c>
    </row>
    <row r="131" spans="1:16" hidden="1" outlineLevel="1" x14ac:dyDescent="0.2">
      <c r="E131" s="42" t="s">
        <v>250</v>
      </c>
      <c r="G131" s="42" t="s">
        <v>155</v>
      </c>
      <c r="H131" s="3">
        <f t="shared" si="50"/>
        <v>0</v>
      </c>
      <c r="J131" s="3">
        <f t="shared" si="51"/>
        <v>0</v>
      </c>
      <c r="K131" s="3">
        <f t="shared" si="51"/>
        <v>0</v>
      </c>
      <c r="L131" s="3">
        <f t="shared" si="51"/>
        <v>0</v>
      </c>
      <c r="M131" s="3">
        <f t="shared" si="51"/>
        <v>0</v>
      </c>
      <c r="N131" s="3">
        <f t="shared" si="51"/>
        <v>0</v>
      </c>
      <c r="O131" s="3">
        <f t="shared" si="51"/>
        <v>0</v>
      </c>
      <c r="P131" s="3">
        <f t="shared" si="51"/>
        <v>0</v>
      </c>
    </row>
    <row r="132" spans="1:16" hidden="1" outlineLevel="1" x14ac:dyDescent="0.2">
      <c r="E132" s="42" t="s">
        <v>251</v>
      </c>
      <c r="G132" s="42" t="s">
        <v>155</v>
      </c>
      <c r="H132" s="3">
        <f t="shared" si="50"/>
        <v>0</v>
      </c>
      <c r="J132" s="3">
        <f t="shared" si="51"/>
        <v>0</v>
      </c>
      <c r="K132" s="3">
        <f t="shared" si="51"/>
        <v>0</v>
      </c>
      <c r="L132" s="3">
        <f t="shared" si="51"/>
        <v>0</v>
      </c>
      <c r="M132" s="3">
        <f t="shared" si="51"/>
        <v>0</v>
      </c>
      <c r="N132" s="3">
        <f t="shared" si="51"/>
        <v>0</v>
      </c>
      <c r="O132" s="3">
        <f t="shared" si="51"/>
        <v>0</v>
      </c>
      <c r="P132" s="3">
        <f t="shared" si="51"/>
        <v>0</v>
      </c>
    </row>
    <row r="133" spans="1:16" hidden="1" outlineLevel="1" x14ac:dyDescent="0.2">
      <c r="E133" s="42" t="s">
        <v>252</v>
      </c>
      <c r="G133" s="42" t="s">
        <v>155</v>
      </c>
      <c r="H133" s="3">
        <f t="shared" si="50"/>
        <v>0</v>
      </c>
      <c r="J133" s="3">
        <f t="shared" si="51"/>
        <v>0</v>
      </c>
      <c r="K133" s="3">
        <f t="shared" si="51"/>
        <v>0</v>
      </c>
      <c r="L133" s="3">
        <f t="shared" si="51"/>
        <v>0</v>
      </c>
      <c r="M133" s="3">
        <f t="shared" si="51"/>
        <v>0</v>
      </c>
      <c r="N133" s="3">
        <f t="shared" si="51"/>
        <v>0</v>
      </c>
      <c r="O133" s="3">
        <f t="shared" si="51"/>
        <v>0</v>
      </c>
      <c r="P133" s="3">
        <f t="shared" si="51"/>
        <v>0</v>
      </c>
    </row>
    <row r="134" spans="1:16" hidden="1" outlineLevel="1" x14ac:dyDescent="0.2">
      <c r="E134" s="42" t="s">
        <v>253</v>
      </c>
      <c r="G134" s="42" t="s">
        <v>155</v>
      </c>
      <c r="H134" s="3">
        <f t="shared" si="50"/>
        <v>0</v>
      </c>
      <c r="J134" s="3">
        <f t="shared" si="51"/>
        <v>0</v>
      </c>
      <c r="K134" s="3">
        <f t="shared" si="51"/>
        <v>0</v>
      </c>
      <c r="L134" s="3">
        <f t="shared" si="51"/>
        <v>0</v>
      </c>
      <c r="M134" s="3">
        <f t="shared" si="51"/>
        <v>0</v>
      </c>
      <c r="N134" s="3">
        <f t="shared" si="51"/>
        <v>0</v>
      </c>
      <c r="O134" s="3">
        <f t="shared" si="51"/>
        <v>0</v>
      </c>
      <c r="P134" s="3">
        <f t="shared" si="51"/>
        <v>0</v>
      </c>
    </row>
    <row r="135" spans="1:16" hidden="1" outlineLevel="1" x14ac:dyDescent="0.2"/>
    <row r="136" spans="1:16" hidden="1" outlineLevel="1" x14ac:dyDescent="0.2"/>
    <row r="137" spans="1:16" hidden="1" outlineLevel="1" x14ac:dyDescent="0.2">
      <c r="B137" s="35" t="s">
        <v>254</v>
      </c>
    </row>
    <row r="138" spans="1:16" hidden="1" outlineLevel="1" x14ac:dyDescent="0.2">
      <c r="E138" s="42" t="str">
        <f t="shared" ref="E138:P138" si="52" xml:space="preserve"> E$129</f>
        <v xml:space="preserve">Expenditure subject to clawback year 2 - real (WR) </v>
      </c>
      <c r="F138" s="3">
        <f t="shared" si="52"/>
        <v>0</v>
      </c>
      <c r="G138" s="3" t="str">
        <f t="shared" si="52"/>
        <v>£m</v>
      </c>
      <c r="H138" s="3">
        <f t="shared" si="52"/>
        <v>0</v>
      </c>
      <c r="I138" s="3">
        <f t="shared" si="52"/>
        <v>0</v>
      </c>
      <c r="J138" s="3">
        <f t="shared" si="52"/>
        <v>0</v>
      </c>
      <c r="K138" s="3">
        <f t="shared" si="52"/>
        <v>0</v>
      </c>
      <c r="L138" s="3">
        <f t="shared" si="52"/>
        <v>0</v>
      </c>
      <c r="M138" s="3">
        <f t="shared" si="52"/>
        <v>0</v>
      </c>
      <c r="N138" s="3">
        <f t="shared" si="52"/>
        <v>0</v>
      </c>
      <c r="O138" s="3">
        <f t="shared" si="52"/>
        <v>0</v>
      </c>
      <c r="P138" s="3">
        <f t="shared" si="52"/>
        <v>0</v>
      </c>
    </row>
    <row r="139" spans="1:16" hidden="1" outlineLevel="1" x14ac:dyDescent="0.2">
      <c r="E139" s="42" t="str">
        <f t="shared" ref="E139:P139" si="53" xml:space="preserve"> E$130</f>
        <v xml:space="preserve">Expenditure subject to clawback year 2 - real (WN) </v>
      </c>
      <c r="F139" s="3">
        <f t="shared" si="53"/>
        <v>0</v>
      </c>
      <c r="G139" s="3" t="str">
        <f t="shared" si="53"/>
        <v>£m</v>
      </c>
      <c r="H139" s="3">
        <f t="shared" si="53"/>
        <v>0</v>
      </c>
      <c r="I139" s="3">
        <f t="shared" si="53"/>
        <v>0</v>
      </c>
      <c r="J139" s="3">
        <f t="shared" si="53"/>
        <v>0</v>
      </c>
      <c r="K139" s="3">
        <f t="shared" si="53"/>
        <v>0</v>
      </c>
      <c r="L139" s="3">
        <f t="shared" si="53"/>
        <v>0</v>
      </c>
      <c r="M139" s="3">
        <f t="shared" si="53"/>
        <v>0</v>
      </c>
      <c r="N139" s="3">
        <f t="shared" si="53"/>
        <v>0</v>
      </c>
      <c r="O139" s="3">
        <f t="shared" si="53"/>
        <v>0</v>
      </c>
      <c r="P139" s="3">
        <f t="shared" si="53"/>
        <v>0</v>
      </c>
    </row>
    <row r="140" spans="1:16" hidden="1" outlineLevel="1" x14ac:dyDescent="0.2">
      <c r="E140" s="42" t="str">
        <f t="shared" ref="E140:P140" si="54" xml:space="preserve"> E$131</f>
        <v xml:space="preserve">Expenditure subject to clawback year 2 - real (WWN) </v>
      </c>
      <c r="F140" s="3">
        <f t="shared" si="54"/>
        <v>0</v>
      </c>
      <c r="G140" s="3" t="str">
        <f t="shared" si="54"/>
        <v>£m</v>
      </c>
      <c r="H140" s="3">
        <f t="shared" si="54"/>
        <v>0</v>
      </c>
      <c r="I140" s="3">
        <f t="shared" si="54"/>
        <v>0</v>
      </c>
      <c r="J140" s="3">
        <f t="shared" si="54"/>
        <v>0</v>
      </c>
      <c r="K140" s="3">
        <f t="shared" si="54"/>
        <v>0</v>
      </c>
      <c r="L140" s="3">
        <f t="shared" si="54"/>
        <v>0</v>
      </c>
      <c r="M140" s="3">
        <f t="shared" si="54"/>
        <v>0</v>
      </c>
      <c r="N140" s="3">
        <f t="shared" si="54"/>
        <v>0</v>
      </c>
      <c r="O140" s="3">
        <f t="shared" si="54"/>
        <v>0</v>
      </c>
      <c r="P140" s="3">
        <f t="shared" si="54"/>
        <v>0</v>
      </c>
    </row>
    <row r="141" spans="1:16" hidden="1" outlineLevel="1" x14ac:dyDescent="0.2">
      <c r="E141" s="42" t="str">
        <f t="shared" ref="E141:P141" si="55" xml:space="preserve"> E$132</f>
        <v xml:space="preserve">Expenditure subject to clawback year 2 - real (BR) </v>
      </c>
      <c r="F141" s="3">
        <f t="shared" si="55"/>
        <v>0</v>
      </c>
      <c r="G141" s="3" t="str">
        <f t="shared" si="55"/>
        <v>£m</v>
      </c>
      <c r="H141" s="3">
        <f t="shared" si="55"/>
        <v>0</v>
      </c>
      <c r="I141" s="3">
        <f t="shared" si="55"/>
        <v>0</v>
      </c>
      <c r="J141" s="3">
        <f t="shared" si="55"/>
        <v>0</v>
      </c>
      <c r="K141" s="3">
        <f t="shared" si="55"/>
        <v>0</v>
      </c>
      <c r="L141" s="3">
        <f t="shared" si="55"/>
        <v>0</v>
      </c>
      <c r="M141" s="3">
        <f t="shared" si="55"/>
        <v>0</v>
      </c>
      <c r="N141" s="3">
        <f t="shared" si="55"/>
        <v>0</v>
      </c>
      <c r="O141" s="3">
        <f t="shared" si="55"/>
        <v>0</v>
      </c>
      <c r="P141" s="3">
        <f t="shared" si="55"/>
        <v>0</v>
      </c>
    </row>
    <row r="142" spans="1:16" hidden="1" outlineLevel="1" x14ac:dyDescent="0.2">
      <c r="E142" s="42" t="str">
        <f t="shared" ref="E142:P142" si="56" xml:space="preserve"> E$133</f>
        <v xml:space="preserve">Expenditure subject to clawback year 2 - real (ADDN1) </v>
      </c>
      <c r="F142" s="3">
        <f t="shared" si="56"/>
        <v>0</v>
      </c>
      <c r="G142" s="3" t="str">
        <f t="shared" si="56"/>
        <v>£m</v>
      </c>
      <c r="H142" s="3">
        <f t="shared" si="56"/>
        <v>0</v>
      </c>
      <c r="I142" s="3">
        <f t="shared" si="56"/>
        <v>0</v>
      </c>
      <c r="J142" s="3">
        <f t="shared" si="56"/>
        <v>0</v>
      </c>
      <c r="K142" s="3">
        <f t="shared" si="56"/>
        <v>0</v>
      </c>
      <c r="L142" s="3">
        <f t="shared" si="56"/>
        <v>0</v>
      </c>
      <c r="M142" s="3">
        <f t="shared" si="56"/>
        <v>0</v>
      </c>
      <c r="N142" s="3">
        <f t="shared" si="56"/>
        <v>0</v>
      </c>
      <c r="O142" s="3">
        <f t="shared" si="56"/>
        <v>0</v>
      </c>
      <c r="P142" s="3">
        <f t="shared" si="56"/>
        <v>0</v>
      </c>
    </row>
    <row r="143" spans="1:16" hidden="1" outlineLevel="1" x14ac:dyDescent="0.2">
      <c r="E143" s="42" t="str">
        <f t="shared" ref="E143:P143" si="57" xml:space="preserve"> E$134</f>
        <v xml:space="preserve">Expenditure subject to clawback year 2 - real (ADDN2) </v>
      </c>
      <c r="F143" s="3">
        <f t="shared" si="57"/>
        <v>0</v>
      </c>
      <c r="G143" s="3" t="str">
        <f t="shared" si="57"/>
        <v>£m</v>
      </c>
      <c r="H143" s="3">
        <f t="shared" si="57"/>
        <v>0</v>
      </c>
      <c r="I143" s="3">
        <f t="shared" si="57"/>
        <v>0</v>
      </c>
      <c r="J143" s="3">
        <f t="shared" si="57"/>
        <v>0</v>
      </c>
      <c r="K143" s="3">
        <f t="shared" si="57"/>
        <v>0</v>
      </c>
      <c r="L143" s="3">
        <f t="shared" si="57"/>
        <v>0</v>
      </c>
      <c r="M143" s="3">
        <f t="shared" si="57"/>
        <v>0</v>
      </c>
      <c r="N143" s="3">
        <f t="shared" si="57"/>
        <v>0</v>
      </c>
      <c r="O143" s="3">
        <f t="shared" si="57"/>
        <v>0</v>
      </c>
      <c r="P143" s="3">
        <f t="shared" si="57"/>
        <v>0</v>
      </c>
    </row>
    <row r="144" spans="1:16" hidden="1" outlineLevel="1" x14ac:dyDescent="0.2">
      <c r="A144" s="11"/>
      <c r="B144" s="11"/>
      <c r="C144" s="21"/>
      <c r="D144" s="19"/>
      <c r="E144" s="15" t="str">
        <f xml:space="preserve"> Inputs!E$58</f>
        <v>Clawback rate %</v>
      </c>
      <c r="F144" s="10">
        <f xml:space="preserve"> Inputs!F$58</f>
        <v>0</v>
      </c>
      <c r="G144" s="10" t="str">
        <f xml:space="preserve"> Inputs!G$58</f>
        <v>%</v>
      </c>
      <c r="H144" s="10">
        <f xml:space="preserve"> Inputs!H$58</f>
        <v>0</v>
      </c>
      <c r="I144" s="10">
        <f xml:space="preserve"> Inputs!I$58</f>
        <v>0</v>
      </c>
      <c r="J144" s="10">
        <f xml:space="preserve"> Inputs!J$58</f>
        <v>0</v>
      </c>
      <c r="K144" s="10">
        <f xml:space="preserve"> Inputs!K$58</f>
        <v>0.5</v>
      </c>
      <c r="L144" s="10">
        <f xml:space="preserve"> Inputs!L$58</f>
        <v>0.5</v>
      </c>
      <c r="M144" s="10">
        <f xml:space="preserve"> Inputs!M$58</f>
        <v>0.5</v>
      </c>
      <c r="N144" s="10">
        <f xml:space="preserve"> Inputs!N$58</f>
        <v>0.5</v>
      </c>
      <c r="O144" s="10">
        <f xml:space="preserve"> Inputs!O$58</f>
        <v>0.5</v>
      </c>
      <c r="P144" s="10">
        <f xml:space="preserve"> Inputs!P$58</f>
        <v>0</v>
      </c>
    </row>
    <row r="145" spans="2:16" hidden="1" outlineLevel="1" x14ac:dyDescent="0.2">
      <c r="E145" s="42" t="s">
        <v>255</v>
      </c>
      <c r="G145" s="42" t="s">
        <v>155</v>
      </c>
      <c r="H145" s="3">
        <f t="shared" ref="H145:H150" si="58" xml:space="preserve"> SUM( J145:P145 )</f>
        <v>0</v>
      </c>
      <c r="J145" s="3">
        <f t="shared" ref="J145:P150" si="59" xml:space="preserve"> J138 * J$144</f>
        <v>0</v>
      </c>
      <c r="K145" s="3">
        <f t="shared" si="59"/>
        <v>0</v>
      </c>
      <c r="L145" s="3">
        <f t="shared" si="59"/>
        <v>0</v>
      </c>
      <c r="M145" s="3">
        <f t="shared" si="59"/>
        <v>0</v>
      </c>
      <c r="N145" s="3">
        <f t="shared" si="59"/>
        <v>0</v>
      </c>
      <c r="O145" s="3">
        <f t="shared" si="59"/>
        <v>0</v>
      </c>
      <c r="P145" s="3">
        <f t="shared" si="59"/>
        <v>0</v>
      </c>
    </row>
    <row r="146" spans="2:16" hidden="1" outlineLevel="1" x14ac:dyDescent="0.2">
      <c r="E146" s="42" t="s">
        <v>256</v>
      </c>
      <c r="G146" s="42" t="s">
        <v>155</v>
      </c>
      <c r="H146" s="3">
        <f t="shared" si="58"/>
        <v>0</v>
      </c>
      <c r="J146" s="3">
        <f t="shared" si="59"/>
        <v>0</v>
      </c>
      <c r="K146" s="3">
        <f t="shared" si="59"/>
        <v>0</v>
      </c>
      <c r="L146" s="3">
        <f t="shared" si="59"/>
        <v>0</v>
      </c>
      <c r="M146" s="3">
        <f t="shared" si="59"/>
        <v>0</v>
      </c>
      <c r="N146" s="3">
        <f t="shared" si="59"/>
        <v>0</v>
      </c>
      <c r="O146" s="3">
        <f t="shared" si="59"/>
        <v>0</v>
      </c>
      <c r="P146" s="3">
        <f t="shared" si="59"/>
        <v>0</v>
      </c>
    </row>
    <row r="147" spans="2:16" hidden="1" outlineLevel="1" x14ac:dyDescent="0.2">
      <c r="E147" s="42" t="s">
        <v>257</v>
      </c>
      <c r="G147" s="42" t="s">
        <v>155</v>
      </c>
      <c r="H147" s="3">
        <f t="shared" si="58"/>
        <v>0</v>
      </c>
      <c r="J147" s="3">
        <f t="shared" si="59"/>
        <v>0</v>
      </c>
      <c r="K147" s="3">
        <f t="shared" si="59"/>
        <v>0</v>
      </c>
      <c r="L147" s="3">
        <f t="shared" si="59"/>
        <v>0</v>
      </c>
      <c r="M147" s="3">
        <f t="shared" si="59"/>
        <v>0</v>
      </c>
      <c r="N147" s="3">
        <f t="shared" si="59"/>
        <v>0</v>
      </c>
      <c r="O147" s="3">
        <f t="shared" si="59"/>
        <v>0</v>
      </c>
      <c r="P147" s="3">
        <f t="shared" si="59"/>
        <v>0</v>
      </c>
    </row>
    <row r="148" spans="2:16" hidden="1" outlineLevel="1" x14ac:dyDescent="0.2">
      <c r="E148" s="42" t="s">
        <v>258</v>
      </c>
      <c r="G148" s="42" t="s">
        <v>155</v>
      </c>
      <c r="H148" s="3">
        <f t="shared" si="58"/>
        <v>0</v>
      </c>
      <c r="J148" s="3">
        <f t="shared" si="59"/>
        <v>0</v>
      </c>
      <c r="K148" s="3">
        <f t="shared" si="59"/>
        <v>0</v>
      </c>
      <c r="L148" s="3">
        <f t="shared" si="59"/>
        <v>0</v>
      </c>
      <c r="M148" s="3">
        <f t="shared" si="59"/>
        <v>0</v>
      </c>
      <c r="N148" s="3">
        <f t="shared" si="59"/>
        <v>0</v>
      </c>
      <c r="O148" s="3">
        <f t="shared" si="59"/>
        <v>0</v>
      </c>
      <c r="P148" s="3">
        <f t="shared" si="59"/>
        <v>0</v>
      </c>
    </row>
    <row r="149" spans="2:16" hidden="1" outlineLevel="1" x14ac:dyDescent="0.2">
      <c r="E149" s="42" t="s">
        <v>259</v>
      </c>
      <c r="G149" s="42" t="s">
        <v>155</v>
      </c>
      <c r="H149" s="3">
        <f t="shared" si="58"/>
        <v>0</v>
      </c>
      <c r="J149" s="3">
        <f t="shared" si="59"/>
        <v>0</v>
      </c>
      <c r="K149" s="3">
        <f t="shared" si="59"/>
        <v>0</v>
      </c>
      <c r="L149" s="3">
        <f t="shared" si="59"/>
        <v>0</v>
      </c>
      <c r="M149" s="3">
        <f t="shared" si="59"/>
        <v>0</v>
      </c>
      <c r="N149" s="3">
        <f t="shared" si="59"/>
        <v>0</v>
      </c>
      <c r="O149" s="3">
        <f t="shared" si="59"/>
        <v>0</v>
      </c>
      <c r="P149" s="3">
        <f t="shared" si="59"/>
        <v>0</v>
      </c>
    </row>
    <row r="150" spans="2:16" hidden="1" outlineLevel="1" x14ac:dyDescent="0.2">
      <c r="E150" s="42" t="s">
        <v>260</v>
      </c>
      <c r="G150" s="42" t="s">
        <v>155</v>
      </c>
      <c r="H150" s="3">
        <f t="shared" si="58"/>
        <v>0</v>
      </c>
      <c r="J150" s="3">
        <f t="shared" si="59"/>
        <v>0</v>
      </c>
      <c r="K150" s="3">
        <f t="shared" si="59"/>
        <v>0</v>
      </c>
      <c r="L150" s="3">
        <f t="shared" si="59"/>
        <v>0</v>
      </c>
      <c r="M150" s="3">
        <f t="shared" si="59"/>
        <v>0</v>
      </c>
      <c r="N150" s="3">
        <f t="shared" si="59"/>
        <v>0</v>
      </c>
      <c r="O150" s="3">
        <f t="shared" si="59"/>
        <v>0</v>
      </c>
      <c r="P150" s="3">
        <f t="shared" si="59"/>
        <v>0</v>
      </c>
    </row>
    <row r="151" spans="2:16" hidden="1" outlineLevel="1" x14ac:dyDescent="0.2"/>
    <row r="152" spans="2:16" hidden="1" outlineLevel="1" x14ac:dyDescent="0.2"/>
    <row r="153" spans="2:16" hidden="1" outlineLevel="1" x14ac:dyDescent="0.2">
      <c r="B153" s="35" t="s">
        <v>261</v>
      </c>
    </row>
    <row r="154" spans="2:16" hidden="1" outlineLevel="1" x14ac:dyDescent="0.2">
      <c r="E154" s="42" t="str">
        <f t="shared" ref="E154:P154" si="60" xml:space="preserve"> E$145</f>
        <v xml:space="preserve">Expenditure adjustment clawback year 2 - real (WR) </v>
      </c>
      <c r="F154" s="3">
        <f t="shared" si="60"/>
        <v>0</v>
      </c>
      <c r="G154" s="3" t="str">
        <f t="shared" si="60"/>
        <v>£m</v>
      </c>
      <c r="H154" s="3">
        <f t="shared" si="60"/>
        <v>0</v>
      </c>
      <c r="I154" s="3">
        <f t="shared" si="60"/>
        <v>0</v>
      </c>
      <c r="J154" s="3">
        <f t="shared" si="60"/>
        <v>0</v>
      </c>
      <c r="K154" s="3">
        <f t="shared" si="60"/>
        <v>0</v>
      </c>
      <c r="L154" s="3">
        <f t="shared" si="60"/>
        <v>0</v>
      </c>
      <c r="M154" s="3">
        <f t="shared" si="60"/>
        <v>0</v>
      </c>
      <c r="N154" s="3">
        <f t="shared" si="60"/>
        <v>0</v>
      </c>
      <c r="O154" s="3">
        <f t="shared" si="60"/>
        <v>0</v>
      </c>
      <c r="P154" s="3">
        <f t="shared" si="60"/>
        <v>0</v>
      </c>
    </row>
    <row r="155" spans="2:16" hidden="1" outlineLevel="1" x14ac:dyDescent="0.2">
      <c r="E155" s="42" t="str">
        <f t="shared" ref="E155:P155" si="61" xml:space="preserve"> E$146</f>
        <v xml:space="preserve">Expenditure adjustment clawback year 2 - real (WN) </v>
      </c>
      <c r="F155" s="3">
        <f t="shared" si="61"/>
        <v>0</v>
      </c>
      <c r="G155" s="3" t="str">
        <f t="shared" si="61"/>
        <v>£m</v>
      </c>
      <c r="H155" s="3">
        <f t="shared" si="61"/>
        <v>0</v>
      </c>
      <c r="I155" s="3">
        <f t="shared" si="61"/>
        <v>0</v>
      </c>
      <c r="J155" s="3">
        <f t="shared" si="61"/>
        <v>0</v>
      </c>
      <c r="K155" s="3">
        <f t="shared" si="61"/>
        <v>0</v>
      </c>
      <c r="L155" s="3">
        <f t="shared" si="61"/>
        <v>0</v>
      </c>
      <c r="M155" s="3">
        <f t="shared" si="61"/>
        <v>0</v>
      </c>
      <c r="N155" s="3">
        <f t="shared" si="61"/>
        <v>0</v>
      </c>
      <c r="O155" s="3">
        <f t="shared" si="61"/>
        <v>0</v>
      </c>
      <c r="P155" s="3">
        <f t="shared" si="61"/>
        <v>0</v>
      </c>
    </row>
    <row r="156" spans="2:16" hidden="1" outlineLevel="1" x14ac:dyDescent="0.2">
      <c r="E156" s="42" t="str">
        <f t="shared" ref="E156:P156" si="62" xml:space="preserve"> E$147</f>
        <v xml:space="preserve">Expenditure adjustment clawback year 2 - real (WWN) </v>
      </c>
      <c r="F156" s="3">
        <f t="shared" si="62"/>
        <v>0</v>
      </c>
      <c r="G156" s="3" t="str">
        <f t="shared" si="62"/>
        <v>£m</v>
      </c>
      <c r="H156" s="3">
        <f t="shared" si="62"/>
        <v>0</v>
      </c>
      <c r="I156" s="3">
        <f t="shared" si="62"/>
        <v>0</v>
      </c>
      <c r="J156" s="3">
        <f t="shared" si="62"/>
        <v>0</v>
      </c>
      <c r="K156" s="3">
        <f t="shared" si="62"/>
        <v>0</v>
      </c>
      <c r="L156" s="3">
        <f t="shared" si="62"/>
        <v>0</v>
      </c>
      <c r="M156" s="3">
        <f t="shared" si="62"/>
        <v>0</v>
      </c>
      <c r="N156" s="3">
        <f t="shared" si="62"/>
        <v>0</v>
      </c>
      <c r="O156" s="3">
        <f t="shared" si="62"/>
        <v>0</v>
      </c>
      <c r="P156" s="3">
        <f t="shared" si="62"/>
        <v>0</v>
      </c>
    </row>
    <row r="157" spans="2:16" hidden="1" outlineLevel="1" x14ac:dyDescent="0.2">
      <c r="E157" s="42" t="str">
        <f t="shared" ref="E157:P157" si="63" xml:space="preserve"> E$148</f>
        <v xml:space="preserve">Expenditure adjustment clawback year 2 - real (BR) </v>
      </c>
      <c r="F157" s="3">
        <f t="shared" si="63"/>
        <v>0</v>
      </c>
      <c r="G157" s="3" t="str">
        <f t="shared" si="63"/>
        <v>£m</v>
      </c>
      <c r="H157" s="3">
        <f t="shared" si="63"/>
        <v>0</v>
      </c>
      <c r="I157" s="3">
        <f t="shared" si="63"/>
        <v>0</v>
      </c>
      <c r="J157" s="3">
        <f t="shared" si="63"/>
        <v>0</v>
      </c>
      <c r="K157" s="3">
        <f t="shared" si="63"/>
        <v>0</v>
      </c>
      <c r="L157" s="3">
        <f t="shared" si="63"/>
        <v>0</v>
      </c>
      <c r="M157" s="3">
        <f t="shared" si="63"/>
        <v>0</v>
      </c>
      <c r="N157" s="3">
        <f t="shared" si="63"/>
        <v>0</v>
      </c>
      <c r="O157" s="3">
        <f t="shared" si="63"/>
        <v>0</v>
      </c>
      <c r="P157" s="3">
        <f t="shared" si="63"/>
        <v>0</v>
      </c>
    </row>
    <row r="158" spans="2:16" hidden="1" outlineLevel="1" x14ac:dyDescent="0.2">
      <c r="E158" s="42" t="str">
        <f t="shared" ref="E158:P158" si="64" xml:space="preserve"> E$149</f>
        <v xml:space="preserve">Expenditure adjustment clawback year 2 - real (ADDN1) </v>
      </c>
      <c r="F158" s="3">
        <f t="shared" si="64"/>
        <v>0</v>
      </c>
      <c r="G158" s="3" t="str">
        <f t="shared" si="64"/>
        <v>£m</v>
      </c>
      <c r="H158" s="3">
        <f t="shared" si="64"/>
        <v>0</v>
      </c>
      <c r="I158" s="3">
        <f t="shared" si="64"/>
        <v>0</v>
      </c>
      <c r="J158" s="3">
        <f t="shared" si="64"/>
        <v>0</v>
      </c>
      <c r="K158" s="3">
        <f t="shared" si="64"/>
        <v>0</v>
      </c>
      <c r="L158" s="3">
        <f t="shared" si="64"/>
        <v>0</v>
      </c>
      <c r="M158" s="3">
        <f t="shared" si="64"/>
        <v>0</v>
      </c>
      <c r="N158" s="3">
        <f t="shared" si="64"/>
        <v>0</v>
      </c>
      <c r="O158" s="3">
        <f t="shared" si="64"/>
        <v>0</v>
      </c>
      <c r="P158" s="3">
        <f t="shared" si="64"/>
        <v>0</v>
      </c>
    </row>
    <row r="159" spans="2:16" hidden="1" outlineLevel="1" x14ac:dyDescent="0.2">
      <c r="E159" s="42" t="str">
        <f t="shared" ref="E159:P159" si="65" xml:space="preserve"> E$150</f>
        <v xml:space="preserve">Expenditure adjustment clawback year 2 - real (ADDN2) </v>
      </c>
      <c r="F159" s="3">
        <f t="shared" si="65"/>
        <v>0</v>
      </c>
      <c r="G159" s="3" t="str">
        <f t="shared" si="65"/>
        <v>£m</v>
      </c>
      <c r="H159" s="3">
        <f t="shared" si="65"/>
        <v>0</v>
      </c>
      <c r="I159" s="3">
        <f t="shared" si="65"/>
        <v>0</v>
      </c>
      <c r="J159" s="3">
        <f t="shared" si="65"/>
        <v>0</v>
      </c>
      <c r="K159" s="3">
        <f t="shared" si="65"/>
        <v>0</v>
      </c>
      <c r="L159" s="3">
        <f t="shared" si="65"/>
        <v>0</v>
      </c>
      <c r="M159" s="3">
        <f t="shared" si="65"/>
        <v>0</v>
      </c>
      <c r="N159" s="3">
        <f t="shared" si="65"/>
        <v>0</v>
      </c>
      <c r="O159" s="3">
        <f t="shared" si="65"/>
        <v>0</v>
      </c>
      <c r="P159" s="3">
        <f t="shared" si="65"/>
        <v>0</v>
      </c>
    </row>
    <row r="160" spans="2:16" hidden="1" outlineLevel="1" x14ac:dyDescent="0.2">
      <c r="E160" s="42" t="s">
        <v>262</v>
      </c>
      <c r="F160" s="3">
        <f t="shared" ref="F160:F165" si="66" xml:space="preserve"> SUM( $J154:$P154 )</f>
        <v>0</v>
      </c>
      <c r="G160" s="42" t="s">
        <v>155</v>
      </c>
      <c r="H160" s="3"/>
    </row>
    <row r="161" spans="2:16" hidden="1" outlineLevel="1" x14ac:dyDescent="0.2">
      <c r="E161" s="42" t="s">
        <v>263</v>
      </c>
      <c r="F161" s="3">
        <f t="shared" si="66"/>
        <v>0</v>
      </c>
      <c r="G161" s="42" t="s">
        <v>155</v>
      </c>
      <c r="H161" s="3"/>
    </row>
    <row r="162" spans="2:16" hidden="1" outlineLevel="1" x14ac:dyDescent="0.2">
      <c r="E162" s="42" t="s">
        <v>264</v>
      </c>
      <c r="F162" s="3">
        <f t="shared" si="66"/>
        <v>0</v>
      </c>
      <c r="G162" s="42" t="s">
        <v>155</v>
      </c>
      <c r="H162" s="3"/>
    </row>
    <row r="163" spans="2:16" hidden="1" outlineLevel="1" x14ac:dyDescent="0.2">
      <c r="E163" s="42" t="s">
        <v>265</v>
      </c>
      <c r="F163" s="3">
        <f t="shared" si="66"/>
        <v>0</v>
      </c>
      <c r="G163" s="42" t="s">
        <v>155</v>
      </c>
      <c r="H163" s="3"/>
    </row>
    <row r="164" spans="2:16" hidden="1" outlineLevel="1" x14ac:dyDescent="0.2">
      <c r="E164" s="42" t="s">
        <v>266</v>
      </c>
      <c r="F164" s="3">
        <f t="shared" si="66"/>
        <v>0</v>
      </c>
      <c r="G164" s="42" t="s">
        <v>155</v>
      </c>
      <c r="H164" s="3"/>
    </row>
    <row r="165" spans="2:16" hidden="1" outlineLevel="1" x14ac:dyDescent="0.2">
      <c r="E165" s="42" t="s">
        <v>267</v>
      </c>
      <c r="F165" s="3">
        <f t="shared" si="66"/>
        <v>0</v>
      </c>
      <c r="G165" s="42" t="s">
        <v>155</v>
      </c>
      <c r="H165" s="3"/>
    </row>
    <row r="166" spans="2:16" hidden="1" outlineLevel="1" x14ac:dyDescent="0.2"/>
    <row r="167" spans="2:16" hidden="1" outlineLevel="1" x14ac:dyDescent="0.2"/>
    <row r="168" spans="2:16" hidden="1" outlineLevel="1" x14ac:dyDescent="0.2">
      <c r="B168" s="35" t="s">
        <v>268</v>
      </c>
    </row>
    <row r="169" spans="2:16" hidden="1" outlineLevel="1" x14ac:dyDescent="0.2">
      <c r="E169" s="42" t="str">
        <f t="shared" ref="E169:G169" si="67" xml:space="preserve"> E$160</f>
        <v xml:space="preserve">Total expenditure adjustment clawback year 2 - real (WR) </v>
      </c>
      <c r="F169" s="3">
        <f t="shared" si="67"/>
        <v>0</v>
      </c>
      <c r="G169" s="42" t="str">
        <f t="shared" si="67"/>
        <v>£m</v>
      </c>
      <c r="H169" s="3"/>
    </row>
    <row r="170" spans="2:16" hidden="1" outlineLevel="1" x14ac:dyDescent="0.2">
      <c r="E170" s="42" t="str">
        <f t="shared" ref="E170:G170" si="68" xml:space="preserve"> E$161</f>
        <v xml:space="preserve">Total expenditure adjustment clawback year 2 - real (WN) </v>
      </c>
      <c r="F170" s="3">
        <f t="shared" si="68"/>
        <v>0</v>
      </c>
      <c r="G170" s="42" t="str">
        <f t="shared" si="68"/>
        <v>£m</v>
      </c>
      <c r="H170" s="3"/>
    </row>
    <row r="171" spans="2:16" hidden="1" outlineLevel="1" x14ac:dyDescent="0.2">
      <c r="E171" s="42" t="str">
        <f t="shared" ref="E171:G171" si="69" xml:space="preserve"> E$162</f>
        <v xml:space="preserve">Total expenditure adjustment clawback year 2 - real (WWN) </v>
      </c>
      <c r="F171" s="3">
        <f t="shared" si="69"/>
        <v>0</v>
      </c>
      <c r="G171" s="42" t="str">
        <f t="shared" si="69"/>
        <v>£m</v>
      </c>
      <c r="H171" s="3"/>
    </row>
    <row r="172" spans="2:16" hidden="1" outlineLevel="1" x14ac:dyDescent="0.2">
      <c r="E172" s="42" t="str">
        <f t="shared" ref="E172:G172" si="70" xml:space="preserve"> E$163</f>
        <v xml:space="preserve">Total expenditure adjustment clawback year 2 - real (BR) </v>
      </c>
      <c r="F172" s="3">
        <f t="shared" si="70"/>
        <v>0</v>
      </c>
      <c r="G172" s="42" t="str">
        <f t="shared" si="70"/>
        <v>£m</v>
      </c>
      <c r="H172" s="3"/>
    </row>
    <row r="173" spans="2:16" hidden="1" outlineLevel="1" x14ac:dyDescent="0.2">
      <c r="E173" s="42" t="str">
        <f t="shared" ref="E173:G173" si="71" xml:space="preserve"> E$164</f>
        <v xml:space="preserve">Total expenditure adjustment clawback year 2 - real (ADDN1) </v>
      </c>
      <c r="F173" s="3">
        <f t="shared" si="71"/>
        <v>0</v>
      </c>
      <c r="G173" s="42" t="str">
        <f t="shared" si="71"/>
        <v>£m</v>
      </c>
      <c r="H173" s="3"/>
    </row>
    <row r="174" spans="2:16" hidden="1" outlineLevel="1" x14ac:dyDescent="0.2">
      <c r="E174" s="42" t="str">
        <f t="shared" ref="E174:G174" si="72" xml:space="preserve"> E$165</f>
        <v xml:space="preserve">Total expenditure adjustment clawback year 2 - real (ADDN2) </v>
      </c>
      <c r="F174" s="3">
        <f t="shared" si="72"/>
        <v>0</v>
      </c>
      <c r="G174" s="42" t="str">
        <f t="shared" si="72"/>
        <v>£m</v>
      </c>
      <c r="H174" s="3"/>
    </row>
    <row r="175" spans="2:16" hidden="1" outlineLevel="1" x14ac:dyDescent="0.2">
      <c r="E175" s="42" t="str">
        <f t="shared" ref="E175:P175" si="73" xml:space="preserve"> E$47</f>
        <v xml:space="preserve">Year 2 total modelled underspend - real (WR) </v>
      </c>
      <c r="F175" s="3">
        <f t="shared" si="73"/>
        <v>0</v>
      </c>
      <c r="G175" s="3" t="str">
        <f t="shared" si="73"/>
        <v>£m</v>
      </c>
      <c r="H175" s="3">
        <f t="shared" si="73"/>
        <v>0</v>
      </c>
      <c r="I175" s="3">
        <f t="shared" si="73"/>
        <v>0</v>
      </c>
      <c r="J175" s="3">
        <f t="shared" si="73"/>
        <v>0</v>
      </c>
      <c r="K175" s="3">
        <f t="shared" si="73"/>
        <v>0</v>
      </c>
      <c r="L175" s="3">
        <f t="shared" si="73"/>
        <v>0</v>
      </c>
      <c r="M175" s="3">
        <f t="shared" si="73"/>
        <v>0</v>
      </c>
      <c r="N175" s="3">
        <f t="shared" si="73"/>
        <v>0</v>
      </c>
      <c r="O175" s="3">
        <f t="shared" si="73"/>
        <v>0</v>
      </c>
      <c r="P175" s="3">
        <f t="shared" si="73"/>
        <v>0</v>
      </c>
    </row>
    <row r="176" spans="2:16" hidden="1" outlineLevel="1" x14ac:dyDescent="0.2">
      <c r="E176" s="42" t="str">
        <f t="shared" ref="E176:P176" si="74" xml:space="preserve"> E$48</f>
        <v xml:space="preserve">Year 2 total modelled underspend - real (WN) </v>
      </c>
      <c r="F176" s="3">
        <f t="shared" si="74"/>
        <v>0</v>
      </c>
      <c r="G176" s="3" t="str">
        <f t="shared" si="74"/>
        <v>£m</v>
      </c>
      <c r="H176" s="3">
        <f t="shared" si="74"/>
        <v>0</v>
      </c>
      <c r="I176" s="3">
        <f t="shared" si="74"/>
        <v>0</v>
      </c>
      <c r="J176" s="3">
        <f t="shared" si="74"/>
        <v>0</v>
      </c>
      <c r="K176" s="3">
        <f t="shared" si="74"/>
        <v>0</v>
      </c>
      <c r="L176" s="3">
        <f t="shared" si="74"/>
        <v>0</v>
      </c>
      <c r="M176" s="3">
        <f t="shared" si="74"/>
        <v>0</v>
      </c>
      <c r="N176" s="3">
        <f t="shared" si="74"/>
        <v>0</v>
      </c>
      <c r="O176" s="3">
        <f t="shared" si="74"/>
        <v>0</v>
      </c>
      <c r="P176" s="3">
        <f t="shared" si="74"/>
        <v>0</v>
      </c>
    </row>
    <row r="177" spans="1:16" hidden="1" outlineLevel="1" x14ac:dyDescent="0.2">
      <c r="E177" s="42" t="str">
        <f t="shared" ref="E177:P177" si="75" xml:space="preserve"> E$49</f>
        <v xml:space="preserve">Year 2 total modelled underspend - real (WWN) </v>
      </c>
      <c r="F177" s="3">
        <f t="shared" si="75"/>
        <v>0</v>
      </c>
      <c r="G177" s="3" t="str">
        <f t="shared" si="75"/>
        <v>£m</v>
      </c>
      <c r="H177" s="3">
        <f t="shared" si="75"/>
        <v>0</v>
      </c>
      <c r="I177" s="3">
        <f t="shared" si="75"/>
        <v>0</v>
      </c>
      <c r="J177" s="3">
        <f t="shared" si="75"/>
        <v>0</v>
      </c>
      <c r="K177" s="3">
        <f t="shared" si="75"/>
        <v>0</v>
      </c>
      <c r="L177" s="3">
        <f t="shared" si="75"/>
        <v>0</v>
      </c>
      <c r="M177" s="3">
        <f t="shared" si="75"/>
        <v>0</v>
      </c>
      <c r="N177" s="3">
        <f t="shared" si="75"/>
        <v>0</v>
      </c>
      <c r="O177" s="3">
        <f t="shared" si="75"/>
        <v>0</v>
      </c>
      <c r="P177" s="3">
        <f t="shared" si="75"/>
        <v>0</v>
      </c>
    </row>
    <row r="178" spans="1:16" hidden="1" outlineLevel="1" x14ac:dyDescent="0.2">
      <c r="E178" s="42" t="str">
        <f t="shared" ref="E178:P178" si="76" xml:space="preserve"> E$50</f>
        <v xml:space="preserve">Year 2 total modelled underspend - real (BR) </v>
      </c>
      <c r="F178" s="3">
        <f t="shared" si="76"/>
        <v>0</v>
      </c>
      <c r="G178" s="3" t="str">
        <f t="shared" si="76"/>
        <v>£m</v>
      </c>
      <c r="H178" s="3">
        <f t="shared" si="76"/>
        <v>0</v>
      </c>
      <c r="I178" s="3">
        <f t="shared" si="76"/>
        <v>0</v>
      </c>
      <c r="J178" s="3">
        <f t="shared" si="76"/>
        <v>0</v>
      </c>
      <c r="K178" s="3">
        <f t="shared" si="76"/>
        <v>0</v>
      </c>
      <c r="L178" s="3">
        <f t="shared" si="76"/>
        <v>0</v>
      </c>
      <c r="M178" s="3">
        <f t="shared" si="76"/>
        <v>0</v>
      </c>
      <c r="N178" s="3">
        <f t="shared" si="76"/>
        <v>0</v>
      </c>
      <c r="O178" s="3">
        <f t="shared" si="76"/>
        <v>0</v>
      </c>
      <c r="P178" s="3">
        <f t="shared" si="76"/>
        <v>0</v>
      </c>
    </row>
    <row r="179" spans="1:16" hidden="1" outlineLevel="1" x14ac:dyDescent="0.2">
      <c r="E179" s="42" t="str">
        <f t="shared" ref="E179:P179" si="77" xml:space="preserve"> E$51</f>
        <v xml:space="preserve">Year 2 total modelled underspend - real (ADDN1) </v>
      </c>
      <c r="F179" s="3">
        <f t="shared" si="77"/>
        <v>0</v>
      </c>
      <c r="G179" s="3" t="str">
        <f t="shared" si="77"/>
        <v>£m</v>
      </c>
      <c r="H179" s="3">
        <f t="shared" si="77"/>
        <v>0</v>
      </c>
      <c r="I179" s="3">
        <f t="shared" si="77"/>
        <v>0</v>
      </c>
      <c r="J179" s="3">
        <f t="shared" si="77"/>
        <v>0</v>
      </c>
      <c r="K179" s="3">
        <f t="shared" si="77"/>
        <v>0</v>
      </c>
      <c r="L179" s="3">
        <f t="shared" si="77"/>
        <v>0</v>
      </c>
      <c r="M179" s="3">
        <f t="shared" si="77"/>
        <v>0</v>
      </c>
      <c r="N179" s="3">
        <f t="shared" si="77"/>
        <v>0</v>
      </c>
      <c r="O179" s="3">
        <f t="shared" si="77"/>
        <v>0</v>
      </c>
      <c r="P179" s="3">
        <f t="shared" si="77"/>
        <v>0</v>
      </c>
    </row>
    <row r="180" spans="1:16" hidden="1" outlineLevel="1" x14ac:dyDescent="0.2">
      <c r="E180" s="42" t="str">
        <f t="shared" ref="E180:P180" si="78" xml:space="preserve"> E$52</f>
        <v xml:space="preserve">Year 2 total modelled underspend - real (ADDN2) </v>
      </c>
      <c r="F180" s="3">
        <f t="shared" si="78"/>
        <v>0</v>
      </c>
      <c r="G180" s="3" t="str">
        <f t="shared" si="78"/>
        <v>£m</v>
      </c>
      <c r="H180" s="3">
        <f t="shared" si="78"/>
        <v>0</v>
      </c>
      <c r="I180" s="3">
        <f t="shared" si="78"/>
        <v>0</v>
      </c>
      <c r="J180" s="3">
        <f t="shared" si="78"/>
        <v>0</v>
      </c>
      <c r="K180" s="3">
        <f t="shared" si="78"/>
        <v>0</v>
      </c>
      <c r="L180" s="3">
        <f t="shared" si="78"/>
        <v>0</v>
      </c>
      <c r="M180" s="3">
        <f t="shared" si="78"/>
        <v>0</v>
      </c>
      <c r="N180" s="3">
        <f t="shared" si="78"/>
        <v>0</v>
      </c>
      <c r="O180" s="3">
        <f t="shared" si="78"/>
        <v>0</v>
      </c>
      <c r="P180" s="3">
        <f t="shared" si="78"/>
        <v>0</v>
      </c>
    </row>
    <row r="181" spans="1:16" hidden="1" outlineLevel="1" x14ac:dyDescent="0.2">
      <c r="A181" s="11"/>
      <c r="B181" s="11"/>
      <c r="C181" s="21"/>
      <c r="D181" s="19"/>
      <c r="E181" s="15" t="str">
        <f xml:space="preserve"> Inputs!E$58</f>
        <v>Clawback rate %</v>
      </c>
      <c r="F181" s="10">
        <f xml:space="preserve"> Inputs!F$58</f>
        <v>0</v>
      </c>
      <c r="G181" s="10" t="str">
        <f xml:space="preserve"> Inputs!G$58</f>
        <v>%</v>
      </c>
      <c r="H181" s="10">
        <f xml:space="preserve"> Inputs!H$58</f>
        <v>0</v>
      </c>
      <c r="I181" s="10">
        <f xml:space="preserve"> Inputs!I$58</f>
        <v>0</v>
      </c>
      <c r="J181" s="10">
        <f xml:space="preserve"> Inputs!J$58</f>
        <v>0</v>
      </c>
      <c r="K181" s="10">
        <f xml:space="preserve"> Inputs!K$58</f>
        <v>0.5</v>
      </c>
      <c r="L181" s="10">
        <f xml:space="preserve"> Inputs!L$58</f>
        <v>0.5</v>
      </c>
      <c r="M181" s="10">
        <f xml:space="preserve"> Inputs!M$58</f>
        <v>0.5</v>
      </c>
      <c r="N181" s="10">
        <f xml:space="preserve"> Inputs!N$58</f>
        <v>0.5</v>
      </c>
      <c r="O181" s="10">
        <f xml:space="preserve"> Inputs!O$58</f>
        <v>0.5</v>
      </c>
      <c r="P181" s="10">
        <f xml:space="preserve"> Inputs!P$58</f>
        <v>0</v>
      </c>
    </row>
    <row r="182" spans="1:16" hidden="1" outlineLevel="1" x14ac:dyDescent="0.2">
      <c r="E182" s="42" t="s">
        <v>269</v>
      </c>
      <c r="G182" s="42" t="s">
        <v>155</v>
      </c>
      <c r="H182" s="3">
        <f t="shared" ref="H182:H187" si="79" xml:space="preserve"> SUM( J182:P182 )</f>
        <v>0</v>
      </c>
      <c r="J182" s="3">
        <f t="shared" ref="J182:P187" si="80" xml:space="preserve"> IF( $F169 &gt; 0, J175 * J$181, 0 )</f>
        <v>0</v>
      </c>
      <c r="K182" s="3">
        <f t="shared" si="80"/>
        <v>0</v>
      </c>
      <c r="L182" s="3">
        <f t="shared" si="80"/>
        <v>0</v>
      </c>
      <c r="M182" s="3">
        <f t="shared" si="80"/>
        <v>0</v>
      </c>
      <c r="N182" s="3">
        <f t="shared" si="80"/>
        <v>0</v>
      </c>
      <c r="O182" s="3">
        <f t="shared" si="80"/>
        <v>0</v>
      </c>
      <c r="P182" s="3">
        <f t="shared" si="80"/>
        <v>0</v>
      </c>
    </row>
    <row r="183" spans="1:16" hidden="1" outlineLevel="1" x14ac:dyDescent="0.2">
      <c r="E183" s="42" t="s">
        <v>270</v>
      </c>
      <c r="G183" s="42" t="s">
        <v>155</v>
      </c>
      <c r="H183" s="3">
        <f t="shared" si="79"/>
        <v>0</v>
      </c>
      <c r="J183" s="3">
        <f t="shared" si="80"/>
        <v>0</v>
      </c>
      <c r="K183" s="3">
        <f t="shared" si="80"/>
        <v>0</v>
      </c>
      <c r="L183" s="3">
        <f t="shared" si="80"/>
        <v>0</v>
      </c>
      <c r="M183" s="3">
        <f t="shared" si="80"/>
        <v>0</v>
      </c>
      <c r="N183" s="3">
        <f t="shared" si="80"/>
        <v>0</v>
      </c>
      <c r="O183" s="3">
        <f t="shared" si="80"/>
        <v>0</v>
      </c>
      <c r="P183" s="3">
        <f t="shared" si="80"/>
        <v>0</v>
      </c>
    </row>
    <row r="184" spans="1:16" hidden="1" outlineLevel="1" x14ac:dyDescent="0.2">
      <c r="E184" s="42" t="s">
        <v>271</v>
      </c>
      <c r="G184" s="42" t="s">
        <v>155</v>
      </c>
      <c r="H184" s="3">
        <f t="shared" si="79"/>
        <v>0</v>
      </c>
      <c r="J184" s="3">
        <f t="shared" si="80"/>
        <v>0</v>
      </c>
      <c r="K184" s="3">
        <f t="shared" si="80"/>
        <v>0</v>
      </c>
      <c r="L184" s="3">
        <f t="shared" si="80"/>
        <v>0</v>
      </c>
      <c r="M184" s="3">
        <f t="shared" si="80"/>
        <v>0</v>
      </c>
      <c r="N184" s="3">
        <f t="shared" si="80"/>
        <v>0</v>
      </c>
      <c r="O184" s="3">
        <f t="shared" si="80"/>
        <v>0</v>
      </c>
      <c r="P184" s="3">
        <f t="shared" si="80"/>
        <v>0</v>
      </c>
    </row>
    <row r="185" spans="1:16" hidden="1" outlineLevel="1" x14ac:dyDescent="0.2">
      <c r="E185" s="42" t="s">
        <v>272</v>
      </c>
      <c r="G185" s="42" t="s">
        <v>155</v>
      </c>
      <c r="H185" s="3">
        <f t="shared" si="79"/>
        <v>0</v>
      </c>
      <c r="J185" s="3">
        <f t="shared" si="80"/>
        <v>0</v>
      </c>
      <c r="K185" s="3">
        <f t="shared" si="80"/>
        <v>0</v>
      </c>
      <c r="L185" s="3">
        <f t="shared" si="80"/>
        <v>0</v>
      </c>
      <c r="M185" s="3">
        <f t="shared" si="80"/>
        <v>0</v>
      </c>
      <c r="N185" s="3">
        <f t="shared" si="80"/>
        <v>0</v>
      </c>
      <c r="O185" s="3">
        <f t="shared" si="80"/>
        <v>0</v>
      </c>
      <c r="P185" s="3">
        <f t="shared" si="80"/>
        <v>0</v>
      </c>
    </row>
    <row r="186" spans="1:16" hidden="1" outlineLevel="1" x14ac:dyDescent="0.2">
      <c r="E186" s="42" t="s">
        <v>273</v>
      </c>
      <c r="G186" s="42" t="s">
        <v>155</v>
      </c>
      <c r="H186" s="3">
        <f t="shared" si="79"/>
        <v>0</v>
      </c>
      <c r="J186" s="3">
        <f t="shared" si="80"/>
        <v>0</v>
      </c>
      <c r="K186" s="3">
        <f t="shared" si="80"/>
        <v>0</v>
      </c>
      <c r="L186" s="3">
        <f t="shared" si="80"/>
        <v>0</v>
      </c>
      <c r="M186" s="3">
        <f t="shared" si="80"/>
        <v>0</v>
      </c>
      <c r="N186" s="3">
        <f t="shared" si="80"/>
        <v>0</v>
      </c>
      <c r="O186" s="3">
        <f t="shared" si="80"/>
        <v>0</v>
      </c>
      <c r="P186" s="3">
        <f t="shared" si="80"/>
        <v>0</v>
      </c>
    </row>
    <row r="187" spans="1:16" hidden="1" outlineLevel="1" x14ac:dyDescent="0.2">
      <c r="E187" s="42" t="s">
        <v>274</v>
      </c>
      <c r="G187" s="42" t="s">
        <v>155</v>
      </c>
      <c r="H187" s="3">
        <f t="shared" si="79"/>
        <v>0</v>
      </c>
      <c r="J187" s="3">
        <f t="shared" si="80"/>
        <v>0</v>
      </c>
      <c r="K187" s="3">
        <f t="shared" si="80"/>
        <v>0</v>
      </c>
      <c r="L187" s="3">
        <f t="shared" si="80"/>
        <v>0</v>
      </c>
      <c r="M187" s="3">
        <f t="shared" si="80"/>
        <v>0</v>
      </c>
      <c r="N187" s="3">
        <f t="shared" si="80"/>
        <v>0</v>
      </c>
      <c r="O187" s="3">
        <f t="shared" si="80"/>
        <v>0</v>
      </c>
      <c r="P187" s="3">
        <f t="shared" si="80"/>
        <v>0</v>
      </c>
    </row>
    <row r="188" spans="1:16" hidden="1" outlineLevel="1" x14ac:dyDescent="0.2"/>
    <row r="189" spans="1:16" x14ac:dyDescent="0.2"/>
    <row r="190" spans="1:16" x14ac:dyDescent="0.2"/>
    <row r="191" spans="1:16" x14ac:dyDescent="0.2">
      <c r="A191" s="35" t="s">
        <v>275</v>
      </c>
    </row>
    <row r="192" spans="1:16" collapsed="1" x14ac:dyDescent="0.2"/>
    <row r="193" spans="2:16" hidden="1" outlineLevel="1" x14ac:dyDescent="0.2"/>
    <row r="194" spans="2:16" hidden="1" outlineLevel="1" x14ac:dyDescent="0.2">
      <c r="B194" s="35" t="s">
        <v>276</v>
      </c>
    </row>
    <row r="195" spans="2:16" hidden="1" outlineLevel="1" x14ac:dyDescent="0.2"/>
    <row r="196" spans="2:16" hidden="1" outlineLevel="2" x14ac:dyDescent="0.2">
      <c r="B196" s="35" t="s">
        <v>277</v>
      </c>
    </row>
    <row r="197" spans="2:16" hidden="1" outlineLevel="2" x14ac:dyDescent="0.2">
      <c r="E197" s="42" t="str">
        <f t="shared" ref="E197:G197" si="81" xml:space="preserve"> E$160</f>
        <v xml:space="preserve">Total expenditure adjustment clawback year 2 - real (WR) </v>
      </c>
      <c r="F197" s="3">
        <f t="shared" si="81"/>
        <v>0</v>
      </c>
      <c r="G197" s="42" t="str">
        <f t="shared" si="81"/>
        <v>£m</v>
      </c>
      <c r="H197" s="3"/>
    </row>
    <row r="198" spans="2:16" hidden="1" outlineLevel="2" x14ac:dyDescent="0.2">
      <c r="E198" s="42" t="str">
        <f t="shared" ref="E198:G198" si="82" xml:space="preserve"> E$161</f>
        <v xml:space="preserve">Total expenditure adjustment clawback year 2 - real (WN) </v>
      </c>
      <c r="F198" s="3">
        <f t="shared" si="82"/>
        <v>0</v>
      </c>
      <c r="G198" s="42" t="str">
        <f t="shared" si="82"/>
        <v>£m</v>
      </c>
      <c r="H198" s="3"/>
    </row>
    <row r="199" spans="2:16" hidden="1" outlineLevel="2" x14ac:dyDescent="0.2">
      <c r="E199" s="42" t="str">
        <f t="shared" ref="E199:G199" si="83" xml:space="preserve"> E$162</f>
        <v xml:space="preserve">Total expenditure adjustment clawback year 2 - real (WWN) </v>
      </c>
      <c r="F199" s="3">
        <f t="shared" si="83"/>
        <v>0</v>
      </c>
      <c r="G199" s="42" t="str">
        <f t="shared" si="83"/>
        <v>£m</v>
      </c>
      <c r="H199" s="3"/>
    </row>
    <row r="200" spans="2:16" hidden="1" outlineLevel="2" x14ac:dyDescent="0.2">
      <c r="E200" s="42" t="str">
        <f t="shared" ref="E200:G200" si="84" xml:space="preserve"> E$163</f>
        <v xml:space="preserve">Total expenditure adjustment clawback year 2 - real (BR) </v>
      </c>
      <c r="F200" s="3">
        <f t="shared" si="84"/>
        <v>0</v>
      </c>
      <c r="G200" s="42" t="str">
        <f t="shared" si="84"/>
        <v>£m</v>
      </c>
      <c r="H200" s="3"/>
    </row>
    <row r="201" spans="2:16" hidden="1" outlineLevel="2" x14ac:dyDescent="0.2">
      <c r="E201" s="42" t="str">
        <f t="shared" ref="E201:G201" si="85" xml:space="preserve"> E$164</f>
        <v xml:space="preserve">Total expenditure adjustment clawback year 2 - real (ADDN1) </v>
      </c>
      <c r="F201" s="3">
        <f t="shared" si="85"/>
        <v>0</v>
      </c>
      <c r="G201" s="42" t="str">
        <f t="shared" si="85"/>
        <v>£m</v>
      </c>
      <c r="H201" s="3"/>
    </row>
    <row r="202" spans="2:16" hidden="1" outlineLevel="2" x14ac:dyDescent="0.2">
      <c r="E202" s="42" t="str">
        <f t="shared" ref="E202:G202" si="86" xml:space="preserve"> E$165</f>
        <v xml:space="preserve">Total expenditure adjustment clawback year 2 - real (ADDN2) </v>
      </c>
      <c r="F202" s="3">
        <f t="shared" si="86"/>
        <v>0</v>
      </c>
      <c r="G202" s="42" t="str">
        <f t="shared" si="86"/>
        <v>£m</v>
      </c>
      <c r="H202" s="3"/>
    </row>
    <row r="203" spans="2:16" hidden="1" outlineLevel="2" x14ac:dyDescent="0.2">
      <c r="E203" s="42" t="str">
        <f t="shared" ref="E203:P203" si="87" xml:space="preserve"> E$182</f>
        <v xml:space="preserve">Expenditure adjustment clawback year 2 in spend year - real (WR) </v>
      </c>
      <c r="F203" s="3">
        <f t="shared" si="87"/>
        <v>0</v>
      </c>
      <c r="G203" s="3" t="str">
        <f t="shared" si="87"/>
        <v>£m</v>
      </c>
      <c r="H203" s="3">
        <f t="shared" si="87"/>
        <v>0</v>
      </c>
      <c r="I203" s="3">
        <f t="shared" si="87"/>
        <v>0</v>
      </c>
      <c r="J203" s="3">
        <f t="shared" si="87"/>
        <v>0</v>
      </c>
      <c r="K203" s="3">
        <f t="shared" si="87"/>
        <v>0</v>
      </c>
      <c r="L203" s="3">
        <f t="shared" si="87"/>
        <v>0</v>
      </c>
      <c r="M203" s="3">
        <f t="shared" si="87"/>
        <v>0</v>
      </c>
      <c r="N203" s="3">
        <f t="shared" si="87"/>
        <v>0</v>
      </c>
      <c r="O203" s="3">
        <f t="shared" si="87"/>
        <v>0</v>
      </c>
      <c r="P203" s="3">
        <f t="shared" si="87"/>
        <v>0</v>
      </c>
    </row>
    <row r="204" spans="2:16" hidden="1" outlineLevel="2" x14ac:dyDescent="0.2">
      <c r="E204" s="42" t="str">
        <f t="shared" ref="E204:P204" si="88" xml:space="preserve"> E$183</f>
        <v xml:space="preserve">Expenditure adjustment clawback year 2 in spend year - real (WN) </v>
      </c>
      <c r="F204" s="3">
        <f t="shared" si="88"/>
        <v>0</v>
      </c>
      <c r="G204" s="3" t="str">
        <f t="shared" si="88"/>
        <v>£m</v>
      </c>
      <c r="H204" s="3">
        <f t="shared" si="88"/>
        <v>0</v>
      </c>
      <c r="I204" s="3">
        <f t="shared" si="88"/>
        <v>0</v>
      </c>
      <c r="J204" s="3">
        <f t="shared" si="88"/>
        <v>0</v>
      </c>
      <c r="K204" s="3">
        <f t="shared" si="88"/>
        <v>0</v>
      </c>
      <c r="L204" s="3">
        <f t="shared" si="88"/>
        <v>0</v>
      </c>
      <c r="M204" s="3">
        <f t="shared" si="88"/>
        <v>0</v>
      </c>
      <c r="N204" s="3">
        <f t="shared" si="88"/>
        <v>0</v>
      </c>
      <c r="O204" s="3">
        <f t="shared" si="88"/>
        <v>0</v>
      </c>
      <c r="P204" s="3">
        <f t="shared" si="88"/>
        <v>0</v>
      </c>
    </row>
    <row r="205" spans="2:16" hidden="1" outlineLevel="2" x14ac:dyDescent="0.2">
      <c r="E205" s="42" t="str">
        <f t="shared" ref="E205:P205" si="89" xml:space="preserve"> E$184</f>
        <v xml:space="preserve">Expenditure adjustment clawback year 2 in spend year - real (WWN) </v>
      </c>
      <c r="F205" s="3">
        <f t="shared" si="89"/>
        <v>0</v>
      </c>
      <c r="G205" s="3" t="str">
        <f t="shared" si="89"/>
        <v>£m</v>
      </c>
      <c r="H205" s="3">
        <f t="shared" si="89"/>
        <v>0</v>
      </c>
      <c r="I205" s="3">
        <f t="shared" si="89"/>
        <v>0</v>
      </c>
      <c r="J205" s="3">
        <f t="shared" si="89"/>
        <v>0</v>
      </c>
      <c r="K205" s="3">
        <f t="shared" si="89"/>
        <v>0</v>
      </c>
      <c r="L205" s="3">
        <f t="shared" si="89"/>
        <v>0</v>
      </c>
      <c r="M205" s="3">
        <f t="shared" si="89"/>
        <v>0</v>
      </c>
      <c r="N205" s="3">
        <f t="shared" si="89"/>
        <v>0</v>
      </c>
      <c r="O205" s="3">
        <f t="shared" si="89"/>
        <v>0</v>
      </c>
      <c r="P205" s="3">
        <f t="shared" si="89"/>
        <v>0</v>
      </c>
    </row>
    <row r="206" spans="2:16" hidden="1" outlineLevel="2" x14ac:dyDescent="0.2">
      <c r="E206" s="42" t="str">
        <f t="shared" ref="E206:P206" si="90" xml:space="preserve"> E$185</f>
        <v xml:space="preserve">Expenditure adjustment clawback year 2 in spend year - real (BR) </v>
      </c>
      <c r="F206" s="3">
        <f t="shared" si="90"/>
        <v>0</v>
      </c>
      <c r="G206" s="3" t="str">
        <f t="shared" si="90"/>
        <v>£m</v>
      </c>
      <c r="H206" s="3">
        <f t="shared" si="90"/>
        <v>0</v>
      </c>
      <c r="I206" s="3">
        <f t="shared" si="90"/>
        <v>0</v>
      </c>
      <c r="J206" s="3">
        <f t="shared" si="90"/>
        <v>0</v>
      </c>
      <c r="K206" s="3">
        <f t="shared" si="90"/>
        <v>0</v>
      </c>
      <c r="L206" s="3">
        <f t="shared" si="90"/>
        <v>0</v>
      </c>
      <c r="M206" s="3">
        <f t="shared" si="90"/>
        <v>0</v>
      </c>
      <c r="N206" s="3">
        <f t="shared" si="90"/>
        <v>0</v>
      </c>
      <c r="O206" s="3">
        <f t="shared" si="90"/>
        <v>0</v>
      </c>
      <c r="P206" s="3">
        <f t="shared" si="90"/>
        <v>0</v>
      </c>
    </row>
    <row r="207" spans="2:16" hidden="1" outlineLevel="2" x14ac:dyDescent="0.2">
      <c r="E207" s="42" t="str">
        <f t="shared" ref="E207:P207" si="91" xml:space="preserve"> E$186</f>
        <v xml:space="preserve">Expenditure adjustment clawback year 2 in spend year - real (ADDN1) </v>
      </c>
      <c r="F207" s="3">
        <f t="shared" si="91"/>
        <v>0</v>
      </c>
      <c r="G207" s="3" t="str">
        <f t="shared" si="91"/>
        <v>£m</v>
      </c>
      <c r="H207" s="3">
        <f t="shared" si="91"/>
        <v>0</v>
      </c>
      <c r="I207" s="3">
        <f t="shared" si="91"/>
        <v>0</v>
      </c>
      <c r="J207" s="3">
        <f t="shared" si="91"/>
        <v>0</v>
      </c>
      <c r="K207" s="3">
        <f t="shared" si="91"/>
        <v>0</v>
      </c>
      <c r="L207" s="3">
        <f t="shared" si="91"/>
        <v>0</v>
      </c>
      <c r="M207" s="3">
        <f t="shared" si="91"/>
        <v>0</v>
      </c>
      <c r="N207" s="3">
        <f t="shared" si="91"/>
        <v>0</v>
      </c>
      <c r="O207" s="3">
        <f t="shared" si="91"/>
        <v>0</v>
      </c>
      <c r="P207" s="3">
        <f t="shared" si="91"/>
        <v>0</v>
      </c>
    </row>
    <row r="208" spans="2:16" hidden="1" outlineLevel="2" x14ac:dyDescent="0.2">
      <c r="E208" s="42" t="str">
        <f t="shared" ref="E208:P208" si="92" xml:space="preserve"> E$187</f>
        <v xml:space="preserve">Expenditure adjustment clawback year 2 in spend year - real (ADDN2) </v>
      </c>
      <c r="F208" s="3">
        <f t="shared" si="92"/>
        <v>0</v>
      </c>
      <c r="G208" s="3" t="str">
        <f t="shared" si="92"/>
        <v>£m</v>
      </c>
      <c r="H208" s="3">
        <f t="shared" si="92"/>
        <v>0</v>
      </c>
      <c r="I208" s="3">
        <f t="shared" si="92"/>
        <v>0</v>
      </c>
      <c r="J208" s="3">
        <f t="shared" si="92"/>
        <v>0</v>
      </c>
      <c r="K208" s="3">
        <f t="shared" si="92"/>
        <v>0</v>
      </c>
      <c r="L208" s="3">
        <f t="shared" si="92"/>
        <v>0</v>
      </c>
      <c r="M208" s="3">
        <f t="shared" si="92"/>
        <v>0</v>
      </c>
      <c r="N208" s="3">
        <f t="shared" si="92"/>
        <v>0</v>
      </c>
      <c r="O208" s="3">
        <f t="shared" si="92"/>
        <v>0</v>
      </c>
      <c r="P208" s="3">
        <f t="shared" si="92"/>
        <v>0</v>
      </c>
    </row>
    <row r="209" spans="1:16" hidden="1" outlineLevel="2" x14ac:dyDescent="0.2">
      <c r="A209" s="11"/>
      <c r="B209" s="11"/>
      <c r="C209" s="21"/>
      <c r="D209" s="19"/>
      <c r="E209" s="15" t="str">
        <f xml:space="preserve"> Inputs!E$40</f>
        <v xml:space="preserve">Enhancement opex rate (WR) </v>
      </c>
      <c r="F209" s="10">
        <f xml:space="preserve"> Inputs!F$40</f>
        <v>0</v>
      </c>
      <c r="G209" s="10" t="str">
        <f xml:space="preserve"> Inputs!G$40</f>
        <v>%</v>
      </c>
      <c r="H209" s="10">
        <f xml:space="preserve"> Inputs!H$40</f>
        <v>0</v>
      </c>
      <c r="I209" s="10">
        <f xml:space="preserve"> Inputs!I$40</f>
        <v>0</v>
      </c>
      <c r="J209" s="10">
        <f xml:space="preserve"> Inputs!J$40</f>
        <v>0</v>
      </c>
      <c r="K209" s="10">
        <f xml:space="preserve"> Inputs!K$40</f>
        <v>0</v>
      </c>
      <c r="L209" s="10">
        <f xml:space="preserve"> Inputs!L$40</f>
        <v>0</v>
      </c>
      <c r="M209" s="10">
        <f xml:space="preserve"> Inputs!M$40</f>
        <v>0</v>
      </c>
      <c r="N209" s="10">
        <f xml:space="preserve"> Inputs!N$40</f>
        <v>0</v>
      </c>
      <c r="O209" s="10">
        <f xml:space="preserve"> Inputs!O$40</f>
        <v>0</v>
      </c>
      <c r="P209" s="10">
        <f xml:space="preserve"> Inputs!P$40</f>
        <v>0</v>
      </c>
    </row>
    <row r="210" spans="1:16" hidden="1" outlineLevel="2" x14ac:dyDescent="0.2">
      <c r="A210" s="11"/>
      <c r="B210" s="11"/>
      <c r="C210" s="21"/>
      <c r="D210" s="19"/>
      <c r="E210" s="15" t="str">
        <f xml:space="preserve"> Inputs!E$41</f>
        <v xml:space="preserve">Enhancement opex rate (WN) </v>
      </c>
      <c r="F210" s="10">
        <f xml:space="preserve"> Inputs!F$41</f>
        <v>0</v>
      </c>
      <c r="G210" s="10" t="str">
        <f xml:space="preserve"> Inputs!G$41</f>
        <v>%</v>
      </c>
      <c r="H210" s="10">
        <f xml:space="preserve"> Inputs!H$41</f>
        <v>0</v>
      </c>
      <c r="I210" s="10">
        <f xml:space="preserve"> Inputs!I$41</f>
        <v>0</v>
      </c>
      <c r="J210" s="10">
        <f xml:space="preserve"> Inputs!J$41</f>
        <v>0</v>
      </c>
      <c r="K210" s="10">
        <f xml:space="preserve"> Inputs!K$41</f>
        <v>0</v>
      </c>
      <c r="L210" s="10">
        <f xml:space="preserve"> Inputs!L$41</f>
        <v>0</v>
      </c>
      <c r="M210" s="10">
        <f xml:space="preserve"> Inputs!M$41</f>
        <v>0</v>
      </c>
      <c r="N210" s="10">
        <f xml:space="preserve"> Inputs!N$41</f>
        <v>0</v>
      </c>
      <c r="O210" s="10">
        <f xml:space="preserve"> Inputs!O$41</f>
        <v>0</v>
      </c>
      <c r="P210" s="10">
        <f xml:space="preserve"> Inputs!P$41</f>
        <v>0</v>
      </c>
    </row>
    <row r="211" spans="1:16" hidden="1" outlineLevel="2" x14ac:dyDescent="0.2">
      <c r="A211" s="11"/>
      <c r="B211" s="11"/>
      <c r="C211" s="21"/>
      <c r="D211" s="19"/>
      <c r="E211" s="15" t="str">
        <f xml:space="preserve"> Inputs!E$42</f>
        <v xml:space="preserve">Enhancement opex rate (WWN) </v>
      </c>
      <c r="F211" s="10">
        <f xml:space="preserve"> Inputs!F$42</f>
        <v>0</v>
      </c>
      <c r="G211" s="10" t="str">
        <f xml:space="preserve"> Inputs!G$42</f>
        <v>%</v>
      </c>
      <c r="H211" s="10">
        <f xml:space="preserve"> Inputs!H$42</f>
        <v>0</v>
      </c>
      <c r="I211" s="10">
        <f xml:space="preserve"> Inputs!I$42</f>
        <v>0</v>
      </c>
      <c r="J211" s="10">
        <f xml:space="preserve"> Inputs!J$42</f>
        <v>0</v>
      </c>
      <c r="K211" s="10">
        <f xml:space="preserve"> Inputs!K$42</f>
        <v>0</v>
      </c>
      <c r="L211" s="10">
        <f xml:space="preserve"> Inputs!L$42</f>
        <v>0</v>
      </c>
      <c r="M211" s="10">
        <f xml:space="preserve"> Inputs!M$42</f>
        <v>0</v>
      </c>
      <c r="N211" s="10">
        <f xml:space="preserve"> Inputs!N$42</f>
        <v>0</v>
      </c>
      <c r="O211" s="10">
        <f xml:space="preserve"> Inputs!O$42</f>
        <v>0</v>
      </c>
      <c r="P211" s="10">
        <f xml:space="preserve"> Inputs!P$42</f>
        <v>0</v>
      </c>
    </row>
    <row r="212" spans="1:16" hidden="1" outlineLevel="2" x14ac:dyDescent="0.2">
      <c r="A212" s="11"/>
      <c r="B212" s="11"/>
      <c r="C212" s="21"/>
      <c r="D212" s="19"/>
      <c r="E212" s="15" t="str">
        <f xml:space="preserve"> Inputs!E$43</f>
        <v xml:space="preserve">Enhancement opex rate (BR) </v>
      </c>
      <c r="F212" s="10">
        <f xml:space="preserve"> Inputs!F$43</f>
        <v>0</v>
      </c>
      <c r="G212" s="10" t="str">
        <f xml:space="preserve"> Inputs!G$43</f>
        <v>%</v>
      </c>
      <c r="H212" s="10">
        <f xml:space="preserve"> Inputs!H$43</f>
        <v>0</v>
      </c>
      <c r="I212" s="10">
        <f xml:space="preserve"> Inputs!I$43</f>
        <v>0</v>
      </c>
      <c r="J212" s="10">
        <f xml:space="preserve"> Inputs!J$43</f>
        <v>0</v>
      </c>
      <c r="K212" s="10">
        <f xml:space="preserve"> Inputs!K$43</f>
        <v>0</v>
      </c>
      <c r="L212" s="10">
        <f xml:space="preserve"> Inputs!L$43</f>
        <v>0</v>
      </c>
      <c r="M212" s="10">
        <f xml:space="preserve"> Inputs!M$43</f>
        <v>0</v>
      </c>
      <c r="N212" s="10">
        <f xml:space="preserve"> Inputs!N$43</f>
        <v>0</v>
      </c>
      <c r="O212" s="10">
        <f xml:space="preserve"> Inputs!O$43</f>
        <v>0</v>
      </c>
      <c r="P212" s="10">
        <f xml:space="preserve"> Inputs!P$43</f>
        <v>0</v>
      </c>
    </row>
    <row r="213" spans="1:16" hidden="1" outlineLevel="2" x14ac:dyDescent="0.2">
      <c r="A213" s="11"/>
      <c r="B213" s="11"/>
      <c r="C213" s="21"/>
      <c r="D213" s="19"/>
      <c r="E213" s="15" t="str">
        <f xml:space="preserve"> Inputs!E$44</f>
        <v xml:space="preserve">Enhancement opex rate (ADDN1) </v>
      </c>
      <c r="F213" s="10">
        <f xml:space="preserve"> Inputs!F$44</f>
        <v>0</v>
      </c>
      <c r="G213" s="10" t="str">
        <f xml:space="preserve"> Inputs!G$44</f>
        <v>%</v>
      </c>
      <c r="H213" s="10">
        <f xml:space="preserve"> Inputs!H$44</f>
        <v>0</v>
      </c>
      <c r="I213" s="10">
        <f xml:space="preserve"> Inputs!I$44</f>
        <v>0</v>
      </c>
      <c r="J213" s="10">
        <f xml:space="preserve"> Inputs!J$44</f>
        <v>0</v>
      </c>
      <c r="K213" s="10">
        <f xml:space="preserve"> Inputs!K$44</f>
        <v>0</v>
      </c>
      <c r="L213" s="10">
        <f xml:space="preserve"> Inputs!L$44</f>
        <v>0</v>
      </c>
      <c r="M213" s="10">
        <f xml:space="preserve"> Inputs!M$44</f>
        <v>0</v>
      </c>
      <c r="N213" s="10">
        <f xml:space="preserve"> Inputs!N$44</f>
        <v>0</v>
      </c>
      <c r="O213" s="10">
        <f xml:space="preserve"> Inputs!O$44</f>
        <v>0</v>
      </c>
      <c r="P213" s="10">
        <f xml:space="preserve"> Inputs!P$44</f>
        <v>0</v>
      </c>
    </row>
    <row r="214" spans="1:16" hidden="1" outlineLevel="2" x14ac:dyDescent="0.2">
      <c r="A214" s="11"/>
      <c r="B214" s="11"/>
      <c r="C214" s="21"/>
      <c r="D214" s="19"/>
      <c r="E214" s="15" t="str">
        <f xml:space="preserve"> Inputs!E$45</f>
        <v xml:space="preserve">Enhancement opex rate (ADDN2) </v>
      </c>
      <c r="F214" s="10">
        <f xml:space="preserve"> Inputs!F$45</f>
        <v>0</v>
      </c>
      <c r="G214" s="10" t="str">
        <f xml:space="preserve"> Inputs!G$45</f>
        <v>%</v>
      </c>
      <c r="H214" s="10">
        <f xml:space="preserve"> Inputs!H$45</f>
        <v>0</v>
      </c>
      <c r="I214" s="10">
        <f xml:space="preserve"> Inputs!I$45</f>
        <v>0</v>
      </c>
      <c r="J214" s="10">
        <f xml:space="preserve"> Inputs!J$45</f>
        <v>0</v>
      </c>
      <c r="K214" s="10">
        <f xml:space="preserve"> Inputs!K$45</f>
        <v>0</v>
      </c>
      <c r="L214" s="10">
        <f xml:space="preserve"> Inputs!L$45</f>
        <v>0</v>
      </c>
      <c r="M214" s="10">
        <f xml:space="preserve"> Inputs!M$45</f>
        <v>0</v>
      </c>
      <c r="N214" s="10">
        <f xml:space="preserve"> Inputs!N$45</f>
        <v>0</v>
      </c>
      <c r="O214" s="10">
        <f xml:space="preserve"> Inputs!O$45</f>
        <v>0</v>
      </c>
      <c r="P214" s="10">
        <f xml:space="preserve"> Inputs!P$45</f>
        <v>0</v>
      </c>
    </row>
    <row r="215" spans="1:16" hidden="1" outlineLevel="2" x14ac:dyDescent="0.2">
      <c r="E215" s="42" t="s">
        <v>278</v>
      </c>
      <c r="G215" s="42" t="s">
        <v>168</v>
      </c>
      <c r="H215" s="12"/>
      <c r="J215" s="12">
        <f t="shared" ref="J215:P220" si="93" xml:space="preserve"> IF( J203 = 0, 0, ( J203 / $F197 ) * J209 )</f>
        <v>0</v>
      </c>
      <c r="K215" s="12">
        <f t="shared" si="93"/>
        <v>0</v>
      </c>
      <c r="L215" s="12">
        <f t="shared" si="93"/>
        <v>0</v>
      </c>
      <c r="M215" s="12">
        <f t="shared" si="93"/>
        <v>0</v>
      </c>
      <c r="N215" s="12">
        <f t="shared" si="93"/>
        <v>0</v>
      </c>
      <c r="O215" s="12">
        <f t="shared" si="93"/>
        <v>0</v>
      </c>
      <c r="P215" s="12">
        <f t="shared" si="93"/>
        <v>0</v>
      </c>
    </row>
    <row r="216" spans="1:16" hidden="1" outlineLevel="2" x14ac:dyDescent="0.2">
      <c r="E216" s="42" t="s">
        <v>279</v>
      </c>
      <c r="G216" s="42" t="s">
        <v>168</v>
      </c>
      <c r="H216" s="12"/>
      <c r="J216" s="12">
        <f t="shared" si="93"/>
        <v>0</v>
      </c>
      <c r="K216" s="12">
        <f t="shared" si="93"/>
        <v>0</v>
      </c>
      <c r="L216" s="12">
        <f t="shared" si="93"/>
        <v>0</v>
      </c>
      <c r="M216" s="12">
        <f t="shared" si="93"/>
        <v>0</v>
      </c>
      <c r="N216" s="12">
        <f t="shared" si="93"/>
        <v>0</v>
      </c>
      <c r="O216" s="12">
        <f t="shared" si="93"/>
        <v>0</v>
      </c>
      <c r="P216" s="12">
        <f t="shared" si="93"/>
        <v>0</v>
      </c>
    </row>
    <row r="217" spans="1:16" hidden="1" outlineLevel="2" x14ac:dyDescent="0.2">
      <c r="E217" s="42" t="s">
        <v>280</v>
      </c>
      <c r="G217" s="42" t="s">
        <v>168</v>
      </c>
      <c r="H217" s="12"/>
      <c r="J217" s="12">
        <f t="shared" si="93"/>
        <v>0</v>
      </c>
      <c r="K217" s="12">
        <f t="shared" si="93"/>
        <v>0</v>
      </c>
      <c r="L217" s="12">
        <f t="shared" si="93"/>
        <v>0</v>
      </c>
      <c r="M217" s="12">
        <f t="shared" si="93"/>
        <v>0</v>
      </c>
      <c r="N217" s="12">
        <f t="shared" si="93"/>
        <v>0</v>
      </c>
      <c r="O217" s="12">
        <f t="shared" si="93"/>
        <v>0</v>
      </c>
      <c r="P217" s="12">
        <f t="shared" si="93"/>
        <v>0</v>
      </c>
    </row>
    <row r="218" spans="1:16" hidden="1" outlineLevel="2" x14ac:dyDescent="0.2">
      <c r="E218" s="42" t="s">
        <v>281</v>
      </c>
      <c r="G218" s="42" t="s">
        <v>168</v>
      </c>
      <c r="H218" s="12"/>
      <c r="J218" s="12">
        <f t="shared" si="93"/>
        <v>0</v>
      </c>
      <c r="K218" s="12">
        <f t="shared" si="93"/>
        <v>0</v>
      </c>
      <c r="L218" s="12">
        <f t="shared" si="93"/>
        <v>0</v>
      </c>
      <c r="M218" s="12">
        <f t="shared" si="93"/>
        <v>0</v>
      </c>
      <c r="N218" s="12">
        <f t="shared" si="93"/>
        <v>0</v>
      </c>
      <c r="O218" s="12">
        <f t="shared" si="93"/>
        <v>0</v>
      </c>
      <c r="P218" s="12">
        <f t="shared" si="93"/>
        <v>0</v>
      </c>
    </row>
    <row r="219" spans="1:16" hidden="1" outlineLevel="2" x14ac:dyDescent="0.2">
      <c r="E219" s="42" t="s">
        <v>282</v>
      </c>
      <c r="G219" s="42" t="s">
        <v>168</v>
      </c>
      <c r="H219" s="12"/>
      <c r="J219" s="12">
        <f t="shared" si="93"/>
        <v>0</v>
      </c>
      <c r="K219" s="12">
        <f t="shared" si="93"/>
        <v>0</v>
      </c>
      <c r="L219" s="12">
        <f t="shared" si="93"/>
        <v>0</v>
      </c>
      <c r="M219" s="12">
        <f t="shared" si="93"/>
        <v>0</v>
      </c>
      <c r="N219" s="12">
        <f t="shared" si="93"/>
        <v>0</v>
      </c>
      <c r="O219" s="12">
        <f t="shared" si="93"/>
        <v>0</v>
      </c>
      <c r="P219" s="12">
        <f t="shared" si="93"/>
        <v>0</v>
      </c>
    </row>
    <row r="220" spans="1:16" hidden="1" outlineLevel="2" x14ac:dyDescent="0.2">
      <c r="E220" s="42" t="s">
        <v>283</v>
      </c>
      <c r="G220" s="42" t="s">
        <v>168</v>
      </c>
      <c r="H220" s="12"/>
      <c r="J220" s="12">
        <f t="shared" si="93"/>
        <v>0</v>
      </c>
      <c r="K220" s="12">
        <f t="shared" si="93"/>
        <v>0</v>
      </c>
      <c r="L220" s="12">
        <f t="shared" si="93"/>
        <v>0</v>
      </c>
      <c r="M220" s="12">
        <f t="shared" si="93"/>
        <v>0</v>
      </c>
      <c r="N220" s="12">
        <f t="shared" si="93"/>
        <v>0</v>
      </c>
      <c r="O220" s="12">
        <f t="shared" si="93"/>
        <v>0</v>
      </c>
      <c r="P220" s="12">
        <f t="shared" si="93"/>
        <v>0</v>
      </c>
    </row>
    <row r="221" spans="1:16" hidden="1" outlineLevel="2" x14ac:dyDescent="0.2"/>
    <row r="222" spans="1:16" hidden="1" outlineLevel="2" x14ac:dyDescent="0.2"/>
    <row r="223" spans="1:16" hidden="1" outlineLevel="2" x14ac:dyDescent="0.2">
      <c r="B223" s="35" t="s">
        <v>284</v>
      </c>
    </row>
    <row r="224" spans="1:16" hidden="1" outlineLevel="2" x14ac:dyDescent="0.2">
      <c r="E224" s="42" t="str">
        <f t="shared" ref="E224:P224" si="94" xml:space="preserve"> E$215</f>
        <v xml:space="preserve">Weighting for enhancement PAYG rate - year 2 (WR) </v>
      </c>
      <c r="F224" s="12">
        <f t="shared" si="94"/>
        <v>0</v>
      </c>
      <c r="G224" s="12" t="str">
        <f t="shared" si="94"/>
        <v>%</v>
      </c>
      <c r="H224" s="12">
        <f t="shared" si="94"/>
        <v>0</v>
      </c>
      <c r="I224" s="12">
        <f t="shared" si="94"/>
        <v>0</v>
      </c>
      <c r="J224" s="12">
        <f t="shared" si="94"/>
        <v>0</v>
      </c>
      <c r="K224" s="12">
        <f t="shared" si="94"/>
        <v>0</v>
      </c>
      <c r="L224" s="12">
        <f t="shared" si="94"/>
        <v>0</v>
      </c>
      <c r="M224" s="12">
        <f t="shared" si="94"/>
        <v>0</v>
      </c>
      <c r="N224" s="12">
        <f t="shared" si="94"/>
        <v>0</v>
      </c>
      <c r="O224" s="12">
        <f t="shared" si="94"/>
        <v>0</v>
      </c>
      <c r="P224" s="12">
        <f t="shared" si="94"/>
        <v>0</v>
      </c>
    </row>
    <row r="225" spans="2:16" hidden="1" outlineLevel="2" x14ac:dyDescent="0.2">
      <c r="E225" s="42" t="str">
        <f t="shared" ref="E225:P225" si="95" xml:space="preserve"> E$216</f>
        <v xml:space="preserve">Weighting for enhancement PAYG rate - year 2 (WN) </v>
      </c>
      <c r="F225" s="12">
        <f t="shared" si="95"/>
        <v>0</v>
      </c>
      <c r="G225" s="12" t="str">
        <f t="shared" si="95"/>
        <v>%</v>
      </c>
      <c r="H225" s="12">
        <f t="shared" si="95"/>
        <v>0</v>
      </c>
      <c r="I225" s="12">
        <f t="shared" si="95"/>
        <v>0</v>
      </c>
      <c r="J225" s="12">
        <f t="shared" si="95"/>
        <v>0</v>
      </c>
      <c r="K225" s="12">
        <f t="shared" si="95"/>
        <v>0</v>
      </c>
      <c r="L225" s="12">
        <f t="shared" si="95"/>
        <v>0</v>
      </c>
      <c r="M225" s="12">
        <f t="shared" si="95"/>
        <v>0</v>
      </c>
      <c r="N225" s="12">
        <f t="shared" si="95"/>
        <v>0</v>
      </c>
      <c r="O225" s="12">
        <f t="shared" si="95"/>
        <v>0</v>
      </c>
      <c r="P225" s="12">
        <f t="shared" si="95"/>
        <v>0</v>
      </c>
    </row>
    <row r="226" spans="2:16" hidden="1" outlineLevel="2" x14ac:dyDescent="0.2">
      <c r="E226" s="42" t="str">
        <f t="shared" ref="E226:P226" si="96" xml:space="preserve"> E$217</f>
        <v xml:space="preserve">Weighting for enhancement PAYG rate - year 2 (WWN) </v>
      </c>
      <c r="F226" s="12">
        <f t="shared" si="96"/>
        <v>0</v>
      </c>
      <c r="G226" s="12" t="str">
        <f t="shared" si="96"/>
        <v>%</v>
      </c>
      <c r="H226" s="12">
        <f t="shared" si="96"/>
        <v>0</v>
      </c>
      <c r="I226" s="12">
        <f t="shared" si="96"/>
        <v>0</v>
      </c>
      <c r="J226" s="12">
        <f t="shared" si="96"/>
        <v>0</v>
      </c>
      <c r="K226" s="12">
        <f t="shared" si="96"/>
        <v>0</v>
      </c>
      <c r="L226" s="12">
        <f t="shared" si="96"/>
        <v>0</v>
      </c>
      <c r="M226" s="12">
        <f t="shared" si="96"/>
        <v>0</v>
      </c>
      <c r="N226" s="12">
        <f t="shared" si="96"/>
        <v>0</v>
      </c>
      <c r="O226" s="12">
        <f t="shared" si="96"/>
        <v>0</v>
      </c>
      <c r="P226" s="12">
        <f t="shared" si="96"/>
        <v>0</v>
      </c>
    </row>
    <row r="227" spans="2:16" hidden="1" outlineLevel="2" x14ac:dyDescent="0.2">
      <c r="E227" s="42" t="str">
        <f t="shared" ref="E227:P227" si="97" xml:space="preserve"> E$218</f>
        <v xml:space="preserve">Weighting for enhancement PAYG rate - year 2 (BR) </v>
      </c>
      <c r="F227" s="12">
        <f t="shared" si="97"/>
        <v>0</v>
      </c>
      <c r="G227" s="12" t="str">
        <f t="shared" si="97"/>
        <v>%</v>
      </c>
      <c r="H227" s="12">
        <f t="shared" si="97"/>
        <v>0</v>
      </c>
      <c r="I227" s="12">
        <f t="shared" si="97"/>
        <v>0</v>
      </c>
      <c r="J227" s="12">
        <f t="shared" si="97"/>
        <v>0</v>
      </c>
      <c r="K227" s="12">
        <f t="shared" si="97"/>
        <v>0</v>
      </c>
      <c r="L227" s="12">
        <f t="shared" si="97"/>
        <v>0</v>
      </c>
      <c r="M227" s="12">
        <f t="shared" si="97"/>
        <v>0</v>
      </c>
      <c r="N227" s="12">
        <f t="shared" si="97"/>
        <v>0</v>
      </c>
      <c r="O227" s="12">
        <f t="shared" si="97"/>
        <v>0</v>
      </c>
      <c r="P227" s="12">
        <f t="shared" si="97"/>
        <v>0</v>
      </c>
    </row>
    <row r="228" spans="2:16" hidden="1" outlineLevel="2" x14ac:dyDescent="0.2">
      <c r="E228" s="42" t="str">
        <f t="shared" ref="E228:P228" si="98" xml:space="preserve"> E$219</f>
        <v xml:space="preserve">Weighting for enhancement PAYG rate - year 2 (ADDN1) </v>
      </c>
      <c r="F228" s="12">
        <f t="shared" si="98"/>
        <v>0</v>
      </c>
      <c r="G228" s="12" t="str">
        <f t="shared" si="98"/>
        <v>%</v>
      </c>
      <c r="H228" s="12">
        <f t="shared" si="98"/>
        <v>0</v>
      </c>
      <c r="I228" s="12">
        <f t="shared" si="98"/>
        <v>0</v>
      </c>
      <c r="J228" s="12">
        <f t="shared" si="98"/>
        <v>0</v>
      </c>
      <c r="K228" s="12">
        <f t="shared" si="98"/>
        <v>0</v>
      </c>
      <c r="L228" s="12">
        <f t="shared" si="98"/>
        <v>0</v>
      </c>
      <c r="M228" s="12">
        <f t="shared" si="98"/>
        <v>0</v>
      </c>
      <c r="N228" s="12">
        <f t="shared" si="98"/>
        <v>0</v>
      </c>
      <c r="O228" s="12">
        <f t="shared" si="98"/>
        <v>0</v>
      </c>
      <c r="P228" s="12">
        <f t="shared" si="98"/>
        <v>0</v>
      </c>
    </row>
    <row r="229" spans="2:16" hidden="1" outlineLevel="2" x14ac:dyDescent="0.2">
      <c r="E229" s="42" t="str">
        <f t="shared" ref="E229:P229" si="99" xml:space="preserve"> E$220</f>
        <v xml:space="preserve">Weighting for enhancement PAYG rate - year 2 (ADDN2) </v>
      </c>
      <c r="F229" s="12">
        <f t="shared" si="99"/>
        <v>0</v>
      </c>
      <c r="G229" s="12" t="str">
        <f t="shared" si="99"/>
        <v>%</v>
      </c>
      <c r="H229" s="12">
        <f t="shared" si="99"/>
        <v>0</v>
      </c>
      <c r="I229" s="12">
        <f t="shared" si="99"/>
        <v>0</v>
      </c>
      <c r="J229" s="12">
        <f t="shared" si="99"/>
        <v>0</v>
      </c>
      <c r="K229" s="12">
        <f t="shared" si="99"/>
        <v>0</v>
      </c>
      <c r="L229" s="12">
        <f t="shared" si="99"/>
        <v>0</v>
      </c>
      <c r="M229" s="12">
        <f t="shared" si="99"/>
        <v>0</v>
      </c>
      <c r="N229" s="12">
        <f t="shared" si="99"/>
        <v>0</v>
      </c>
      <c r="O229" s="12">
        <f t="shared" si="99"/>
        <v>0</v>
      </c>
      <c r="P229" s="12">
        <f t="shared" si="99"/>
        <v>0</v>
      </c>
    </row>
    <row r="230" spans="2:16" hidden="1" outlineLevel="2" x14ac:dyDescent="0.2">
      <c r="E230" s="42" t="s">
        <v>285</v>
      </c>
      <c r="G230" s="42" t="s">
        <v>168</v>
      </c>
      <c r="H230" s="12"/>
      <c r="J230" s="12">
        <f t="shared" ref="J230:P235" si="100" xml:space="preserve"> J224 + I230</f>
        <v>0</v>
      </c>
      <c r="K230" s="12">
        <f t="shared" si="100"/>
        <v>0</v>
      </c>
      <c r="L230" s="12">
        <f t="shared" si="100"/>
        <v>0</v>
      </c>
      <c r="M230" s="12">
        <f t="shared" si="100"/>
        <v>0</v>
      </c>
      <c r="N230" s="12">
        <f t="shared" si="100"/>
        <v>0</v>
      </c>
      <c r="O230" s="12">
        <f t="shared" si="100"/>
        <v>0</v>
      </c>
      <c r="P230" s="12">
        <f t="shared" si="100"/>
        <v>0</v>
      </c>
    </row>
    <row r="231" spans="2:16" hidden="1" outlineLevel="2" x14ac:dyDescent="0.2">
      <c r="E231" s="42" t="s">
        <v>286</v>
      </c>
      <c r="G231" s="42" t="s">
        <v>168</v>
      </c>
      <c r="H231" s="12"/>
      <c r="J231" s="12">
        <f t="shared" si="100"/>
        <v>0</v>
      </c>
      <c r="K231" s="12">
        <f t="shared" si="100"/>
        <v>0</v>
      </c>
      <c r="L231" s="12">
        <f t="shared" si="100"/>
        <v>0</v>
      </c>
      <c r="M231" s="12">
        <f t="shared" si="100"/>
        <v>0</v>
      </c>
      <c r="N231" s="12">
        <f t="shared" si="100"/>
        <v>0</v>
      </c>
      <c r="O231" s="12">
        <f t="shared" si="100"/>
        <v>0</v>
      </c>
      <c r="P231" s="12">
        <f t="shared" si="100"/>
        <v>0</v>
      </c>
    </row>
    <row r="232" spans="2:16" hidden="1" outlineLevel="2" x14ac:dyDescent="0.2">
      <c r="E232" s="42" t="s">
        <v>287</v>
      </c>
      <c r="G232" s="42" t="s">
        <v>168</v>
      </c>
      <c r="H232" s="12"/>
      <c r="J232" s="12">
        <f t="shared" si="100"/>
        <v>0</v>
      </c>
      <c r="K232" s="12">
        <f t="shared" si="100"/>
        <v>0</v>
      </c>
      <c r="L232" s="12">
        <f t="shared" si="100"/>
        <v>0</v>
      </c>
      <c r="M232" s="12">
        <f t="shared" si="100"/>
        <v>0</v>
      </c>
      <c r="N232" s="12">
        <f t="shared" si="100"/>
        <v>0</v>
      </c>
      <c r="O232" s="12">
        <f t="shared" si="100"/>
        <v>0</v>
      </c>
      <c r="P232" s="12">
        <f t="shared" si="100"/>
        <v>0</v>
      </c>
    </row>
    <row r="233" spans="2:16" hidden="1" outlineLevel="2" x14ac:dyDescent="0.2">
      <c r="E233" s="42" t="s">
        <v>288</v>
      </c>
      <c r="G233" s="42" t="s">
        <v>168</v>
      </c>
      <c r="H233" s="12"/>
      <c r="J233" s="12">
        <f t="shared" si="100"/>
        <v>0</v>
      </c>
      <c r="K233" s="12">
        <f t="shared" si="100"/>
        <v>0</v>
      </c>
      <c r="L233" s="12">
        <f t="shared" si="100"/>
        <v>0</v>
      </c>
      <c r="M233" s="12">
        <f t="shared" si="100"/>
        <v>0</v>
      </c>
      <c r="N233" s="12">
        <f t="shared" si="100"/>
        <v>0</v>
      </c>
      <c r="O233" s="12">
        <f t="shared" si="100"/>
        <v>0</v>
      </c>
      <c r="P233" s="12">
        <f t="shared" si="100"/>
        <v>0</v>
      </c>
    </row>
    <row r="234" spans="2:16" hidden="1" outlineLevel="2" x14ac:dyDescent="0.2">
      <c r="E234" s="42" t="s">
        <v>289</v>
      </c>
      <c r="G234" s="42" t="s">
        <v>168</v>
      </c>
      <c r="H234" s="12"/>
      <c r="J234" s="12">
        <f t="shared" si="100"/>
        <v>0</v>
      </c>
      <c r="K234" s="12">
        <f t="shared" si="100"/>
        <v>0</v>
      </c>
      <c r="L234" s="12">
        <f t="shared" si="100"/>
        <v>0</v>
      </c>
      <c r="M234" s="12">
        <f t="shared" si="100"/>
        <v>0</v>
      </c>
      <c r="N234" s="12">
        <f t="shared" si="100"/>
        <v>0</v>
      </c>
      <c r="O234" s="12">
        <f t="shared" si="100"/>
        <v>0</v>
      </c>
      <c r="P234" s="12">
        <f t="shared" si="100"/>
        <v>0</v>
      </c>
    </row>
    <row r="235" spans="2:16" hidden="1" outlineLevel="2" x14ac:dyDescent="0.2">
      <c r="E235" s="42" t="s">
        <v>290</v>
      </c>
      <c r="G235" s="42" t="s">
        <v>168</v>
      </c>
      <c r="H235" s="12"/>
      <c r="J235" s="12">
        <f t="shared" si="100"/>
        <v>0</v>
      </c>
      <c r="K235" s="12">
        <f t="shared" si="100"/>
        <v>0</v>
      </c>
      <c r="L235" s="12">
        <f t="shared" si="100"/>
        <v>0</v>
      </c>
      <c r="M235" s="12">
        <f t="shared" si="100"/>
        <v>0</v>
      </c>
      <c r="N235" s="12">
        <f t="shared" si="100"/>
        <v>0</v>
      </c>
      <c r="O235" s="12">
        <f t="shared" si="100"/>
        <v>0</v>
      </c>
      <c r="P235" s="12">
        <f t="shared" si="100"/>
        <v>0</v>
      </c>
    </row>
    <row r="236" spans="2:16" hidden="1" outlineLevel="2" x14ac:dyDescent="0.2"/>
    <row r="237" spans="2:16" hidden="1" outlineLevel="2" x14ac:dyDescent="0.2"/>
    <row r="238" spans="2:16" hidden="1" outlineLevel="2" x14ac:dyDescent="0.2">
      <c r="B238" s="35" t="s">
        <v>291</v>
      </c>
    </row>
    <row r="239" spans="2:16" hidden="1" outlineLevel="2" x14ac:dyDescent="0.2">
      <c r="E239" s="42" t="str">
        <f t="shared" ref="E239:P239" si="101" xml:space="preserve"> E$145</f>
        <v xml:space="preserve">Expenditure adjustment clawback year 2 - real (WR) </v>
      </c>
      <c r="F239" s="3">
        <f t="shared" si="101"/>
        <v>0</v>
      </c>
      <c r="G239" s="3" t="str">
        <f t="shared" si="101"/>
        <v>£m</v>
      </c>
      <c r="H239" s="3">
        <f t="shared" si="101"/>
        <v>0</v>
      </c>
      <c r="I239" s="3">
        <f t="shared" si="101"/>
        <v>0</v>
      </c>
      <c r="J239" s="3">
        <f t="shared" si="101"/>
        <v>0</v>
      </c>
      <c r="K239" s="3">
        <f t="shared" si="101"/>
        <v>0</v>
      </c>
      <c r="L239" s="3">
        <f t="shared" si="101"/>
        <v>0</v>
      </c>
      <c r="M239" s="3">
        <f t="shared" si="101"/>
        <v>0</v>
      </c>
      <c r="N239" s="3">
        <f t="shared" si="101"/>
        <v>0</v>
      </c>
      <c r="O239" s="3">
        <f t="shared" si="101"/>
        <v>0</v>
      </c>
      <c r="P239" s="3">
        <f t="shared" si="101"/>
        <v>0</v>
      </c>
    </row>
    <row r="240" spans="2:16" hidden="1" outlineLevel="2" x14ac:dyDescent="0.2">
      <c r="E240" s="42" t="str">
        <f t="shared" ref="E240:P240" si="102" xml:space="preserve"> E$146</f>
        <v xml:space="preserve">Expenditure adjustment clawback year 2 - real (WN) </v>
      </c>
      <c r="F240" s="3">
        <f t="shared" si="102"/>
        <v>0</v>
      </c>
      <c r="G240" s="3" t="str">
        <f t="shared" si="102"/>
        <v>£m</v>
      </c>
      <c r="H240" s="3">
        <f t="shared" si="102"/>
        <v>0</v>
      </c>
      <c r="I240" s="3">
        <f t="shared" si="102"/>
        <v>0</v>
      </c>
      <c r="J240" s="3">
        <f t="shared" si="102"/>
        <v>0</v>
      </c>
      <c r="K240" s="3">
        <f t="shared" si="102"/>
        <v>0</v>
      </c>
      <c r="L240" s="3">
        <f t="shared" si="102"/>
        <v>0</v>
      </c>
      <c r="M240" s="3">
        <f t="shared" si="102"/>
        <v>0</v>
      </c>
      <c r="N240" s="3">
        <f t="shared" si="102"/>
        <v>0</v>
      </c>
      <c r="O240" s="3">
        <f t="shared" si="102"/>
        <v>0</v>
      </c>
      <c r="P240" s="3">
        <f t="shared" si="102"/>
        <v>0</v>
      </c>
    </row>
    <row r="241" spans="5:16" hidden="1" outlineLevel="2" x14ac:dyDescent="0.2">
      <c r="E241" s="42" t="str">
        <f t="shared" ref="E241:P241" si="103" xml:space="preserve"> E$147</f>
        <v xml:space="preserve">Expenditure adjustment clawback year 2 - real (WWN) </v>
      </c>
      <c r="F241" s="3">
        <f t="shared" si="103"/>
        <v>0</v>
      </c>
      <c r="G241" s="3" t="str">
        <f t="shared" si="103"/>
        <v>£m</v>
      </c>
      <c r="H241" s="3">
        <f t="shared" si="103"/>
        <v>0</v>
      </c>
      <c r="I241" s="3">
        <f t="shared" si="103"/>
        <v>0</v>
      </c>
      <c r="J241" s="3">
        <f t="shared" si="103"/>
        <v>0</v>
      </c>
      <c r="K241" s="3">
        <f t="shared" si="103"/>
        <v>0</v>
      </c>
      <c r="L241" s="3">
        <f t="shared" si="103"/>
        <v>0</v>
      </c>
      <c r="M241" s="3">
        <f t="shared" si="103"/>
        <v>0</v>
      </c>
      <c r="N241" s="3">
        <f t="shared" si="103"/>
        <v>0</v>
      </c>
      <c r="O241" s="3">
        <f t="shared" si="103"/>
        <v>0</v>
      </c>
      <c r="P241" s="3">
        <f t="shared" si="103"/>
        <v>0</v>
      </c>
    </row>
    <row r="242" spans="5:16" hidden="1" outlineLevel="2" x14ac:dyDescent="0.2">
      <c r="E242" s="42" t="str">
        <f t="shared" ref="E242:P242" si="104" xml:space="preserve"> E$148</f>
        <v xml:space="preserve">Expenditure adjustment clawback year 2 - real (BR) </v>
      </c>
      <c r="F242" s="3">
        <f t="shared" si="104"/>
        <v>0</v>
      </c>
      <c r="G242" s="3" t="str">
        <f t="shared" si="104"/>
        <v>£m</v>
      </c>
      <c r="H242" s="3">
        <f t="shared" si="104"/>
        <v>0</v>
      </c>
      <c r="I242" s="3">
        <f t="shared" si="104"/>
        <v>0</v>
      </c>
      <c r="J242" s="3">
        <f t="shared" si="104"/>
        <v>0</v>
      </c>
      <c r="K242" s="3">
        <f t="shared" si="104"/>
        <v>0</v>
      </c>
      <c r="L242" s="3">
        <f t="shared" si="104"/>
        <v>0</v>
      </c>
      <c r="M242" s="3">
        <f t="shared" si="104"/>
        <v>0</v>
      </c>
      <c r="N242" s="3">
        <f t="shared" si="104"/>
        <v>0</v>
      </c>
      <c r="O242" s="3">
        <f t="shared" si="104"/>
        <v>0</v>
      </c>
      <c r="P242" s="3">
        <f t="shared" si="104"/>
        <v>0</v>
      </c>
    </row>
    <row r="243" spans="5:16" hidden="1" outlineLevel="2" x14ac:dyDescent="0.2">
      <c r="E243" s="42" t="str">
        <f t="shared" ref="E243:P243" si="105" xml:space="preserve"> E$149</f>
        <v xml:space="preserve">Expenditure adjustment clawback year 2 - real (ADDN1) </v>
      </c>
      <c r="F243" s="3">
        <f t="shared" si="105"/>
        <v>0</v>
      </c>
      <c r="G243" s="3" t="str">
        <f t="shared" si="105"/>
        <v>£m</v>
      </c>
      <c r="H243" s="3">
        <f t="shared" si="105"/>
        <v>0</v>
      </c>
      <c r="I243" s="3">
        <f t="shared" si="105"/>
        <v>0</v>
      </c>
      <c r="J243" s="3">
        <f t="shared" si="105"/>
        <v>0</v>
      </c>
      <c r="K243" s="3">
        <f t="shared" si="105"/>
        <v>0</v>
      </c>
      <c r="L243" s="3">
        <f t="shared" si="105"/>
        <v>0</v>
      </c>
      <c r="M243" s="3">
        <f t="shared" si="105"/>
        <v>0</v>
      </c>
      <c r="N243" s="3">
        <f t="shared" si="105"/>
        <v>0</v>
      </c>
      <c r="O243" s="3">
        <f t="shared" si="105"/>
        <v>0</v>
      </c>
      <c r="P243" s="3">
        <f t="shared" si="105"/>
        <v>0</v>
      </c>
    </row>
    <row r="244" spans="5:16" hidden="1" outlineLevel="2" x14ac:dyDescent="0.2">
      <c r="E244" s="42" t="str">
        <f t="shared" ref="E244:P244" si="106" xml:space="preserve"> E$150</f>
        <v xml:space="preserve">Expenditure adjustment clawback year 2 - real (ADDN2) </v>
      </c>
      <c r="F244" s="3">
        <f t="shared" si="106"/>
        <v>0</v>
      </c>
      <c r="G244" s="3" t="str">
        <f t="shared" si="106"/>
        <v>£m</v>
      </c>
      <c r="H244" s="3">
        <f t="shared" si="106"/>
        <v>0</v>
      </c>
      <c r="I244" s="3">
        <f t="shared" si="106"/>
        <v>0</v>
      </c>
      <c r="J244" s="3">
        <f t="shared" si="106"/>
        <v>0</v>
      </c>
      <c r="K244" s="3">
        <f t="shared" si="106"/>
        <v>0</v>
      </c>
      <c r="L244" s="3">
        <f t="shared" si="106"/>
        <v>0</v>
      </c>
      <c r="M244" s="3">
        <f t="shared" si="106"/>
        <v>0</v>
      </c>
      <c r="N244" s="3">
        <f t="shared" si="106"/>
        <v>0</v>
      </c>
      <c r="O244" s="3">
        <f t="shared" si="106"/>
        <v>0</v>
      </c>
      <c r="P244" s="3">
        <f t="shared" si="106"/>
        <v>0</v>
      </c>
    </row>
    <row r="245" spans="5:16" hidden="1" outlineLevel="2" x14ac:dyDescent="0.2">
      <c r="E245" s="42" t="str">
        <f t="shared" ref="E245:P245" si="107" xml:space="preserve"> E$230</f>
        <v xml:space="preserve">Year 2 weighted enhancement clawback PAYG rate (WR) </v>
      </c>
      <c r="F245" s="12">
        <f t="shared" si="107"/>
        <v>0</v>
      </c>
      <c r="G245" s="12" t="str">
        <f t="shared" si="107"/>
        <v>%</v>
      </c>
      <c r="H245" s="12">
        <f t="shared" si="107"/>
        <v>0</v>
      </c>
      <c r="I245" s="12">
        <f t="shared" si="107"/>
        <v>0</v>
      </c>
      <c r="J245" s="12">
        <f t="shared" si="107"/>
        <v>0</v>
      </c>
      <c r="K245" s="12">
        <f t="shared" si="107"/>
        <v>0</v>
      </c>
      <c r="L245" s="12">
        <f t="shared" si="107"/>
        <v>0</v>
      </c>
      <c r="M245" s="12">
        <f t="shared" si="107"/>
        <v>0</v>
      </c>
      <c r="N245" s="12">
        <f t="shared" si="107"/>
        <v>0</v>
      </c>
      <c r="O245" s="12">
        <f t="shared" si="107"/>
        <v>0</v>
      </c>
      <c r="P245" s="12">
        <f t="shared" si="107"/>
        <v>0</v>
      </c>
    </row>
    <row r="246" spans="5:16" hidden="1" outlineLevel="2" x14ac:dyDescent="0.2">
      <c r="E246" s="42" t="str">
        <f t="shared" ref="E246:P246" si="108" xml:space="preserve"> E$231</f>
        <v xml:space="preserve">Year 2 weighted enhancement clawback PAYG rate (WN) </v>
      </c>
      <c r="F246" s="12">
        <f t="shared" si="108"/>
        <v>0</v>
      </c>
      <c r="G246" s="12" t="str">
        <f t="shared" si="108"/>
        <v>%</v>
      </c>
      <c r="H246" s="12">
        <f t="shared" si="108"/>
        <v>0</v>
      </c>
      <c r="I246" s="12">
        <f t="shared" si="108"/>
        <v>0</v>
      </c>
      <c r="J246" s="12">
        <f t="shared" si="108"/>
        <v>0</v>
      </c>
      <c r="K246" s="12">
        <f t="shared" si="108"/>
        <v>0</v>
      </c>
      <c r="L246" s="12">
        <f t="shared" si="108"/>
        <v>0</v>
      </c>
      <c r="M246" s="12">
        <f t="shared" si="108"/>
        <v>0</v>
      </c>
      <c r="N246" s="12">
        <f t="shared" si="108"/>
        <v>0</v>
      </c>
      <c r="O246" s="12">
        <f t="shared" si="108"/>
        <v>0</v>
      </c>
      <c r="P246" s="12">
        <f t="shared" si="108"/>
        <v>0</v>
      </c>
    </row>
    <row r="247" spans="5:16" hidden="1" outlineLevel="2" x14ac:dyDescent="0.2">
      <c r="E247" s="42" t="str">
        <f t="shared" ref="E247:P247" si="109" xml:space="preserve"> E$232</f>
        <v xml:space="preserve">Year 2 weighted enhancement clawback PAYG rate (WWN) </v>
      </c>
      <c r="F247" s="12">
        <f t="shared" si="109"/>
        <v>0</v>
      </c>
      <c r="G247" s="12" t="str">
        <f t="shared" si="109"/>
        <v>%</v>
      </c>
      <c r="H247" s="12">
        <f t="shared" si="109"/>
        <v>0</v>
      </c>
      <c r="I247" s="12">
        <f t="shared" si="109"/>
        <v>0</v>
      </c>
      <c r="J247" s="12">
        <f t="shared" si="109"/>
        <v>0</v>
      </c>
      <c r="K247" s="12">
        <f t="shared" si="109"/>
        <v>0</v>
      </c>
      <c r="L247" s="12">
        <f t="shared" si="109"/>
        <v>0</v>
      </c>
      <c r="M247" s="12">
        <f t="shared" si="109"/>
        <v>0</v>
      </c>
      <c r="N247" s="12">
        <f t="shared" si="109"/>
        <v>0</v>
      </c>
      <c r="O247" s="12">
        <f t="shared" si="109"/>
        <v>0</v>
      </c>
      <c r="P247" s="12">
        <f t="shared" si="109"/>
        <v>0</v>
      </c>
    </row>
    <row r="248" spans="5:16" hidden="1" outlineLevel="2" x14ac:dyDescent="0.2">
      <c r="E248" s="42" t="str">
        <f t="shared" ref="E248:P248" si="110" xml:space="preserve"> E$233</f>
        <v xml:space="preserve">Year 2 weighted enhancement clawback PAYG rate (BR) </v>
      </c>
      <c r="F248" s="12">
        <f t="shared" si="110"/>
        <v>0</v>
      </c>
      <c r="G248" s="12" t="str">
        <f t="shared" si="110"/>
        <v>%</v>
      </c>
      <c r="H248" s="12">
        <f t="shared" si="110"/>
        <v>0</v>
      </c>
      <c r="I248" s="12">
        <f t="shared" si="110"/>
        <v>0</v>
      </c>
      <c r="J248" s="12">
        <f t="shared" si="110"/>
        <v>0</v>
      </c>
      <c r="K248" s="12">
        <f t="shared" si="110"/>
        <v>0</v>
      </c>
      <c r="L248" s="12">
        <f t="shared" si="110"/>
        <v>0</v>
      </c>
      <c r="M248" s="12">
        <f t="shared" si="110"/>
        <v>0</v>
      </c>
      <c r="N248" s="12">
        <f t="shared" si="110"/>
        <v>0</v>
      </c>
      <c r="O248" s="12">
        <f t="shared" si="110"/>
        <v>0</v>
      </c>
      <c r="P248" s="12">
        <f t="shared" si="110"/>
        <v>0</v>
      </c>
    </row>
    <row r="249" spans="5:16" hidden="1" outlineLevel="2" x14ac:dyDescent="0.2">
      <c r="E249" s="42" t="str">
        <f t="shared" ref="E249:P249" si="111" xml:space="preserve"> E$234</f>
        <v xml:space="preserve">Year 2 weighted enhancement clawback PAYG rate (ADDN1) </v>
      </c>
      <c r="F249" s="12">
        <f t="shared" si="111"/>
        <v>0</v>
      </c>
      <c r="G249" s="12" t="str">
        <f t="shared" si="111"/>
        <v>%</v>
      </c>
      <c r="H249" s="12">
        <f t="shared" si="111"/>
        <v>0</v>
      </c>
      <c r="I249" s="12">
        <f t="shared" si="111"/>
        <v>0</v>
      </c>
      <c r="J249" s="12">
        <f t="shared" si="111"/>
        <v>0</v>
      </c>
      <c r="K249" s="12">
        <f t="shared" si="111"/>
        <v>0</v>
      </c>
      <c r="L249" s="12">
        <f t="shared" si="111"/>
        <v>0</v>
      </c>
      <c r="M249" s="12">
        <f t="shared" si="111"/>
        <v>0</v>
      </c>
      <c r="N249" s="12">
        <f t="shared" si="111"/>
        <v>0</v>
      </c>
      <c r="O249" s="12">
        <f t="shared" si="111"/>
        <v>0</v>
      </c>
      <c r="P249" s="12">
        <f t="shared" si="111"/>
        <v>0</v>
      </c>
    </row>
    <row r="250" spans="5:16" hidden="1" outlineLevel="2" x14ac:dyDescent="0.2">
      <c r="E250" s="42" t="str">
        <f t="shared" ref="E250:P250" si="112" xml:space="preserve"> E$235</f>
        <v xml:space="preserve">Year 2 weighted enhancement clawback PAYG rate (ADDN2) </v>
      </c>
      <c r="F250" s="12">
        <f t="shared" si="112"/>
        <v>0</v>
      </c>
      <c r="G250" s="12" t="str">
        <f t="shared" si="112"/>
        <v>%</v>
      </c>
      <c r="H250" s="12">
        <f t="shared" si="112"/>
        <v>0</v>
      </c>
      <c r="I250" s="12">
        <f t="shared" si="112"/>
        <v>0</v>
      </c>
      <c r="J250" s="12">
        <f t="shared" si="112"/>
        <v>0</v>
      </c>
      <c r="K250" s="12">
        <f t="shared" si="112"/>
        <v>0</v>
      </c>
      <c r="L250" s="12">
        <f t="shared" si="112"/>
        <v>0</v>
      </c>
      <c r="M250" s="12">
        <f t="shared" si="112"/>
        <v>0</v>
      </c>
      <c r="N250" s="12">
        <f t="shared" si="112"/>
        <v>0</v>
      </c>
      <c r="O250" s="12">
        <f t="shared" si="112"/>
        <v>0</v>
      </c>
      <c r="P250" s="12">
        <f t="shared" si="112"/>
        <v>0</v>
      </c>
    </row>
    <row r="251" spans="5:16" hidden="1" outlineLevel="2" x14ac:dyDescent="0.2">
      <c r="E251" s="42" t="s">
        <v>292</v>
      </c>
      <c r="G251" s="42" t="s">
        <v>155</v>
      </c>
      <c r="H251" s="3">
        <f t="shared" ref="H251:H256" si="113" xml:space="preserve"> SUM( J251:P251 )</f>
        <v>0</v>
      </c>
      <c r="J251" s="3">
        <f t="shared" ref="J251:P256" si="114" xml:space="preserve"> J239 * J245</f>
        <v>0</v>
      </c>
      <c r="K251" s="3">
        <f t="shared" si="114"/>
        <v>0</v>
      </c>
      <c r="L251" s="3">
        <f t="shared" si="114"/>
        <v>0</v>
      </c>
      <c r="M251" s="3">
        <f t="shared" si="114"/>
        <v>0</v>
      </c>
      <c r="N251" s="3">
        <f t="shared" si="114"/>
        <v>0</v>
      </c>
      <c r="O251" s="3">
        <f t="shared" si="114"/>
        <v>0</v>
      </c>
      <c r="P251" s="3">
        <f t="shared" si="114"/>
        <v>0</v>
      </c>
    </row>
    <row r="252" spans="5:16" hidden="1" outlineLevel="2" x14ac:dyDescent="0.2">
      <c r="E252" s="42" t="s">
        <v>293</v>
      </c>
      <c r="G252" s="42" t="s">
        <v>155</v>
      </c>
      <c r="H252" s="3">
        <f t="shared" si="113"/>
        <v>0</v>
      </c>
      <c r="J252" s="3">
        <f t="shared" si="114"/>
        <v>0</v>
      </c>
      <c r="K252" s="3">
        <f t="shared" si="114"/>
        <v>0</v>
      </c>
      <c r="L252" s="3">
        <f t="shared" si="114"/>
        <v>0</v>
      </c>
      <c r="M252" s="3">
        <f t="shared" si="114"/>
        <v>0</v>
      </c>
      <c r="N252" s="3">
        <f t="shared" si="114"/>
        <v>0</v>
      </c>
      <c r="O252" s="3">
        <f t="shared" si="114"/>
        <v>0</v>
      </c>
      <c r="P252" s="3">
        <f t="shared" si="114"/>
        <v>0</v>
      </c>
    </row>
    <row r="253" spans="5:16" hidden="1" outlineLevel="2" x14ac:dyDescent="0.2">
      <c r="E253" s="42" t="s">
        <v>294</v>
      </c>
      <c r="G253" s="42" t="s">
        <v>155</v>
      </c>
      <c r="H253" s="3">
        <f t="shared" si="113"/>
        <v>0</v>
      </c>
      <c r="J253" s="3">
        <f t="shared" si="114"/>
        <v>0</v>
      </c>
      <c r="K253" s="3">
        <f t="shared" si="114"/>
        <v>0</v>
      </c>
      <c r="L253" s="3">
        <f t="shared" si="114"/>
        <v>0</v>
      </c>
      <c r="M253" s="3">
        <f t="shared" si="114"/>
        <v>0</v>
      </c>
      <c r="N253" s="3">
        <f t="shared" si="114"/>
        <v>0</v>
      </c>
      <c r="O253" s="3">
        <f t="shared" si="114"/>
        <v>0</v>
      </c>
      <c r="P253" s="3">
        <f t="shared" si="114"/>
        <v>0</v>
      </c>
    </row>
    <row r="254" spans="5:16" hidden="1" outlineLevel="2" x14ac:dyDescent="0.2">
      <c r="E254" s="42" t="s">
        <v>295</v>
      </c>
      <c r="G254" s="42" t="s">
        <v>155</v>
      </c>
      <c r="H254" s="3">
        <f t="shared" si="113"/>
        <v>0</v>
      </c>
      <c r="J254" s="3">
        <f t="shared" si="114"/>
        <v>0</v>
      </c>
      <c r="K254" s="3">
        <f t="shared" si="114"/>
        <v>0</v>
      </c>
      <c r="L254" s="3">
        <f t="shared" si="114"/>
        <v>0</v>
      </c>
      <c r="M254" s="3">
        <f t="shared" si="114"/>
        <v>0</v>
      </c>
      <c r="N254" s="3">
        <f t="shared" si="114"/>
        <v>0</v>
      </c>
      <c r="O254" s="3">
        <f t="shared" si="114"/>
        <v>0</v>
      </c>
      <c r="P254" s="3">
        <f t="shared" si="114"/>
        <v>0</v>
      </c>
    </row>
    <row r="255" spans="5:16" hidden="1" outlineLevel="2" x14ac:dyDescent="0.2">
      <c r="E255" s="42" t="s">
        <v>296</v>
      </c>
      <c r="G255" s="42" t="s">
        <v>155</v>
      </c>
      <c r="H255" s="3">
        <f t="shared" si="113"/>
        <v>0</v>
      </c>
      <c r="J255" s="3">
        <f t="shared" si="114"/>
        <v>0</v>
      </c>
      <c r="K255" s="3">
        <f t="shared" si="114"/>
        <v>0</v>
      </c>
      <c r="L255" s="3">
        <f t="shared" si="114"/>
        <v>0</v>
      </c>
      <c r="M255" s="3">
        <f t="shared" si="114"/>
        <v>0</v>
      </c>
      <c r="N255" s="3">
        <f t="shared" si="114"/>
        <v>0</v>
      </c>
      <c r="O255" s="3">
        <f t="shared" si="114"/>
        <v>0</v>
      </c>
      <c r="P255" s="3">
        <f t="shared" si="114"/>
        <v>0</v>
      </c>
    </row>
    <row r="256" spans="5:16" hidden="1" outlineLevel="2" x14ac:dyDescent="0.2">
      <c r="E256" s="42" t="s">
        <v>297</v>
      </c>
      <c r="G256" s="42" t="s">
        <v>155</v>
      </c>
      <c r="H256" s="3">
        <f t="shared" si="113"/>
        <v>0</v>
      </c>
      <c r="J256" s="3">
        <f t="shared" si="114"/>
        <v>0</v>
      </c>
      <c r="K256" s="3">
        <f t="shared" si="114"/>
        <v>0</v>
      </c>
      <c r="L256" s="3">
        <f t="shared" si="114"/>
        <v>0</v>
      </c>
      <c r="M256" s="3">
        <f t="shared" si="114"/>
        <v>0</v>
      </c>
      <c r="N256" s="3">
        <f t="shared" si="114"/>
        <v>0</v>
      </c>
      <c r="O256" s="3">
        <f t="shared" si="114"/>
        <v>0</v>
      </c>
      <c r="P256" s="3">
        <f t="shared" si="114"/>
        <v>0</v>
      </c>
    </row>
    <row r="257" spans="2:16" hidden="1" outlineLevel="2" x14ac:dyDescent="0.2"/>
    <row r="258" spans="2:16" hidden="1" outlineLevel="2" x14ac:dyDescent="0.2"/>
    <row r="259" spans="2:16" hidden="1" outlineLevel="2" x14ac:dyDescent="0.2">
      <c r="B259" s="35" t="s">
        <v>298</v>
      </c>
    </row>
    <row r="260" spans="2:16" hidden="1" outlineLevel="2" x14ac:dyDescent="0.2">
      <c r="E260" s="42" t="str">
        <f t="shared" ref="E260:P260" si="115" xml:space="preserve"> E$251</f>
        <v xml:space="preserve">Year 2 PAYG linked adjustment clawback - real (WR) </v>
      </c>
      <c r="F260" s="3">
        <f t="shared" si="115"/>
        <v>0</v>
      </c>
      <c r="G260" s="3" t="str">
        <f t="shared" si="115"/>
        <v>£m</v>
      </c>
      <c r="H260" s="3">
        <f t="shared" si="115"/>
        <v>0</v>
      </c>
      <c r="I260" s="3">
        <f t="shared" si="115"/>
        <v>0</v>
      </c>
      <c r="J260" s="3">
        <f t="shared" si="115"/>
        <v>0</v>
      </c>
      <c r="K260" s="3">
        <f t="shared" si="115"/>
        <v>0</v>
      </c>
      <c r="L260" s="3">
        <f t="shared" si="115"/>
        <v>0</v>
      </c>
      <c r="M260" s="3">
        <f t="shared" si="115"/>
        <v>0</v>
      </c>
      <c r="N260" s="3">
        <f t="shared" si="115"/>
        <v>0</v>
      </c>
      <c r="O260" s="3">
        <f t="shared" si="115"/>
        <v>0</v>
      </c>
      <c r="P260" s="3">
        <f t="shared" si="115"/>
        <v>0</v>
      </c>
    </row>
    <row r="261" spans="2:16" hidden="1" outlineLevel="2" x14ac:dyDescent="0.2">
      <c r="E261" s="42" t="str">
        <f t="shared" ref="E261:P261" si="116" xml:space="preserve"> E$252</f>
        <v xml:space="preserve">Year 2 PAYG linked adjustment clawback - real (WN) </v>
      </c>
      <c r="F261" s="3">
        <f t="shared" si="116"/>
        <v>0</v>
      </c>
      <c r="G261" s="3" t="str">
        <f t="shared" si="116"/>
        <v>£m</v>
      </c>
      <c r="H261" s="3">
        <f t="shared" si="116"/>
        <v>0</v>
      </c>
      <c r="I261" s="3">
        <f t="shared" si="116"/>
        <v>0</v>
      </c>
      <c r="J261" s="3">
        <f t="shared" si="116"/>
        <v>0</v>
      </c>
      <c r="K261" s="3">
        <f t="shared" si="116"/>
        <v>0</v>
      </c>
      <c r="L261" s="3">
        <f t="shared" si="116"/>
        <v>0</v>
      </c>
      <c r="M261" s="3">
        <f t="shared" si="116"/>
        <v>0</v>
      </c>
      <c r="N261" s="3">
        <f t="shared" si="116"/>
        <v>0</v>
      </c>
      <c r="O261" s="3">
        <f t="shared" si="116"/>
        <v>0</v>
      </c>
      <c r="P261" s="3">
        <f t="shared" si="116"/>
        <v>0</v>
      </c>
    </row>
    <row r="262" spans="2:16" hidden="1" outlineLevel="2" x14ac:dyDescent="0.2">
      <c r="E262" s="42" t="str">
        <f t="shared" ref="E262:P262" si="117" xml:space="preserve"> E$253</f>
        <v xml:space="preserve">Year 2 PAYG linked adjustment clawback - real (WWN) </v>
      </c>
      <c r="F262" s="3">
        <f t="shared" si="117"/>
        <v>0</v>
      </c>
      <c r="G262" s="3" t="str">
        <f t="shared" si="117"/>
        <v>£m</v>
      </c>
      <c r="H262" s="3">
        <f t="shared" si="117"/>
        <v>0</v>
      </c>
      <c r="I262" s="3">
        <f t="shared" si="117"/>
        <v>0</v>
      </c>
      <c r="J262" s="3">
        <f t="shared" si="117"/>
        <v>0</v>
      </c>
      <c r="K262" s="3">
        <f t="shared" si="117"/>
        <v>0</v>
      </c>
      <c r="L262" s="3">
        <f t="shared" si="117"/>
        <v>0</v>
      </c>
      <c r="M262" s="3">
        <f t="shared" si="117"/>
        <v>0</v>
      </c>
      <c r="N262" s="3">
        <f t="shared" si="117"/>
        <v>0</v>
      </c>
      <c r="O262" s="3">
        <f t="shared" si="117"/>
        <v>0</v>
      </c>
      <c r="P262" s="3">
        <f t="shared" si="117"/>
        <v>0</v>
      </c>
    </row>
    <row r="263" spans="2:16" hidden="1" outlineLevel="2" x14ac:dyDescent="0.2">
      <c r="E263" s="42" t="str">
        <f t="shared" ref="E263:P263" si="118" xml:space="preserve"> E$254</f>
        <v xml:space="preserve">Year 2 PAYG linked adjustment clawback - real (BR) </v>
      </c>
      <c r="F263" s="3">
        <f t="shared" si="118"/>
        <v>0</v>
      </c>
      <c r="G263" s="3" t="str">
        <f t="shared" si="118"/>
        <v>£m</v>
      </c>
      <c r="H263" s="3">
        <f t="shared" si="118"/>
        <v>0</v>
      </c>
      <c r="I263" s="3">
        <f t="shared" si="118"/>
        <v>0</v>
      </c>
      <c r="J263" s="3">
        <f t="shared" si="118"/>
        <v>0</v>
      </c>
      <c r="K263" s="3">
        <f t="shared" si="118"/>
        <v>0</v>
      </c>
      <c r="L263" s="3">
        <f t="shared" si="118"/>
        <v>0</v>
      </c>
      <c r="M263" s="3">
        <f t="shared" si="118"/>
        <v>0</v>
      </c>
      <c r="N263" s="3">
        <f t="shared" si="118"/>
        <v>0</v>
      </c>
      <c r="O263" s="3">
        <f t="shared" si="118"/>
        <v>0</v>
      </c>
      <c r="P263" s="3">
        <f t="shared" si="118"/>
        <v>0</v>
      </c>
    </row>
    <row r="264" spans="2:16" hidden="1" outlineLevel="2" x14ac:dyDescent="0.2">
      <c r="E264" s="42" t="str">
        <f t="shared" ref="E264:P264" si="119" xml:space="preserve"> E$255</f>
        <v xml:space="preserve">Year 2 PAYG linked adjustment clawback - real (ADDN1) </v>
      </c>
      <c r="F264" s="3">
        <f t="shared" si="119"/>
        <v>0</v>
      </c>
      <c r="G264" s="3" t="str">
        <f t="shared" si="119"/>
        <v>£m</v>
      </c>
      <c r="H264" s="3">
        <f t="shared" si="119"/>
        <v>0</v>
      </c>
      <c r="I264" s="3">
        <f t="shared" si="119"/>
        <v>0</v>
      </c>
      <c r="J264" s="3">
        <f t="shared" si="119"/>
        <v>0</v>
      </c>
      <c r="K264" s="3">
        <f t="shared" si="119"/>
        <v>0</v>
      </c>
      <c r="L264" s="3">
        <f t="shared" si="119"/>
        <v>0</v>
      </c>
      <c r="M264" s="3">
        <f t="shared" si="119"/>
        <v>0</v>
      </c>
      <c r="N264" s="3">
        <f t="shared" si="119"/>
        <v>0</v>
      </c>
      <c r="O264" s="3">
        <f t="shared" si="119"/>
        <v>0</v>
      </c>
      <c r="P264" s="3">
        <f t="shared" si="119"/>
        <v>0</v>
      </c>
    </row>
    <row r="265" spans="2:16" hidden="1" outlineLevel="2" x14ac:dyDescent="0.2">
      <c r="E265" s="42" t="str">
        <f t="shared" ref="E265:P265" si="120" xml:space="preserve"> E$256</f>
        <v xml:space="preserve">Year 2 PAYG linked adjustment clawback - real (ADDN2) </v>
      </c>
      <c r="F265" s="3">
        <f t="shared" si="120"/>
        <v>0</v>
      </c>
      <c r="G265" s="3" t="str">
        <f t="shared" si="120"/>
        <v>£m</v>
      </c>
      <c r="H265" s="3">
        <f t="shared" si="120"/>
        <v>0</v>
      </c>
      <c r="I265" s="3">
        <f t="shared" si="120"/>
        <v>0</v>
      </c>
      <c r="J265" s="3">
        <f t="shared" si="120"/>
        <v>0</v>
      </c>
      <c r="K265" s="3">
        <f t="shared" si="120"/>
        <v>0</v>
      </c>
      <c r="L265" s="3">
        <f t="shared" si="120"/>
        <v>0</v>
      </c>
      <c r="M265" s="3">
        <f t="shared" si="120"/>
        <v>0</v>
      </c>
      <c r="N265" s="3">
        <f t="shared" si="120"/>
        <v>0</v>
      </c>
      <c r="O265" s="3">
        <f t="shared" si="120"/>
        <v>0</v>
      </c>
      <c r="P265" s="3">
        <f t="shared" si="120"/>
        <v>0</v>
      </c>
    </row>
    <row r="266" spans="2:16" hidden="1" outlineLevel="2" x14ac:dyDescent="0.2">
      <c r="E266" s="42" t="s">
        <v>299</v>
      </c>
      <c r="F266" s="3">
        <f t="shared" ref="F266:F271" si="121" xml:space="preserve"> SUM( $J260:$P260 )</f>
        <v>0</v>
      </c>
      <c r="G266" s="42" t="s">
        <v>155</v>
      </c>
      <c r="H266" s="3"/>
    </row>
    <row r="267" spans="2:16" hidden="1" outlineLevel="2" x14ac:dyDescent="0.2">
      <c r="E267" s="42" t="s">
        <v>300</v>
      </c>
      <c r="F267" s="3">
        <f t="shared" si="121"/>
        <v>0</v>
      </c>
      <c r="G267" s="42" t="s">
        <v>155</v>
      </c>
      <c r="H267" s="3"/>
    </row>
    <row r="268" spans="2:16" hidden="1" outlineLevel="2" x14ac:dyDescent="0.2">
      <c r="E268" s="42" t="s">
        <v>301</v>
      </c>
      <c r="F268" s="3">
        <f t="shared" si="121"/>
        <v>0</v>
      </c>
      <c r="G268" s="42" t="s">
        <v>155</v>
      </c>
      <c r="H268" s="3"/>
    </row>
    <row r="269" spans="2:16" hidden="1" outlineLevel="2" x14ac:dyDescent="0.2">
      <c r="E269" s="42" t="s">
        <v>302</v>
      </c>
      <c r="F269" s="3">
        <f t="shared" si="121"/>
        <v>0</v>
      </c>
      <c r="G269" s="42" t="s">
        <v>155</v>
      </c>
      <c r="H269" s="3"/>
    </row>
    <row r="270" spans="2:16" hidden="1" outlineLevel="2" x14ac:dyDescent="0.2">
      <c r="E270" s="42" t="s">
        <v>303</v>
      </c>
      <c r="F270" s="3">
        <f t="shared" si="121"/>
        <v>0</v>
      </c>
      <c r="G270" s="42" t="s">
        <v>155</v>
      </c>
      <c r="H270" s="3"/>
    </row>
    <row r="271" spans="2:16" hidden="1" outlineLevel="2" x14ac:dyDescent="0.2">
      <c r="E271" s="42" t="s">
        <v>304</v>
      </c>
      <c r="F271" s="3">
        <f t="shared" si="121"/>
        <v>0</v>
      </c>
      <c r="G271" s="42" t="s">
        <v>155</v>
      </c>
      <c r="H271" s="3"/>
    </row>
    <row r="272" spans="2:16" hidden="1" outlineLevel="2" x14ac:dyDescent="0.2"/>
    <row r="273" spans="1:16" hidden="1" outlineLevel="2" x14ac:dyDescent="0.2"/>
    <row r="274" spans="1:16" hidden="1" outlineLevel="2" x14ac:dyDescent="0.2">
      <c r="B274" s="35" t="s">
        <v>305</v>
      </c>
    </row>
    <row r="275" spans="1:16" hidden="1" outlineLevel="2" x14ac:dyDescent="0.2">
      <c r="E275" s="42" t="str">
        <f t="shared" ref="E275:G275" si="122" xml:space="preserve"> E$266</f>
        <v xml:space="preserve">Total year 2 PAYG linked adjustment clawback - real (WR) </v>
      </c>
      <c r="F275" s="3">
        <f t="shared" si="122"/>
        <v>0</v>
      </c>
      <c r="G275" s="42" t="str">
        <f t="shared" si="122"/>
        <v>£m</v>
      </c>
      <c r="H275" s="3"/>
    </row>
    <row r="276" spans="1:16" hidden="1" outlineLevel="2" x14ac:dyDescent="0.2">
      <c r="E276" s="42" t="str">
        <f t="shared" ref="E276:G276" si="123" xml:space="preserve"> E$267</f>
        <v xml:space="preserve">Total year 2 PAYG linked adjustment clawback - real (WN) </v>
      </c>
      <c r="F276" s="3">
        <f t="shared" si="123"/>
        <v>0</v>
      </c>
      <c r="G276" s="42" t="str">
        <f t="shared" si="123"/>
        <v>£m</v>
      </c>
      <c r="H276" s="3"/>
    </row>
    <row r="277" spans="1:16" hidden="1" outlineLevel="2" x14ac:dyDescent="0.2">
      <c r="E277" s="42" t="str">
        <f t="shared" ref="E277:G277" si="124" xml:space="preserve"> E$268</f>
        <v xml:space="preserve">Total year 2 PAYG linked adjustment clawback - real (WWN) </v>
      </c>
      <c r="F277" s="3">
        <f t="shared" si="124"/>
        <v>0</v>
      </c>
      <c r="G277" s="42" t="str">
        <f t="shared" si="124"/>
        <v>£m</v>
      </c>
      <c r="H277" s="3"/>
    </row>
    <row r="278" spans="1:16" hidden="1" outlineLevel="2" x14ac:dyDescent="0.2">
      <c r="E278" s="42" t="str">
        <f t="shared" ref="E278:G278" si="125" xml:space="preserve"> E$269</f>
        <v xml:space="preserve">Total year 2 PAYG linked adjustment clawback - real (BR) </v>
      </c>
      <c r="F278" s="3">
        <f t="shared" si="125"/>
        <v>0</v>
      </c>
      <c r="G278" s="42" t="str">
        <f t="shared" si="125"/>
        <v>£m</v>
      </c>
      <c r="H278" s="3"/>
    </row>
    <row r="279" spans="1:16" hidden="1" outlineLevel="2" x14ac:dyDescent="0.2">
      <c r="E279" s="42" t="str">
        <f t="shared" ref="E279:G279" si="126" xml:space="preserve"> E$270</f>
        <v xml:space="preserve">Total year 2 PAYG linked adjustment clawback - real (ADDN1) </v>
      </c>
      <c r="F279" s="3">
        <f t="shared" si="126"/>
        <v>0</v>
      </c>
      <c r="G279" s="42" t="str">
        <f t="shared" si="126"/>
        <v>£m</v>
      </c>
      <c r="H279" s="3"/>
    </row>
    <row r="280" spans="1:16" hidden="1" outlineLevel="2" x14ac:dyDescent="0.2">
      <c r="E280" s="42" t="str">
        <f t="shared" ref="E280:G280" si="127" xml:space="preserve"> E$271</f>
        <v xml:space="preserve">Total year 2 PAYG linked adjustment clawback - real (ADDN2) </v>
      </c>
      <c r="F280" s="3">
        <f t="shared" si="127"/>
        <v>0</v>
      </c>
      <c r="G280" s="42" t="str">
        <f t="shared" si="127"/>
        <v>£m</v>
      </c>
      <c r="H280" s="3"/>
    </row>
    <row r="281" spans="1:16" hidden="1" outlineLevel="2" x14ac:dyDescent="0.2">
      <c r="A281" s="11"/>
      <c r="B281" s="11"/>
      <c r="C281" s="21"/>
      <c r="D281" s="19"/>
      <c r="E281" s="15" t="str">
        <f xml:space="preserve"> Inputs!E$61</f>
        <v>Percentage of year 2 adjustment in 2028-29</v>
      </c>
      <c r="F281" s="10">
        <f xml:space="preserve"> Inputs!F$61</f>
        <v>0.5</v>
      </c>
      <c r="G281" s="15" t="str">
        <f xml:space="preserve"> Inputs!G$61</f>
        <v>%</v>
      </c>
      <c r="H281" s="12"/>
    </row>
    <row r="282" spans="1:16" hidden="1" outlineLevel="2" x14ac:dyDescent="0.2">
      <c r="A282" s="11"/>
      <c r="B282" s="11"/>
      <c r="C282" s="21"/>
      <c r="D282" s="19"/>
      <c r="E282" s="15" t="str">
        <f xml:space="preserve"> Inputs!E$59</f>
        <v>Year 2 payback period flag</v>
      </c>
      <c r="F282" s="8">
        <f xml:space="preserve"> Inputs!F$59</f>
        <v>0</v>
      </c>
      <c r="G282" s="8" t="str">
        <f xml:space="preserve"> Inputs!G$59</f>
        <v>Flag</v>
      </c>
      <c r="H282" s="8">
        <f xml:space="preserve"> Inputs!H$59</f>
        <v>2</v>
      </c>
      <c r="I282" s="8">
        <f xml:space="preserve"> Inputs!I$59</f>
        <v>0</v>
      </c>
      <c r="J282" s="8">
        <f xml:space="preserve"> Inputs!J$59</f>
        <v>0</v>
      </c>
      <c r="K282" s="8">
        <f xml:space="preserve"> Inputs!K$59</f>
        <v>0</v>
      </c>
      <c r="L282" s="8">
        <f xml:space="preserve"> Inputs!L$59</f>
        <v>0</v>
      </c>
      <c r="M282" s="8">
        <f xml:space="preserve"> Inputs!M$59</f>
        <v>0</v>
      </c>
      <c r="N282" s="8">
        <f xml:space="preserve"> Inputs!N$59</f>
        <v>1</v>
      </c>
      <c r="O282" s="8">
        <f xml:space="preserve"> Inputs!O$59</f>
        <v>1</v>
      </c>
      <c r="P282" s="8">
        <f xml:space="preserve"> Inputs!P$59</f>
        <v>0</v>
      </c>
    </row>
    <row r="283" spans="1:16" hidden="1" outlineLevel="2" x14ac:dyDescent="0.2">
      <c r="E283" s="42" t="s">
        <v>306</v>
      </c>
      <c r="G283" s="42" t="s">
        <v>155</v>
      </c>
      <c r="H283" s="3">
        <f t="shared" ref="H283:H288" si="128" xml:space="preserve"> SUM( J283:P283 )</f>
        <v>0</v>
      </c>
      <c r="J283" s="3">
        <f t="shared" ref="J283:P288" si="129" xml:space="preserve"> $F275 * $F$281 * J$282</f>
        <v>0</v>
      </c>
      <c r="K283" s="3">
        <f t="shared" si="129"/>
        <v>0</v>
      </c>
      <c r="L283" s="3">
        <f t="shared" si="129"/>
        <v>0</v>
      </c>
      <c r="M283" s="3">
        <f t="shared" si="129"/>
        <v>0</v>
      </c>
      <c r="N283" s="3">
        <f t="shared" si="129"/>
        <v>0</v>
      </c>
      <c r="O283" s="3">
        <f t="shared" si="129"/>
        <v>0</v>
      </c>
      <c r="P283" s="3">
        <f t="shared" si="129"/>
        <v>0</v>
      </c>
    </row>
    <row r="284" spans="1:16" hidden="1" outlineLevel="2" x14ac:dyDescent="0.2">
      <c r="E284" s="42" t="s">
        <v>307</v>
      </c>
      <c r="G284" s="42" t="s">
        <v>155</v>
      </c>
      <c r="H284" s="3">
        <f t="shared" si="128"/>
        <v>0</v>
      </c>
      <c r="J284" s="3">
        <f t="shared" si="129"/>
        <v>0</v>
      </c>
      <c r="K284" s="3">
        <f t="shared" si="129"/>
        <v>0</v>
      </c>
      <c r="L284" s="3">
        <f t="shared" si="129"/>
        <v>0</v>
      </c>
      <c r="M284" s="3">
        <f t="shared" si="129"/>
        <v>0</v>
      </c>
      <c r="N284" s="3">
        <f t="shared" si="129"/>
        <v>0</v>
      </c>
      <c r="O284" s="3">
        <f t="shared" si="129"/>
        <v>0</v>
      </c>
      <c r="P284" s="3">
        <f t="shared" si="129"/>
        <v>0</v>
      </c>
    </row>
    <row r="285" spans="1:16" hidden="1" outlineLevel="2" x14ac:dyDescent="0.2">
      <c r="E285" s="42" t="s">
        <v>308</v>
      </c>
      <c r="G285" s="42" t="s">
        <v>155</v>
      </c>
      <c r="H285" s="3">
        <f t="shared" si="128"/>
        <v>0</v>
      </c>
      <c r="J285" s="3">
        <f t="shared" si="129"/>
        <v>0</v>
      </c>
      <c r="K285" s="3">
        <f t="shared" si="129"/>
        <v>0</v>
      </c>
      <c r="L285" s="3">
        <f t="shared" si="129"/>
        <v>0</v>
      </c>
      <c r="M285" s="3">
        <f t="shared" si="129"/>
        <v>0</v>
      </c>
      <c r="N285" s="3">
        <f t="shared" si="129"/>
        <v>0</v>
      </c>
      <c r="O285" s="3">
        <f t="shared" si="129"/>
        <v>0</v>
      </c>
      <c r="P285" s="3">
        <f t="shared" si="129"/>
        <v>0</v>
      </c>
    </row>
    <row r="286" spans="1:16" hidden="1" outlineLevel="2" x14ac:dyDescent="0.2">
      <c r="E286" s="42" t="s">
        <v>309</v>
      </c>
      <c r="G286" s="42" t="s">
        <v>155</v>
      </c>
      <c r="H286" s="3">
        <f t="shared" si="128"/>
        <v>0</v>
      </c>
      <c r="J286" s="3">
        <f t="shared" si="129"/>
        <v>0</v>
      </c>
      <c r="K286" s="3">
        <f t="shared" si="129"/>
        <v>0</v>
      </c>
      <c r="L286" s="3">
        <f t="shared" si="129"/>
        <v>0</v>
      </c>
      <c r="M286" s="3">
        <f t="shared" si="129"/>
        <v>0</v>
      </c>
      <c r="N286" s="3">
        <f t="shared" si="129"/>
        <v>0</v>
      </c>
      <c r="O286" s="3">
        <f t="shared" si="129"/>
        <v>0</v>
      </c>
      <c r="P286" s="3">
        <f t="shared" si="129"/>
        <v>0</v>
      </c>
    </row>
    <row r="287" spans="1:16" hidden="1" outlineLevel="2" x14ac:dyDescent="0.2">
      <c r="E287" s="42" t="s">
        <v>310</v>
      </c>
      <c r="G287" s="42" t="s">
        <v>155</v>
      </c>
      <c r="H287" s="3">
        <f t="shared" si="128"/>
        <v>0</v>
      </c>
      <c r="J287" s="3">
        <f t="shared" si="129"/>
        <v>0</v>
      </c>
      <c r="K287" s="3">
        <f t="shared" si="129"/>
        <v>0</v>
      </c>
      <c r="L287" s="3">
        <f t="shared" si="129"/>
        <v>0</v>
      </c>
      <c r="M287" s="3">
        <f t="shared" si="129"/>
        <v>0</v>
      </c>
      <c r="N287" s="3">
        <f t="shared" si="129"/>
        <v>0</v>
      </c>
      <c r="O287" s="3">
        <f t="shared" si="129"/>
        <v>0</v>
      </c>
      <c r="P287" s="3">
        <f t="shared" si="129"/>
        <v>0</v>
      </c>
    </row>
    <row r="288" spans="1:16" hidden="1" outlineLevel="2" x14ac:dyDescent="0.2">
      <c r="E288" s="42" t="s">
        <v>311</v>
      </c>
      <c r="G288" s="42" t="s">
        <v>155</v>
      </c>
      <c r="H288" s="3">
        <f t="shared" si="128"/>
        <v>0</v>
      </c>
      <c r="J288" s="3">
        <f t="shared" si="129"/>
        <v>0</v>
      </c>
      <c r="K288" s="3">
        <f t="shared" si="129"/>
        <v>0</v>
      </c>
      <c r="L288" s="3">
        <f t="shared" si="129"/>
        <v>0</v>
      </c>
      <c r="M288" s="3">
        <f t="shared" si="129"/>
        <v>0</v>
      </c>
      <c r="N288" s="3">
        <f t="shared" si="129"/>
        <v>0</v>
      </c>
      <c r="O288" s="3">
        <f t="shared" si="129"/>
        <v>0</v>
      </c>
      <c r="P288" s="3">
        <f t="shared" si="129"/>
        <v>0</v>
      </c>
    </row>
    <row r="289" spans="1:16" hidden="1" outlineLevel="2" x14ac:dyDescent="0.2"/>
    <row r="290" spans="1:16" hidden="1" outlineLevel="2" x14ac:dyDescent="0.2"/>
    <row r="291" spans="1:16" hidden="1" outlineLevel="2" x14ac:dyDescent="0.2">
      <c r="B291" s="35" t="s">
        <v>312</v>
      </c>
    </row>
    <row r="292" spans="1:16" hidden="1" outlineLevel="2" x14ac:dyDescent="0.2">
      <c r="A292" s="11"/>
      <c r="B292" s="11"/>
      <c r="C292" s="21"/>
      <c r="D292" s="19"/>
      <c r="E292" s="15" t="str">
        <f xml:space="preserve"> Inputs!E$72</f>
        <v>WACC - real</v>
      </c>
      <c r="F292" s="10">
        <f xml:space="preserve"> Inputs!F$72</f>
        <v>0</v>
      </c>
      <c r="G292" s="15" t="str">
        <f xml:space="preserve"> Inputs!G$72</f>
        <v>%</v>
      </c>
      <c r="H292" s="12"/>
    </row>
    <row r="293" spans="1:16" hidden="1" outlineLevel="2" x14ac:dyDescent="0.2">
      <c r="A293" s="11"/>
      <c r="B293" s="11"/>
      <c r="C293" s="21"/>
      <c r="D293" s="19"/>
      <c r="E293" s="15" t="str">
        <f xml:space="preserve"> Inputs!E$71</f>
        <v>Financing cost index</v>
      </c>
      <c r="F293" s="22">
        <f xml:space="preserve"> Inputs!F$71</f>
        <v>0</v>
      </c>
      <c r="G293" s="22" t="str">
        <f xml:space="preserve"> Inputs!G$71</f>
        <v>Years</v>
      </c>
      <c r="H293" s="22">
        <f xml:space="preserve"> Inputs!H$71</f>
        <v>12.5</v>
      </c>
      <c r="I293" s="22">
        <f xml:space="preserve"> Inputs!I$71</f>
        <v>0</v>
      </c>
      <c r="J293" s="22">
        <f xml:space="preserve"> Inputs!J$71</f>
        <v>0</v>
      </c>
      <c r="K293" s="22">
        <f xml:space="preserve"> Inputs!K$71</f>
        <v>4.5</v>
      </c>
      <c r="L293" s="22">
        <f xml:space="preserve"> Inputs!L$71</f>
        <v>3.5</v>
      </c>
      <c r="M293" s="22">
        <f xml:space="preserve"> Inputs!M$71</f>
        <v>2.5</v>
      </c>
      <c r="N293" s="22">
        <f xml:space="preserve"> Inputs!N$71</f>
        <v>1.5</v>
      </c>
      <c r="O293" s="22">
        <f xml:space="preserve"> Inputs!O$71</f>
        <v>0.5</v>
      </c>
      <c r="P293" s="22">
        <f xml:space="preserve"> Inputs!P$71</f>
        <v>0</v>
      </c>
    </row>
    <row r="294" spans="1:16" hidden="1" outlineLevel="2" x14ac:dyDescent="0.2">
      <c r="A294" s="25"/>
      <c r="B294" s="25"/>
      <c r="C294" s="32"/>
      <c r="D294" s="33"/>
      <c r="E294" s="18" t="s">
        <v>312</v>
      </c>
      <c r="F294" s="18"/>
      <c r="G294" s="18" t="s">
        <v>189</v>
      </c>
      <c r="H294" s="53"/>
      <c r="I294" s="18"/>
      <c r="J294" s="53">
        <f t="shared" ref="J294:P294" si="130" xml:space="preserve"> ( 1 + $F292 ) ^ J293</f>
        <v>1</v>
      </c>
      <c r="K294" s="53">
        <f t="shared" si="130"/>
        <v>1</v>
      </c>
      <c r="L294" s="53">
        <f t="shared" si="130"/>
        <v>1</v>
      </c>
      <c r="M294" s="53">
        <f t="shared" si="130"/>
        <v>1</v>
      </c>
      <c r="N294" s="53">
        <f t="shared" si="130"/>
        <v>1</v>
      </c>
      <c r="O294" s="53">
        <f t="shared" si="130"/>
        <v>1</v>
      </c>
      <c r="P294" s="53">
        <f t="shared" si="130"/>
        <v>1</v>
      </c>
    </row>
    <row r="295" spans="1:16" hidden="1" outlineLevel="2" x14ac:dyDescent="0.2"/>
    <row r="296" spans="1:16" hidden="1" outlineLevel="2" x14ac:dyDescent="0.2"/>
    <row r="297" spans="1:16" hidden="1" outlineLevel="2" x14ac:dyDescent="0.2">
      <c r="B297" s="35" t="s">
        <v>313</v>
      </c>
    </row>
    <row r="298" spans="1:16" hidden="1" outlineLevel="2" x14ac:dyDescent="0.2">
      <c r="E298" s="42" t="str">
        <f t="shared" ref="E298:P298" si="131" xml:space="preserve"> E$283</f>
        <v xml:space="preserve">Year 2 PAYG linked adjustment clawback by year - real (WR) </v>
      </c>
      <c r="F298" s="3">
        <f t="shared" si="131"/>
        <v>0</v>
      </c>
      <c r="G298" s="3" t="str">
        <f t="shared" si="131"/>
        <v>£m</v>
      </c>
      <c r="H298" s="3">
        <f t="shared" si="131"/>
        <v>0</v>
      </c>
      <c r="I298" s="3">
        <f t="shared" si="131"/>
        <v>0</v>
      </c>
      <c r="J298" s="3">
        <f t="shared" si="131"/>
        <v>0</v>
      </c>
      <c r="K298" s="3">
        <f t="shared" si="131"/>
        <v>0</v>
      </c>
      <c r="L298" s="3">
        <f t="shared" si="131"/>
        <v>0</v>
      </c>
      <c r="M298" s="3">
        <f t="shared" si="131"/>
        <v>0</v>
      </c>
      <c r="N298" s="3">
        <f t="shared" si="131"/>
        <v>0</v>
      </c>
      <c r="O298" s="3">
        <f t="shared" si="131"/>
        <v>0</v>
      </c>
      <c r="P298" s="3">
        <f t="shared" si="131"/>
        <v>0</v>
      </c>
    </row>
    <row r="299" spans="1:16" hidden="1" outlineLevel="2" x14ac:dyDescent="0.2">
      <c r="E299" s="42" t="str">
        <f t="shared" ref="E299:P299" si="132" xml:space="preserve"> E$284</f>
        <v xml:space="preserve">Year 2 PAYG linked adjustment clawback by year - real (WN) </v>
      </c>
      <c r="F299" s="3">
        <f t="shared" si="132"/>
        <v>0</v>
      </c>
      <c r="G299" s="3" t="str">
        <f t="shared" si="132"/>
        <v>£m</v>
      </c>
      <c r="H299" s="3">
        <f t="shared" si="132"/>
        <v>0</v>
      </c>
      <c r="I299" s="3">
        <f t="shared" si="132"/>
        <v>0</v>
      </c>
      <c r="J299" s="3">
        <f t="shared" si="132"/>
        <v>0</v>
      </c>
      <c r="K299" s="3">
        <f t="shared" si="132"/>
        <v>0</v>
      </c>
      <c r="L299" s="3">
        <f t="shared" si="132"/>
        <v>0</v>
      </c>
      <c r="M299" s="3">
        <f t="shared" si="132"/>
        <v>0</v>
      </c>
      <c r="N299" s="3">
        <f t="shared" si="132"/>
        <v>0</v>
      </c>
      <c r="O299" s="3">
        <f t="shared" si="132"/>
        <v>0</v>
      </c>
      <c r="P299" s="3">
        <f t="shared" si="132"/>
        <v>0</v>
      </c>
    </row>
    <row r="300" spans="1:16" hidden="1" outlineLevel="2" x14ac:dyDescent="0.2">
      <c r="E300" s="42" t="str">
        <f t="shared" ref="E300:P300" si="133" xml:space="preserve"> E$285</f>
        <v xml:space="preserve">Year 2 PAYG linked adjustment clawback by year - real (WWN) </v>
      </c>
      <c r="F300" s="3">
        <f t="shared" si="133"/>
        <v>0</v>
      </c>
      <c r="G300" s="3" t="str">
        <f t="shared" si="133"/>
        <v>£m</v>
      </c>
      <c r="H300" s="3">
        <f t="shared" si="133"/>
        <v>0</v>
      </c>
      <c r="I300" s="3">
        <f t="shared" si="133"/>
        <v>0</v>
      </c>
      <c r="J300" s="3">
        <f t="shared" si="133"/>
        <v>0</v>
      </c>
      <c r="K300" s="3">
        <f t="shared" si="133"/>
        <v>0</v>
      </c>
      <c r="L300" s="3">
        <f t="shared" si="133"/>
        <v>0</v>
      </c>
      <c r="M300" s="3">
        <f t="shared" si="133"/>
        <v>0</v>
      </c>
      <c r="N300" s="3">
        <f t="shared" si="133"/>
        <v>0</v>
      </c>
      <c r="O300" s="3">
        <f t="shared" si="133"/>
        <v>0</v>
      </c>
      <c r="P300" s="3">
        <f t="shared" si="133"/>
        <v>0</v>
      </c>
    </row>
    <row r="301" spans="1:16" hidden="1" outlineLevel="2" x14ac:dyDescent="0.2">
      <c r="E301" s="42" t="str">
        <f t="shared" ref="E301:P301" si="134" xml:space="preserve"> E$286</f>
        <v xml:space="preserve">Year 2 PAYG linked adjustment clawback by year - real (BR) </v>
      </c>
      <c r="F301" s="3">
        <f t="shared" si="134"/>
        <v>0</v>
      </c>
      <c r="G301" s="3" t="str">
        <f t="shared" si="134"/>
        <v>£m</v>
      </c>
      <c r="H301" s="3">
        <f t="shared" si="134"/>
        <v>0</v>
      </c>
      <c r="I301" s="3">
        <f t="shared" si="134"/>
        <v>0</v>
      </c>
      <c r="J301" s="3">
        <f t="shared" si="134"/>
        <v>0</v>
      </c>
      <c r="K301" s="3">
        <f t="shared" si="134"/>
        <v>0</v>
      </c>
      <c r="L301" s="3">
        <f t="shared" si="134"/>
        <v>0</v>
      </c>
      <c r="M301" s="3">
        <f t="shared" si="134"/>
        <v>0</v>
      </c>
      <c r="N301" s="3">
        <f t="shared" si="134"/>
        <v>0</v>
      </c>
      <c r="O301" s="3">
        <f t="shared" si="134"/>
        <v>0</v>
      </c>
      <c r="P301" s="3">
        <f t="shared" si="134"/>
        <v>0</v>
      </c>
    </row>
    <row r="302" spans="1:16" hidden="1" outlineLevel="2" x14ac:dyDescent="0.2">
      <c r="E302" s="42" t="str">
        <f t="shared" ref="E302:P302" si="135" xml:space="preserve"> E$287</f>
        <v xml:space="preserve">Year 2 PAYG linked adjustment clawback by year - real (ADDN1) </v>
      </c>
      <c r="F302" s="3">
        <f t="shared" si="135"/>
        <v>0</v>
      </c>
      <c r="G302" s="3" t="str">
        <f t="shared" si="135"/>
        <v>£m</v>
      </c>
      <c r="H302" s="3">
        <f t="shared" si="135"/>
        <v>0</v>
      </c>
      <c r="I302" s="3">
        <f t="shared" si="135"/>
        <v>0</v>
      </c>
      <c r="J302" s="3">
        <f t="shared" si="135"/>
        <v>0</v>
      </c>
      <c r="K302" s="3">
        <f t="shared" si="135"/>
        <v>0</v>
      </c>
      <c r="L302" s="3">
        <f t="shared" si="135"/>
        <v>0</v>
      </c>
      <c r="M302" s="3">
        <f t="shared" si="135"/>
        <v>0</v>
      </c>
      <c r="N302" s="3">
        <f t="shared" si="135"/>
        <v>0</v>
      </c>
      <c r="O302" s="3">
        <f t="shared" si="135"/>
        <v>0</v>
      </c>
      <c r="P302" s="3">
        <f t="shared" si="135"/>
        <v>0</v>
      </c>
    </row>
    <row r="303" spans="1:16" hidden="1" outlineLevel="2" x14ac:dyDescent="0.2">
      <c r="E303" s="42" t="str">
        <f t="shared" ref="E303:P303" si="136" xml:space="preserve"> E$288</f>
        <v xml:space="preserve">Year 2 PAYG linked adjustment clawback by year - real (ADDN2) </v>
      </c>
      <c r="F303" s="3">
        <f t="shared" si="136"/>
        <v>0</v>
      </c>
      <c r="G303" s="3" t="str">
        <f t="shared" si="136"/>
        <v>£m</v>
      </c>
      <c r="H303" s="3">
        <f t="shared" si="136"/>
        <v>0</v>
      </c>
      <c r="I303" s="3">
        <f t="shared" si="136"/>
        <v>0</v>
      </c>
      <c r="J303" s="3">
        <f t="shared" si="136"/>
        <v>0</v>
      </c>
      <c r="K303" s="3">
        <f t="shared" si="136"/>
        <v>0</v>
      </c>
      <c r="L303" s="3">
        <f t="shared" si="136"/>
        <v>0</v>
      </c>
      <c r="M303" s="3">
        <f t="shared" si="136"/>
        <v>0</v>
      </c>
      <c r="N303" s="3">
        <f t="shared" si="136"/>
        <v>0</v>
      </c>
      <c r="O303" s="3">
        <f t="shared" si="136"/>
        <v>0</v>
      </c>
      <c r="P303" s="3">
        <f t="shared" si="136"/>
        <v>0</v>
      </c>
    </row>
    <row r="304" spans="1:16" hidden="1" outlineLevel="2" x14ac:dyDescent="0.2">
      <c r="A304" s="11"/>
      <c r="B304" s="11"/>
      <c r="C304" s="21"/>
      <c r="D304" s="19"/>
      <c r="E304" s="15" t="str">
        <f xml:space="preserve"> Time!E$69</f>
        <v>Year 4 period flag</v>
      </c>
      <c r="F304" s="8">
        <f xml:space="preserve"> Time!F$69</f>
        <v>0</v>
      </c>
      <c r="G304" s="8">
        <f xml:space="preserve"> Time!G$69</f>
        <v>0</v>
      </c>
      <c r="H304" s="8">
        <f xml:space="preserve"> Time!H$69</f>
        <v>1</v>
      </c>
      <c r="I304" s="8">
        <f xml:space="preserve"> Time!I$69</f>
        <v>0</v>
      </c>
      <c r="J304" s="8">
        <f xml:space="preserve"> Time!J$69</f>
        <v>0</v>
      </c>
      <c r="K304" s="8">
        <f xml:space="preserve"> Time!K$69</f>
        <v>0</v>
      </c>
      <c r="L304" s="8">
        <f xml:space="preserve"> Time!L$69</f>
        <v>0</v>
      </c>
      <c r="M304" s="8">
        <f xml:space="preserve"> Time!M$69</f>
        <v>0</v>
      </c>
      <c r="N304" s="8">
        <f xml:space="preserve"> Time!N$69</f>
        <v>1</v>
      </c>
      <c r="O304" s="8">
        <f xml:space="preserve"> Time!O$69</f>
        <v>0</v>
      </c>
      <c r="P304" s="8">
        <f xml:space="preserve"> Time!P$69</f>
        <v>0</v>
      </c>
    </row>
    <row r="305" spans="1:16" hidden="1" outlineLevel="2" x14ac:dyDescent="0.2">
      <c r="E305" s="42" t="s">
        <v>314</v>
      </c>
      <c r="G305" s="42" t="s">
        <v>155</v>
      </c>
      <c r="H305" s="3">
        <f t="shared" ref="H305:H310" si="137" xml:space="preserve"> SUM( J305:P305 )</f>
        <v>0</v>
      </c>
      <c r="J305" s="3">
        <f t="shared" ref="J305:P310" si="138" xml:space="preserve"> J298 * J$304</f>
        <v>0</v>
      </c>
      <c r="K305" s="3">
        <f t="shared" si="138"/>
        <v>0</v>
      </c>
      <c r="L305" s="3">
        <f t="shared" si="138"/>
        <v>0</v>
      </c>
      <c r="M305" s="3">
        <f t="shared" si="138"/>
        <v>0</v>
      </c>
      <c r="N305" s="3">
        <f t="shared" si="138"/>
        <v>0</v>
      </c>
      <c r="O305" s="3">
        <f t="shared" si="138"/>
        <v>0</v>
      </c>
      <c r="P305" s="3">
        <f t="shared" si="138"/>
        <v>0</v>
      </c>
    </row>
    <row r="306" spans="1:16" hidden="1" outlineLevel="2" x14ac:dyDescent="0.2">
      <c r="E306" s="42" t="s">
        <v>315</v>
      </c>
      <c r="G306" s="42" t="s">
        <v>155</v>
      </c>
      <c r="H306" s="3">
        <f t="shared" si="137"/>
        <v>0</v>
      </c>
      <c r="J306" s="3">
        <f t="shared" si="138"/>
        <v>0</v>
      </c>
      <c r="K306" s="3">
        <f t="shared" si="138"/>
        <v>0</v>
      </c>
      <c r="L306" s="3">
        <f t="shared" si="138"/>
        <v>0</v>
      </c>
      <c r="M306" s="3">
        <f t="shared" si="138"/>
        <v>0</v>
      </c>
      <c r="N306" s="3">
        <f t="shared" si="138"/>
        <v>0</v>
      </c>
      <c r="O306" s="3">
        <f t="shared" si="138"/>
        <v>0</v>
      </c>
      <c r="P306" s="3">
        <f t="shared" si="138"/>
        <v>0</v>
      </c>
    </row>
    <row r="307" spans="1:16" hidden="1" outlineLevel="2" x14ac:dyDescent="0.2">
      <c r="E307" s="42" t="s">
        <v>316</v>
      </c>
      <c r="G307" s="42" t="s">
        <v>155</v>
      </c>
      <c r="H307" s="3">
        <f t="shared" si="137"/>
        <v>0</v>
      </c>
      <c r="J307" s="3">
        <f t="shared" si="138"/>
        <v>0</v>
      </c>
      <c r="K307" s="3">
        <f t="shared" si="138"/>
        <v>0</v>
      </c>
      <c r="L307" s="3">
        <f t="shared" si="138"/>
        <v>0</v>
      </c>
      <c r="M307" s="3">
        <f t="shared" si="138"/>
        <v>0</v>
      </c>
      <c r="N307" s="3">
        <f t="shared" si="138"/>
        <v>0</v>
      </c>
      <c r="O307" s="3">
        <f t="shared" si="138"/>
        <v>0</v>
      </c>
      <c r="P307" s="3">
        <f t="shared" si="138"/>
        <v>0</v>
      </c>
    </row>
    <row r="308" spans="1:16" hidden="1" outlineLevel="2" x14ac:dyDescent="0.2">
      <c r="E308" s="42" t="s">
        <v>317</v>
      </c>
      <c r="G308" s="42" t="s">
        <v>155</v>
      </c>
      <c r="H308" s="3">
        <f t="shared" si="137"/>
        <v>0</v>
      </c>
      <c r="J308" s="3">
        <f t="shared" si="138"/>
        <v>0</v>
      </c>
      <c r="K308" s="3">
        <f t="shared" si="138"/>
        <v>0</v>
      </c>
      <c r="L308" s="3">
        <f t="shared" si="138"/>
        <v>0</v>
      </c>
      <c r="M308" s="3">
        <f t="shared" si="138"/>
        <v>0</v>
      </c>
      <c r="N308" s="3">
        <f t="shared" si="138"/>
        <v>0</v>
      </c>
      <c r="O308" s="3">
        <f t="shared" si="138"/>
        <v>0</v>
      </c>
      <c r="P308" s="3">
        <f t="shared" si="138"/>
        <v>0</v>
      </c>
    </row>
    <row r="309" spans="1:16" hidden="1" outlineLevel="2" x14ac:dyDescent="0.2">
      <c r="E309" s="42" t="s">
        <v>318</v>
      </c>
      <c r="G309" s="42" t="s">
        <v>155</v>
      </c>
      <c r="H309" s="3">
        <f t="shared" si="137"/>
        <v>0</v>
      </c>
      <c r="J309" s="3">
        <f t="shared" si="138"/>
        <v>0</v>
      </c>
      <c r="K309" s="3">
        <f t="shared" si="138"/>
        <v>0</v>
      </c>
      <c r="L309" s="3">
        <f t="shared" si="138"/>
        <v>0</v>
      </c>
      <c r="M309" s="3">
        <f t="shared" si="138"/>
        <v>0</v>
      </c>
      <c r="N309" s="3">
        <f t="shared" si="138"/>
        <v>0</v>
      </c>
      <c r="O309" s="3">
        <f t="shared" si="138"/>
        <v>0</v>
      </c>
      <c r="P309" s="3">
        <f t="shared" si="138"/>
        <v>0</v>
      </c>
    </row>
    <row r="310" spans="1:16" hidden="1" outlineLevel="2" x14ac:dyDescent="0.2">
      <c r="E310" s="42" t="s">
        <v>319</v>
      </c>
      <c r="G310" s="42" t="s">
        <v>155</v>
      </c>
      <c r="H310" s="3">
        <f t="shared" si="137"/>
        <v>0</v>
      </c>
      <c r="J310" s="3">
        <f t="shared" si="138"/>
        <v>0</v>
      </c>
      <c r="K310" s="3">
        <f t="shared" si="138"/>
        <v>0</v>
      </c>
      <c r="L310" s="3">
        <f t="shared" si="138"/>
        <v>0</v>
      </c>
      <c r="M310" s="3">
        <f t="shared" si="138"/>
        <v>0</v>
      </c>
      <c r="N310" s="3">
        <f t="shared" si="138"/>
        <v>0</v>
      </c>
      <c r="O310" s="3">
        <f t="shared" si="138"/>
        <v>0</v>
      </c>
      <c r="P310" s="3">
        <f t="shared" si="138"/>
        <v>0</v>
      </c>
    </row>
    <row r="311" spans="1:16" hidden="1" outlineLevel="2" x14ac:dyDescent="0.2"/>
    <row r="312" spans="1:16" hidden="1" outlineLevel="2" x14ac:dyDescent="0.2"/>
    <row r="313" spans="1:16" hidden="1" outlineLevel="2" x14ac:dyDescent="0.2">
      <c r="B313" s="35" t="s">
        <v>320</v>
      </c>
    </row>
    <row r="314" spans="1:16" hidden="1" outlineLevel="2" x14ac:dyDescent="0.2">
      <c r="E314" s="42" t="str">
        <f t="shared" ref="E314:P314" si="139" xml:space="preserve"> E$283</f>
        <v xml:space="preserve">Year 2 PAYG linked adjustment clawback by year - real (WR) </v>
      </c>
      <c r="F314" s="3">
        <f t="shared" si="139"/>
        <v>0</v>
      </c>
      <c r="G314" s="3" t="str">
        <f t="shared" si="139"/>
        <v>£m</v>
      </c>
      <c r="H314" s="3">
        <f t="shared" si="139"/>
        <v>0</v>
      </c>
      <c r="I314" s="3">
        <f t="shared" si="139"/>
        <v>0</v>
      </c>
      <c r="J314" s="3">
        <f t="shared" si="139"/>
        <v>0</v>
      </c>
      <c r="K314" s="3">
        <f t="shared" si="139"/>
        <v>0</v>
      </c>
      <c r="L314" s="3">
        <f t="shared" si="139"/>
        <v>0</v>
      </c>
      <c r="M314" s="3">
        <f t="shared" si="139"/>
        <v>0</v>
      </c>
      <c r="N314" s="3">
        <f t="shared" si="139"/>
        <v>0</v>
      </c>
      <c r="O314" s="3">
        <f t="shared" si="139"/>
        <v>0</v>
      </c>
      <c r="P314" s="3">
        <f t="shared" si="139"/>
        <v>0</v>
      </c>
    </row>
    <row r="315" spans="1:16" hidden="1" outlineLevel="2" x14ac:dyDescent="0.2">
      <c r="E315" s="42" t="str">
        <f t="shared" ref="E315:P315" si="140" xml:space="preserve"> E$284</f>
        <v xml:space="preserve">Year 2 PAYG linked adjustment clawback by year - real (WN) </v>
      </c>
      <c r="F315" s="3">
        <f t="shared" si="140"/>
        <v>0</v>
      </c>
      <c r="G315" s="3" t="str">
        <f t="shared" si="140"/>
        <v>£m</v>
      </c>
      <c r="H315" s="3">
        <f t="shared" si="140"/>
        <v>0</v>
      </c>
      <c r="I315" s="3">
        <f t="shared" si="140"/>
        <v>0</v>
      </c>
      <c r="J315" s="3">
        <f t="shared" si="140"/>
        <v>0</v>
      </c>
      <c r="K315" s="3">
        <f t="shared" si="140"/>
        <v>0</v>
      </c>
      <c r="L315" s="3">
        <f t="shared" si="140"/>
        <v>0</v>
      </c>
      <c r="M315" s="3">
        <f t="shared" si="140"/>
        <v>0</v>
      </c>
      <c r="N315" s="3">
        <f t="shared" si="140"/>
        <v>0</v>
      </c>
      <c r="O315" s="3">
        <f t="shared" si="140"/>
        <v>0</v>
      </c>
      <c r="P315" s="3">
        <f t="shared" si="140"/>
        <v>0</v>
      </c>
    </row>
    <row r="316" spans="1:16" hidden="1" outlineLevel="2" x14ac:dyDescent="0.2">
      <c r="E316" s="42" t="str">
        <f t="shared" ref="E316:P316" si="141" xml:space="preserve"> E$285</f>
        <v xml:space="preserve">Year 2 PAYG linked adjustment clawback by year - real (WWN) </v>
      </c>
      <c r="F316" s="3">
        <f t="shared" si="141"/>
        <v>0</v>
      </c>
      <c r="G316" s="3" t="str">
        <f t="shared" si="141"/>
        <v>£m</v>
      </c>
      <c r="H316" s="3">
        <f t="shared" si="141"/>
        <v>0</v>
      </c>
      <c r="I316" s="3">
        <f t="shared" si="141"/>
        <v>0</v>
      </c>
      <c r="J316" s="3">
        <f t="shared" si="141"/>
        <v>0</v>
      </c>
      <c r="K316" s="3">
        <f t="shared" si="141"/>
        <v>0</v>
      </c>
      <c r="L316" s="3">
        <f t="shared" si="141"/>
        <v>0</v>
      </c>
      <c r="M316" s="3">
        <f t="shared" si="141"/>
        <v>0</v>
      </c>
      <c r="N316" s="3">
        <f t="shared" si="141"/>
        <v>0</v>
      </c>
      <c r="O316" s="3">
        <f t="shared" si="141"/>
        <v>0</v>
      </c>
      <c r="P316" s="3">
        <f t="shared" si="141"/>
        <v>0</v>
      </c>
    </row>
    <row r="317" spans="1:16" hidden="1" outlineLevel="2" x14ac:dyDescent="0.2">
      <c r="E317" s="42" t="str">
        <f t="shared" ref="E317:P317" si="142" xml:space="preserve"> E$286</f>
        <v xml:space="preserve">Year 2 PAYG linked adjustment clawback by year - real (BR) </v>
      </c>
      <c r="F317" s="3">
        <f t="shared" si="142"/>
        <v>0</v>
      </c>
      <c r="G317" s="3" t="str">
        <f t="shared" si="142"/>
        <v>£m</v>
      </c>
      <c r="H317" s="3">
        <f t="shared" si="142"/>
        <v>0</v>
      </c>
      <c r="I317" s="3">
        <f t="shared" si="142"/>
        <v>0</v>
      </c>
      <c r="J317" s="3">
        <f t="shared" si="142"/>
        <v>0</v>
      </c>
      <c r="K317" s="3">
        <f t="shared" si="142"/>
        <v>0</v>
      </c>
      <c r="L317" s="3">
        <f t="shared" si="142"/>
        <v>0</v>
      </c>
      <c r="M317" s="3">
        <f t="shared" si="142"/>
        <v>0</v>
      </c>
      <c r="N317" s="3">
        <f t="shared" si="142"/>
        <v>0</v>
      </c>
      <c r="O317" s="3">
        <f t="shared" si="142"/>
        <v>0</v>
      </c>
      <c r="P317" s="3">
        <f t="shared" si="142"/>
        <v>0</v>
      </c>
    </row>
    <row r="318" spans="1:16" hidden="1" outlineLevel="2" x14ac:dyDescent="0.2">
      <c r="E318" s="42" t="str">
        <f t="shared" ref="E318:P318" si="143" xml:space="preserve"> E$287</f>
        <v xml:space="preserve">Year 2 PAYG linked adjustment clawback by year - real (ADDN1) </v>
      </c>
      <c r="F318" s="3">
        <f t="shared" si="143"/>
        <v>0</v>
      </c>
      <c r="G318" s="3" t="str">
        <f t="shared" si="143"/>
        <v>£m</v>
      </c>
      <c r="H318" s="3">
        <f t="shared" si="143"/>
        <v>0</v>
      </c>
      <c r="I318" s="3">
        <f t="shared" si="143"/>
        <v>0</v>
      </c>
      <c r="J318" s="3">
        <f t="shared" si="143"/>
        <v>0</v>
      </c>
      <c r="K318" s="3">
        <f t="shared" si="143"/>
        <v>0</v>
      </c>
      <c r="L318" s="3">
        <f t="shared" si="143"/>
        <v>0</v>
      </c>
      <c r="M318" s="3">
        <f t="shared" si="143"/>
        <v>0</v>
      </c>
      <c r="N318" s="3">
        <f t="shared" si="143"/>
        <v>0</v>
      </c>
      <c r="O318" s="3">
        <f t="shared" si="143"/>
        <v>0</v>
      </c>
      <c r="P318" s="3">
        <f t="shared" si="143"/>
        <v>0</v>
      </c>
    </row>
    <row r="319" spans="1:16" hidden="1" outlineLevel="2" x14ac:dyDescent="0.2">
      <c r="E319" s="42" t="str">
        <f t="shared" ref="E319:P319" si="144" xml:space="preserve"> E$288</f>
        <v xml:space="preserve">Year 2 PAYG linked adjustment clawback by year - real (ADDN2) </v>
      </c>
      <c r="F319" s="3">
        <f t="shared" si="144"/>
        <v>0</v>
      </c>
      <c r="G319" s="3" t="str">
        <f t="shared" si="144"/>
        <v>£m</v>
      </c>
      <c r="H319" s="3">
        <f t="shared" si="144"/>
        <v>0</v>
      </c>
      <c r="I319" s="3">
        <f t="shared" si="144"/>
        <v>0</v>
      </c>
      <c r="J319" s="3">
        <f t="shared" si="144"/>
        <v>0</v>
      </c>
      <c r="K319" s="3">
        <f t="shared" si="144"/>
        <v>0</v>
      </c>
      <c r="L319" s="3">
        <f t="shared" si="144"/>
        <v>0</v>
      </c>
      <c r="M319" s="3">
        <f t="shared" si="144"/>
        <v>0</v>
      </c>
      <c r="N319" s="3">
        <f t="shared" si="144"/>
        <v>0</v>
      </c>
      <c r="O319" s="3">
        <f t="shared" si="144"/>
        <v>0</v>
      </c>
      <c r="P319" s="3">
        <f t="shared" si="144"/>
        <v>0</v>
      </c>
    </row>
    <row r="320" spans="1:16" hidden="1" outlineLevel="2" x14ac:dyDescent="0.2">
      <c r="A320" s="11"/>
      <c r="B320" s="11"/>
      <c r="C320" s="21"/>
      <c r="D320" s="19"/>
      <c r="E320" s="15" t="str">
        <f xml:space="preserve"> Time!E$74</f>
        <v>Year 5 period flag</v>
      </c>
      <c r="F320" s="8">
        <f xml:space="preserve"> Time!F$74</f>
        <v>0</v>
      </c>
      <c r="G320" s="8" t="str">
        <f xml:space="preserve"> Time!G$74</f>
        <v>Flag</v>
      </c>
      <c r="H320" s="8">
        <f xml:space="preserve"> Time!H$74</f>
        <v>1</v>
      </c>
      <c r="I320" s="8">
        <f xml:space="preserve"> Time!I$74</f>
        <v>0</v>
      </c>
      <c r="J320" s="8">
        <f xml:space="preserve"> Time!J$74</f>
        <v>0</v>
      </c>
      <c r="K320" s="8">
        <f xml:space="preserve"> Time!K$74</f>
        <v>0</v>
      </c>
      <c r="L320" s="8">
        <f xml:space="preserve"> Time!L$74</f>
        <v>0</v>
      </c>
      <c r="M320" s="8">
        <f xml:space="preserve"> Time!M$74</f>
        <v>0</v>
      </c>
      <c r="N320" s="8">
        <f xml:space="preserve"> Time!N$74</f>
        <v>0</v>
      </c>
      <c r="O320" s="8">
        <f xml:space="preserve"> Time!O$74</f>
        <v>1</v>
      </c>
      <c r="P320" s="8">
        <f xml:space="preserve"> Time!P$74</f>
        <v>0</v>
      </c>
    </row>
    <row r="321" spans="2:16" hidden="1" outlineLevel="2" x14ac:dyDescent="0.2">
      <c r="E321" s="42" t="s">
        <v>321</v>
      </c>
      <c r="G321" s="42" t="s">
        <v>155</v>
      </c>
      <c r="H321" s="3">
        <f t="shared" ref="H321:H326" si="145" xml:space="preserve"> SUM( J321:P321 )</f>
        <v>0</v>
      </c>
      <c r="J321" s="3">
        <f t="shared" ref="J321:P326" si="146" xml:space="preserve"> J314 * J$320</f>
        <v>0</v>
      </c>
      <c r="K321" s="3">
        <f t="shared" si="146"/>
        <v>0</v>
      </c>
      <c r="L321" s="3">
        <f t="shared" si="146"/>
        <v>0</v>
      </c>
      <c r="M321" s="3">
        <f t="shared" si="146"/>
        <v>0</v>
      </c>
      <c r="N321" s="3">
        <f t="shared" si="146"/>
        <v>0</v>
      </c>
      <c r="O321" s="3">
        <f t="shared" si="146"/>
        <v>0</v>
      </c>
      <c r="P321" s="3">
        <f t="shared" si="146"/>
        <v>0</v>
      </c>
    </row>
    <row r="322" spans="2:16" hidden="1" outlineLevel="2" x14ac:dyDescent="0.2">
      <c r="E322" s="42" t="s">
        <v>322</v>
      </c>
      <c r="G322" s="42" t="s">
        <v>155</v>
      </c>
      <c r="H322" s="3">
        <f t="shared" si="145"/>
        <v>0</v>
      </c>
      <c r="J322" s="3">
        <f t="shared" si="146"/>
        <v>0</v>
      </c>
      <c r="K322" s="3">
        <f t="shared" si="146"/>
        <v>0</v>
      </c>
      <c r="L322" s="3">
        <f t="shared" si="146"/>
        <v>0</v>
      </c>
      <c r="M322" s="3">
        <f t="shared" si="146"/>
        <v>0</v>
      </c>
      <c r="N322" s="3">
        <f t="shared" si="146"/>
        <v>0</v>
      </c>
      <c r="O322" s="3">
        <f t="shared" si="146"/>
        <v>0</v>
      </c>
      <c r="P322" s="3">
        <f t="shared" si="146"/>
        <v>0</v>
      </c>
    </row>
    <row r="323" spans="2:16" hidden="1" outlineLevel="2" x14ac:dyDescent="0.2">
      <c r="E323" s="42" t="s">
        <v>323</v>
      </c>
      <c r="G323" s="42" t="s">
        <v>155</v>
      </c>
      <c r="H323" s="3">
        <f t="shared" si="145"/>
        <v>0</v>
      </c>
      <c r="J323" s="3">
        <f t="shared" si="146"/>
        <v>0</v>
      </c>
      <c r="K323" s="3">
        <f t="shared" si="146"/>
        <v>0</v>
      </c>
      <c r="L323" s="3">
        <f t="shared" si="146"/>
        <v>0</v>
      </c>
      <c r="M323" s="3">
        <f t="shared" si="146"/>
        <v>0</v>
      </c>
      <c r="N323" s="3">
        <f t="shared" si="146"/>
        <v>0</v>
      </c>
      <c r="O323" s="3">
        <f t="shared" si="146"/>
        <v>0</v>
      </c>
      <c r="P323" s="3">
        <f t="shared" si="146"/>
        <v>0</v>
      </c>
    </row>
    <row r="324" spans="2:16" hidden="1" outlineLevel="2" x14ac:dyDescent="0.2">
      <c r="E324" s="42" t="s">
        <v>324</v>
      </c>
      <c r="G324" s="42" t="s">
        <v>155</v>
      </c>
      <c r="H324" s="3">
        <f t="shared" si="145"/>
        <v>0</v>
      </c>
      <c r="J324" s="3">
        <f t="shared" si="146"/>
        <v>0</v>
      </c>
      <c r="K324" s="3">
        <f t="shared" si="146"/>
        <v>0</v>
      </c>
      <c r="L324" s="3">
        <f t="shared" si="146"/>
        <v>0</v>
      </c>
      <c r="M324" s="3">
        <f t="shared" si="146"/>
        <v>0</v>
      </c>
      <c r="N324" s="3">
        <f t="shared" si="146"/>
        <v>0</v>
      </c>
      <c r="O324" s="3">
        <f t="shared" si="146"/>
        <v>0</v>
      </c>
      <c r="P324" s="3">
        <f t="shared" si="146"/>
        <v>0</v>
      </c>
    </row>
    <row r="325" spans="2:16" hidden="1" outlineLevel="2" x14ac:dyDescent="0.2">
      <c r="E325" s="42" t="s">
        <v>325</v>
      </c>
      <c r="G325" s="42" t="s">
        <v>155</v>
      </c>
      <c r="H325" s="3">
        <f t="shared" si="145"/>
        <v>0</v>
      </c>
      <c r="J325" s="3">
        <f t="shared" si="146"/>
        <v>0</v>
      </c>
      <c r="K325" s="3">
        <f t="shared" si="146"/>
        <v>0</v>
      </c>
      <c r="L325" s="3">
        <f t="shared" si="146"/>
        <v>0</v>
      </c>
      <c r="M325" s="3">
        <f t="shared" si="146"/>
        <v>0</v>
      </c>
      <c r="N325" s="3">
        <f t="shared" si="146"/>
        <v>0</v>
      </c>
      <c r="O325" s="3">
        <f t="shared" si="146"/>
        <v>0</v>
      </c>
      <c r="P325" s="3">
        <f t="shared" si="146"/>
        <v>0</v>
      </c>
    </row>
    <row r="326" spans="2:16" hidden="1" outlineLevel="2" x14ac:dyDescent="0.2">
      <c r="E326" s="42" t="s">
        <v>326</v>
      </c>
      <c r="G326" s="42" t="s">
        <v>155</v>
      </c>
      <c r="H326" s="3">
        <f t="shared" si="145"/>
        <v>0</v>
      </c>
      <c r="J326" s="3">
        <f t="shared" si="146"/>
        <v>0</v>
      </c>
      <c r="K326" s="3">
        <f t="shared" si="146"/>
        <v>0</v>
      </c>
      <c r="L326" s="3">
        <f t="shared" si="146"/>
        <v>0</v>
      </c>
      <c r="M326" s="3">
        <f t="shared" si="146"/>
        <v>0</v>
      </c>
      <c r="N326" s="3">
        <f t="shared" si="146"/>
        <v>0</v>
      </c>
      <c r="O326" s="3">
        <f t="shared" si="146"/>
        <v>0</v>
      </c>
      <c r="P326" s="3">
        <f t="shared" si="146"/>
        <v>0</v>
      </c>
    </row>
    <row r="327" spans="2:16" hidden="1" outlineLevel="2" x14ac:dyDescent="0.2"/>
    <row r="328" spans="2:16" hidden="1" outlineLevel="1" x14ac:dyDescent="0.2"/>
    <row r="329" spans="2:16" hidden="1" outlineLevel="1" x14ac:dyDescent="0.2"/>
    <row r="330" spans="2:16" hidden="1" outlineLevel="1" x14ac:dyDescent="0.2">
      <c r="B330" s="35" t="s">
        <v>327</v>
      </c>
    </row>
    <row r="331" spans="2:16" hidden="1" outlineLevel="1" x14ac:dyDescent="0.2"/>
    <row r="332" spans="2:16" hidden="1" outlineLevel="2" x14ac:dyDescent="0.2">
      <c r="B332" s="35" t="s">
        <v>328</v>
      </c>
    </row>
    <row r="333" spans="2:16" hidden="1" outlineLevel="2" x14ac:dyDescent="0.2">
      <c r="E333" s="42" t="str">
        <f t="shared" ref="E333:P333" si="147" xml:space="preserve"> E$182</f>
        <v xml:space="preserve">Expenditure adjustment clawback year 2 in spend year - real (WR) </v>
      </c>
      <c r="F333" s="3">
        <f t="shared" si="147"/>
        <v>0</v>
      </c>
      <c r="G333" s="3" t="str">
        <f t="shared" si="147"/>
        <v>£m</v>
      </c>
      <c r="H333" s="3">
        <f t="shared" si="147"/>
        <v>0</v>
      </c>
      <c r="I333" s="3">
        <f t="shared" si="147"/>
        <v>0</v>
      </c>
      <c r="J333" s="3">
        <f t="shared" si="147"/>
        <v>0</v>
      </c>
      <c r="K333" s="3">
        <f t="shared" si="147"/>
        <v>0</v>
      </c>
      <c r="L333" s="3">
        <f t="shared" si="147"/>
        <v>0</v>
      </c>
      <c r="M333" s="3">
        <f t="shared" si="147"/>
        <v>0</v>
      </c>
      <c r="N333" s="3">
        <f t="shared" si="147"/>
        <v>0</v>
      </c>
      <c r="O333" s="3">
        <f t="shared" si="147"/>
        <v>0</v>
      </c>
      <c r="P333" s="3">
        <f t="shared" si="147"/>
        <v>0</v>
      </c>
    </row>
    <row r="334" spans="2:16" hidden="1" outlineLevel="2" x14ac:dyDescent="0.2">
      <c r="E334" s="42" t="str">
        <f t="shared" ref="E334:P334" si="148" xml:space="preserve"> E$183</f>
        <v xml:space="preserve">Expenditure adjustment clawback year 2 in spend year - real (WN) </v>
      </c>
      <c r="F334" s="3">
        <f t="shared" si="148"/>
        <v>0</v>
      </c>
      <c r="G334" s="3" t="str">
        <f t="shared" si="148"/>
        <v>£m</v>
      </c>
      <c r="H334" s="3">
        <f t="shared" si="148"/>
        <v>0</v>
      </c>
      <c r="I334" s="3">
        <f t="shared" si="148"/>
        <v>0</v>
      </c>
      <c r="J334" s="3">
        <f t="shared" si="148"/>
        <v>0</v>
      </c>
      <c r="K334" s="3">
        <f t="shared" si="148"/>
        <v>0</v>
      </c>
      <c r="L334" s="3">
        <f t="shared" si="148"/>
        <v>0</v>
      </c>
      <c r="M334" s="3">
        <f t="shared" si="148"/>
        <v>0</v>
      </c>
      <c r="N334" s="3">
        <f t="shared" si="148"/>
        <v>0</v>
      </c>
      <c r="O334" s="3">
        <f t="shared" si="148"/>
        <v>0</v>
      </c>
      <c r="P334" s="3">
        <f t="shared" si="148"/>
        <v>0</v>
      </c>
    </row>
    <row r="335" spans="2:16" hidden="1" outlineLevel="2" x14ac:dyDescent="0.2">
      <c r="E335" s="42" t="str">
        <f t="shared" ref="E335:P335" si="149" xml:space="preserve"> E$184</f>
        <v xml:space="preserve">Expenditure adjustment clawback year 2 in spend year - real (WWN) </v>
      </c>
      <c r="F335" s="3">
        <f t="shared" si="149"/>
        <v>0</v>
      </c>
      <c r="G335" s="3" t="str">
        <f t="shared" si="149"/>
        <v>£m</v>
      </c>
      <c r="H335" s="3">
        <f t="shared" si="149"/>
        <v>0</v>
      </c>
      <c r="I335" s="3">
        <f t="shared" si="149"/>
        <v>0</v>
      </c>
      <c r="J335" s="3">
        <f t="shared" si="149"/>
        <v>0</v>
      </c>
      <c r="K335" s="3">
        <f t="shared" si="149"/>
        <v>0</v>
      </c>
      <c r="L335" s="3">
        <f t="shared" si="149"/>
        <v>0</v>
      </c>
      <c r="M335" s="3">
        <f t="shared" si="149"/>
        <v>0</v>
      </c>
      <c r="N335" s="3">
        <f t="shared" si="149"/>
        <v>0</v>
      </c>
      <c r="O335" s="3">
        <f t="shared" si="149"/>
        <v>0</v>
      </c>
      <c r="P335" s="3">
        <f t="shared" si="149"/>
        <v>0</v>
      </c>
    </row>
    <row r="336" spans="2:16" hidden="1" outlineLevel="2" x14ac:dyDescent="0.2">
      <c r="E336" s="42" t="str">
        <f t="shared" ref="E336:P336" si="150" xml:space="preserve"> E$185</f>
        <v xml:space="preserve">Expenditure adjustment clawback year 2 in spend year - real (BR) </v>
      </c>
      <c r="F336" s="3">
        <f t="shared" si="150"/>
        <v>0</v>
      </c>
      <c r="G336" s="3" t="str">
        <f t="shared" si="150"/>
        <v>£m</v>
      </c>
      <c r="H336" s="3">
        <f t="shared" si="150"/>
        <v>0</v>
      </c>
      <c r="I336" s="3">
        <f t="shared" si="150"/>
        <v>0</v>
      </c>
      <c r="J336" s="3">
        <f t="shared" si="150"/>
        <v>0</v>
      </c>
      <c r="K336" s="3">
        <f t="shared" si="150"/>
        <v>0</v>
      </c>
      <c r="L336" s="3">
        <f t="shared" si="150"/>
        <v>0</v>
      </c>
      <c r="M336" s="3">
        <f t="shared" si="150"/>
        <v>0</v>
      </c>
      <c r="N336" s="3">
        <f t="shared" si="150"/>
        <v>0</v>
      </c>
      <c r="O336" s="3">
        <f t="shared" si="150"/>
        <v>0</v>
      </c>
      <c r="P336" s="3">
        <f t="shared" si="150"/>
        <v>0</v>
      </c>
    </row>
    <row r="337" spans="1:16" hidden="1" outlineLevel="2" x14ac:dyDescent="0.2">
      <c r="E337" s="42" t="str">
        <f t="shared" ref="E337:P337" si="151" xml:space="preserve"> E$186</f>
        <v xml:space="preserve">Expenditure adjustment clawback year 2 in spend year - real (ADDN1) </v>
      </c>
      <c r="F337" s="3">
        <f t="shared" si="151"/>
        <v>0</v>
      </c>
      <c r="G337" s="3" t="str">
        <f t="shared" si="151"/>
        <v>£m</v>
      </c>
      <c r="H337" s="3">
        <f t="shared" si="151"/>
        <v>0</v>
      </c>
      <c r="I337" s="3">
        <f t="shared" si="151"/>
        <v>0</v>
      </c>
      <c r="J337" s="3">
        <f t="shared" si="151"/>
        <v>0</v>
      </c>
      <c r="K337" s="3">
        <f t="shared" si="151"/>
        <v>0</v>
      </c>
      <c r="L337" s="3">
        <f t="shared" si="151"/>
        <v>0</v>
      </c>
      <c r="M337" s="3">
        <f t="shared" si="151"/>
        <v>0</v>
      </c>
      <c r="N337" s="3">
        <f t="shared" si="151"/>
        <v>0</v>
      </c>
      <c r="O337" s="3">
        <f t="shared" si="151"/>
        <v>0</v>
      </c>
      <c r="P337" s="3">
        <f t="shared" si="151"/>
        <v>0</v>
      </c>
    </row>
    <row r="338" spans="1:16" hidden="1" outlineLevel="2" x14ac:dyDescent="0.2">
      <c r="E338" s="42" t="str">
        <f t="shared" ref="E338:P338" si="152" xml:space="preserve"> E$187</f>
        <v xml:space="preserve">Expenditure adjustment clawback year 2 in spend year - real (ADDN2) </v>
      </c>
      <c r="F338" s="3">
        <f t="shared" si="152"/>
        <v>0</v>
      </c>
      <c r="G338" s="3" t="str">
        <f t="shared" si="152"/>
        <v>£m</v>
      </c>
      <c r="H338" s="3">
        <f t="shared" si="152"/>
        <v>0</v>
      </c>
      <c r="I338" s="3">
        <f t="shared" si="152"/>
        <v>0</v>
      </c>
      <c r="J338" s="3">
        <f t="shared" si="152"/>
        <v>0</v>
      </c>
      <c r="K338" s="3">
        <f t="shared" si="152"/>
        <v>0</v>
      </c>
      <c r="L338" s="3">
        <f t="shared" si="152"/>
        <v>0</v>
      </c>
      <c r="M338" s="3">
        <f t="shared" si="152"/>
        <v>0</v>
      </c>
      <c r="N338" s="3">
        <f t="shared" si="152"/>
        <v>0</v>
      </c>
      <c r="O338" s="3">
        <f t="shared" si="152"/>
        <v>0</v>
      </c>
      <c r="P338" s="3">
        <f t="shared" si="152"/>
        <v>0</v>
      </c>
    </row>
    <row r="339" spans="1:16" hidden="1" outlineLevel="2" x14ac:dyDescent="0.2">
      <c r="A339" s="11"/>
      <c r="B339" s="11"/>
      <c r="C339" s="21"/>
      <c r="D339" s="19"/>
      <c r="E339" s="15" t="str">
        <f xml:space="preserve"> Inputs!E$40</f>
        <v xml:space="preserve">Enhancement opex rate (WR) </v>
      </c>
      <c r="F339" s="10">
        <f xml:space="preserve"> Inputs!F$40</f>
        <v>0</v>
      </c>
      <c r="G339" s="10" t="str">
        <f xml:space="preserve"> Inputs!G$40</f>
        <v>%</v>
      </c>
      <c r="H339" s="10">
        <f xml:space="preserve"> Inputs!H$40</f>
        <v>0</v>
      </c>
      <c r="I339" s="10">
        <f xml:space="preserve"> Inputs!I$40</f>
        <v>0</v>
      </c>
      <c r="J339" s="10">
        <f xml:space="preserve"> Inputs!J$40</f>
        <v>0</v>
      </c>
      <c r="K339" s="10">
        <f xml:space="preserve"> Inputs!K$40</f>
        <v>0</v>
      </c>
      <c r="L339" s="10">
        <f xml:space="preserve"> Inputs!L$40</f>
        <v>0</v>
      </c>
      <c r="M339" s="10">
        <f xml:space="preserve"> Inputs!M$40</f>
        <v>0</v>
      </c>
      <c r="N339" s="10">
        <f xml:space="preserve"> Inputs!N$40</f>
        <v>0</v>
      </c>
      <c r="O339" s="10">
        <f xml:space="preserve"> Inputs!O$40</f>
        <v>0</v>
      </c>
      <c r="P339" s="10">
        <f xml:space="preserve"> Inputs!P$40</f>
        <v>0</v>
      </c>
    </row>
    <row r="340" spans="1:16" hidden="1" outlineLevel="2" x14ac:dyDescent="0.2">
      <c r="A340" s="11"/>
      <c r="B340" s="11"/>
      <c r="C340" s="21"/>
      <c r="D340" s="19"/>
      <c r="E340" s="15" t="str">
        <f xml:space="preserve"> Inputs!E$41</f>
        <v xml:space="preserve">Enhancement opex rate (WN) </v>
      </c>
      <c r="F340" s="10">
        <f xml:space="preserve"> Inputs!F$41</f>
        <v>0</v>
      </c>
      <c r="G340" s="10" t="str">
        <f xml:space="preserve"> Inputs!G$41</f>
        <v>%</v>
      </c>
      <c r="H340" s="10">
        <f xml:space="preserve"> Inputs!H$41</f>
        <v>0</v>
      </c>
      <c r="I340" s="10">
        <f xml:space="preserve"> Inputs!I$41</f>
        <v>0</v>
      </c>
      <c r="J340" s="10">
        <f xml:space="preserve"> Inputs!J$41</f>
        <v>0</v>
      </c>
      <c r="K340" s="10">
        <f xml:space="preserve"> Inputs!K$41</f>
        <v>0</v>
      </c>
      <c r="L340" s="10">
        <f xml:space="preserve"> Inputs!L$41</f>
        <v>0</v>
      </c>
      <c r="M340" s="10">
        <f xml:space="preserve"> Inputs!M$41</f>
        <v>0</v>
      </c>
      <c r="N340" s="10">
        <f xml:space="preserve"> Inputs!N$41</f>
        <v>0</v>
      </c>
      <c r="O340" s="10">
        <f xml:space="preserve"> Inputs!O$41</f>
        <v>0</v>
      </c>
      <c r="P340" s="10">
        <f xml:space="preserve"> Inputs!P$41</f>
        <v>0</v>
      </c>
    </row>
    <row r="341" spans="1:16" hidden="1" outlineLevel="2" x14ac:dyDescent="0.2">
      <c r="A341" s="11"/>
      <c r="B341" s="11"/>
      <c r="C341" s="21"/>
      <c r="D341" s="19"/>
      <c r="E341" s="15" t="str">
        <f xml:space="preserve"> Inputs!E$42</f>
        <v xml:space="preserve">Enhancement opex rate (WWN) </v>
      </c>
      <c r="F341" s="10">
        <f xml:space="preserve"> Inputs!F$42</f>
        <v>0</v>
      </c>
      <c r="G341" s="10" t="str">
        <f xml:space="preserve"> Inputs!G$42</f>
        <v>%</v>
      </c>
      <c r="H341" s="10">
        <f xml:space="preserve"> Inputs!H$42</f>
        <v>0</v>
      </c>
      <c r="I341" s="10">
        <f xml:space="preserve"> Inputs!I$42</f>
        <v>0</v>
      </c>
      <c r="J341" s="10">
        <f xml:space="preserve"> Inputs!J$42</f>
        <v>0</v>
      </c>
      <c r="K341" s="10">
        <f xml:space="preserve"> Inputs!K$42</f>
        <v>0</v>
      </c>
      <c r="L341" s="10">
        <f xml:space="preserve"> Inputs!L$42</f>
        <v>0</v>
      </c>
      <c r="M341" s="10">
        <f xml:space="preserve"> Inputs!M$42</f>
        <v>0</v>
      </c>
      <c r="N341" s="10">
        <f xml:space="preserve"> Inputs!N$42</f>
        <v>0</v>
      </c>
      <c r="O341" s="10">
        <f xml:space="preserve"> Inputs!O$42</f>
        <v>0</v>
      </c>
      <c r="P341" s="10">
        <f xml:space="preserve"> Inputs!P$42</f>
        <v>0</v>
      </c>
    </row>
    <row r="342" spans="1:16" hidden="1" outlineLevel="2" x14ac:dyDescent="0.2">
      <c r="A342" s="11"/>
      <c r="B342" s="11"/>
      <c r="C342" s="21"/>
      <c r="D342" s="19"/>
      <c r="E342" s="15" t="str">
        <f xml:space="preserve"> Inputs!E$43</f>
        <v xml:space="preserve">Enhancement opex rate (BR) </v>
      </c>
      <c r="F342" s="10">
        <f xml:space="preserve"> Inputs!F$43</f>
        <v>0</v>
      </c>
      <c r="G342" s="10" t="str">
        <f xml:space="preserve"> Inputs!G$43</f>
        <v>%</v>
      </c>
      <c r="H342" s="10">
        <f xml:space="preserve"> Inputs!H$43</f>
        <v>0</v>
      </c>
      <c r="I342" s="10">
        <f xml:space="preserve"> Inputs!I$43</f>
        <v>0</v>
      </c>
      <c r="J342" s="10">
        <f xml:space="preserve"> Inputs!J$43</f>
        <v>0</v>
      </c>
      <c r="K342" s="10">
        <f xml:space="preserve"> Inputs!K$43</f>
        <v>0</v>
      </c>
      <c r="L342" s="10">
        <f xml:space="preserve"> Inputs!L$43</f>
        <v>0</v>
      </c>
      <c r="M342" s="10">
        <f xml:space="preserve"> Inputs!M$43</f>
        <v>0</v>
      </c>
      <c r="N342" s="10">
        <f xml:space="preserve"> Inputs!N$43</f>
        <v>0</v>
      </c>
      <c r="O342" s="10">
        <f xml:space="preserve"> Inputs!O$43</f>
        <v>0</v>
      </c>
      <c r="P342" s="10">
        <f xml:space="preserve"> Inputs!P$43</f>
        <v>0</v>
      </c>
    </row>
    <row r="343" spans="1:16" hidden="1" outlineLevel="2" x14ac:dyDescent="0.2">
      <c r="A343" s="11"/>
      <c r="B343" s="11"/>
      <c r="C343" s="21"/>
      <c r="D343" s="19"/>
      <c r="E343" s="15" t="str">
        <f xml:space="preserve"> Inputs!E$44</f>
        <v xml:space="preserve">Enhancement opex rate (ADDN1) </v>
      </c>
      <c r="F343" s="10">
        <f xml:space="preserve"> Inputs!F$44</f>
        <v>0</v>
      </c>
      <c r="G343" s="10" t="str">
        <f xml:space="preserve"> Inputs!G$44</f>
        <v>%</v>
      </c>
      <c r="H343" s="10">
        <f xml:space="preserve"> Inputs!H$44</f>
        <v>0</v>
      </c>
      <c r="I343" s="10">
        <f xml:space="preserve"> Inputs!I$44</f>
        <v>0</v>
      </c>
      <c r="J343" s="10">
        <f xml:space="preserve"> Inputs!J$44</f>
        <v>0</v>
      </c>
      <c r="K343" s="10">
        <f xml:space="preserve"> Inputs!K$44</f>
        <v>0</v>
      </c>
      <c r="L343" s="10">
        <f xml:space="preserve"> Inputs!L$44</f>
        <v>0</v>
      </c>
      <c r="M343" s="10">
        <f xml:space="preserve"> Inputs!M$44</f>
        <v>0</v>
      </c>
      <c r="N343" s="10">
        <f xml:space="preserve"> Inputs!N$44</f>
        <v>0</v>
      </c>
      <c r="O343" s="10">
        <f xml:space="preserve"> Inputs!O$44</f>
        <v>0</v>
      </c>
      <c r="P343" s="10">
        <f xml:space="preserve"> Inputs!P$44</f>
        <v>0</v>
      </c>
    </row>
    <row r="344" spans="1:16" hidden="1" outlineLevel="2" x14ac:dyDescent="0.2">
      <c r="A344" s="11"/>
      <c r="B344" s="11"/>
      <c r="C344" s="21"/>
      <c r="D344" s="19"/>
      <c r="E344" s="15" t="str">
        <f xml:space="preserve"> Inputs!E$45</f>
        <v xml:space="preserve">Enhancement opex rate (ADDN2) </v>
      </c>
      <c r="F344" s="10">
        <f xml:space="preserve"> Inputs!F$45</f>
        <v>0</v>
      </c>
      <c r="G344" s="10" t="str">
        <f xml:space="preserve"> Inputs!G$45</f>
        <v>%</v>
      </c>
      <c r="H344" s="10">
        <f xml:space="preserve"> Inputs!H$45</f>
        <v>0</v>
      </c>
      <c r="I344" s="10">
        <f xml:space="preserve"> Inputs!I$45</f>
        <v>0</v>
      </c>
      <c r="J344" s="10">
        <f xml:space="preserve"> Inputs!J$45</f>
        <v>0</v>
      </c>
      <c r="K344" s="10">
        <f xml:space="preserve"> Inputs!K$45</f>
        <v>0</v>
      </c>
      <c r="L344" s="10">
        <f xml:space="preserve"> Inputs!L$45</f>
        <v>0</v>
      </c>
      <c r="M344" s="10">
        <f xml:space="preserve"> Inputs!M$45</f>
        <v>0</v>
      </c>
      <c r="N344" s="10">
        <f xml:space="preserve"> Inputs!N$45</f>
        <v>0</v>
      </c>
      <c r="O344" s="10">
        <f xml:space="preserve"> Inputs!O$45</f>
        <v>0</v>
      </c>
      <c r="P344" s="10">
        <f xml:space="preserve"> Inputs!P$45</f>
        <v>0</v>
      </c>
    </row>
    <row r="345" spans="1:16" hidden="1" outlineLevel="2" x14ac:dyDescent="0.2">
      <c r="E345" s="42" t="s">
        <v>329</v>
      </c>
      <c r="G345" s="42" t="s">
        <v>155</v>
      </c>
      <c r="H345" s="3">
        <f t="shared" ref="H345:H350" si="153" xml:space="preserve"> SUM( J345:P345 )</f>
        <v>0</v>
      </c>
      <c r="J345" s="3">
        <f t="shared" ref="J345:P350" si="154" xml:space="preserve"> J333 * ( 1 - J339 )</f>
        <v>0</v>
      </c>
      <c r="K345" s="3">
        <f t="shared" si="154"/>
        <v>0</v>
      </c>
      <c r="L345" s="3">
        <f t="shared" si="154"/>
        <v>0</v>
      </c>
      <c r="M345" s="3">
        <f t="shared" si="154"/>
        <v>0</v>
      </c>
      <c r="N345" s="3">
        <f t="shared" si="154"/>
        <v>0</v>
      </c>
      <c r="O345" s="3">
        <f t="shared" si="154"/>
        <v>0</v>
      </c>
      <c r="P345" s="3">
        <f t="shared" si="154"/>
        <v>0</v>
      </c>
    </row>
    <row r="346" spans="1:16" hidden="1" outlineLevel="2" x14ac:dyDescent="0.2">
      <c r="E346" s="42" t="s">
        <v>330</v>
      </c>
      <c r="G346" s="42" t="s">
        <v>155</v>
      </c>
      <c r="H346" s="3">
        <f t="shared" si="153"/>
        <v>0</v>
      </c>
      <c r="J346" s="3">
        <f t="shared" si="154"/>
        <v>0</v>
      </c>
      <c r="K346" s="3">
        <f t="shared" si="154"/>
        <v>0</v>
      </c>
      <c r="L346" s="3">
        <f t="shared" si="154"/>
        <v>0</v>
      </c>
      <c r="M346" s="3">
        <f t="shared" si="154"/>
        <v>0</v>
      </c>
      <c r="N346" s="3">
        <f t="shared" si="154"/>
        <v>0</v>
      </c>
      <c r="O346" s="3">
        <f t="shared" si="154"/>
        <v>0</v>
      </c>
      <c r="P346" s="3">
        <f t="shared" si="154"/>
        <v>0</v>
      </c>
    </row>
    <row r="347" spans="1:16" hidden="1" outlineLevel="2" x14ac:dyDescent="0.2">
      <c r="E347" s="42" t="s">
        <v>331</v>
      </c>
      <c r="G347" s="42" t="s">
        <v>155</v>
      </c>
      <c r="H347" s="3">
        <f t="shared" si="153"/>
        <v>0</v>
      </c>
      <c r="J347" s="3">
        <f t="shared" si="154"/>
        <v>0</v>
      </c>
      <c r="K347" s="3">
        <f t="shared" si="154"/>
        <v>0</v>
      </c>
      <c r="L347" s="3">
        <f t="shared" si="154"/>
        <v>0</v>
      </c>
      <c r="M347" s="3">
        <f t="shared" si="154"/>
        <v>0</v>
      </c>
      <c r="N347" s="3">
        <f t="shared" si="154"/>
        <v>0</v>
      </c>
      <c r="O347" s="3">
        <f t="shared" si="154"/>
        <v>0</v>
      </c>
      <c r="P347" s="3">
        <f t="shared" si="154"/>
        <v>0</v>
      </c>
    </row>
    <row r="348" spans="1:16" hidden="1" outlineLevel="2" x14ac:dyDescent="0.2">
      <c r="E348" s="42" t="s">
        <v>332</v>
      </c>
      <c r="G348" s="42" t="s">
        <v>155</v>
      </c>
      <c r="H348" s="3">
        <f t="shared" si="153"/>
        <v>0</v>
      </c>
      <c r="J348" s="3">
        <f t="shared" si="154"/>
        <v>0</v>
      </c>
      <c r="K348" s="3">
        <f t="shared" si="154"/>
        <v>0</v>
      </c>
      <c r="L348" s="3">
        <f t="shared" si="154"/>
        <v>0</v>
      </c>
      <c r="M348" s="3">
        <f t="shared" si="154"/>
        <v>0</v>
      </c>
      <c r="N348" s="3">
        <f t="shared" si="154"/>
        <v>0</v>
      </c>
      <c r="O348" s="3">
        <f t="shared" si="154"/>
        <v>0</v>
      </c>
      <c r="P348" s="3">
        <f t="shared" si="154"/>
        <v>0</v>
      </c>
    </row>
    <row r="349" spans="1:16" hidden="1" outlineLevel="2" x14ac:dyDescent="0.2">
      <c r="E349" s="42" t="s">
        <v>333</v>
      </c>
      <c r="G349" s="42" t="s">
        <v>155</v>
      </c>
      <c r="H349" s="3">
        <f t="shared" si="153"/>
        <v>0</v>
      </c>
      <c r="J349" s="3">
        <f t="shared" si="154"/>
        <v>0</v>
      </c>
      <c r="K349" s="3">
        <f t="shared" si="154"/>
        <v>0</v>
      </c>
      <c r="L349" s="3">
        <f t="shared" si="154"/>
        <v>0</v>
      </c>
      <c r="M349" s="3">
        <f t="shared" si="154"/>
        <v>0</v>
      </c>
      <c r="N349" s="3">
        <f t="shared" si="154"/>
        <v>0</v>
      </c>
      <c r="O349" s="3">
        <f t="shared" si="154"/>
        <v>0</v>
      </c>
      <c r="P349" s="3">
        <f t="shared" si="154"/>
        <v>0</v>
      </c>
    </row>
    <row r="350" spans="1:16" hidden="1" outlineLevel="2" x14ac:dyDescent="0.2">
      <c r="E350" s="42" t="s">
        <v>334</v>
      </c>
      <c r="G350" s="42" t="s">
        <v>155</v>
      </c>
      <c r="H350" s="3">
        <f t="shared" si="153"/>
        <v>0</v>
      </c>
      <c r="J350" s="3">
        <f t="shared" si="154"/>
        <v>0</v>
      </c>
      <c r="K350" s="3">
        <f t="shared" si="154"/>
        <v>0</v>
      </c>
      <c r="L350" s="3">
        <f t="shared" si="154"/>
        <v>0</v>
      </c>
      <c r="M350" s="3">
        <f t="shared" si="154"/>
        <v>0</v>
      </c>
      <c r="N350" s="3">
        <f t="shared" si="154"/>
        <v>0</v>
      </c>
      <c r="O350" s="3">
        <f t="shared" si="154"/>
        <v>0</v>
      </c>
      <c r="P350" s="3">
        <f t="shared" si="154"/>
        <v>0</v>
      </c>
    </row>
    <row r="351" spans="1:16" hidden="1" outlineLevel="2" x14ac:dyDescent="0.2"/>
    <row r="352" spans="1:16" hidden="1" outlineLevel="2" x14ac:dyDescent="0.2"/>
    <row r="353" spans="1:16" hidden="1" outlineLevel="2" x14ac:dyDescent="0.2">
      <c r="B353" s="35" t="s">
        <v>335</v>
      </c>
    </row>
    <row r="354" spans="1:16" s="95" customFormat="1" hidden="1" outlineLevel="2" x14ac:dyDescent="0.2">
      <c r="A354" s="80"/>
      <c r="B354" s="80"/>
      <c r="C354" s="94"/>
      <c r="D354" s="98"/>
      <c r="E354" s="95" t="s">
        <v>336</v>
      </c>
      <c r="G354" s="95" t="s">
        <v>155</v>
      </c>
      <c r="J354" s="39">
        <f t="shared" ref="J354:P359" si="155" xml:space="preserve"> I372</f>
        <v>0</v>
      </c>
      <c r="K354" s="39">
        <f t="shared" si="155"/>
        <v>0</v>
      </c>
      <c r="L354" s="39">
        <f t="shared" si="155"/>
        <v>0</v>
      </c>
      <c r="M354" s="39">
        <f t="shared" si="155"/>
        <v>0</v>
      </c>
      <c r="N354" s="39">
        <f t="shared" si="155"/>
        <v>0</v>
      </c>
      <c r="O354" s="39">
        <f t="shared" si="155"/>
        <v>0</v>
      </c>
      <c r="P354" s="39">
        <f t="shared" si="155"/>
        <v>0</v>
      </c>
    </row>
    <row r="355" spans="1:16" hidden="1" outlineLevel="2" x14ac:dyDescent="0.2">
      <c r="E355" s="42" t="s">
        <v>337</v>
      </c>
      <c r="G355" s="42" t="s">
        <v>155</v>
      </c>
      <c r="J355" s="3">
        <f t="shared" si="155"/>
        <v>0</v>
      </c>
      <c r="K355" s="3">
        <f t="shared" si="155"/>
        <v>0</v>
      </c>
      <c r="L355" s="3">
        <f t="shared" si="155"/>
        <v>0</v>
      </c>
      <c r="M355" s="3">
        <f t="shared" si="155"/>
        <v>0</v>
      </c>
      <c r="N355" s="3">
        <f t="shared" si="155"/>
        <v>0</v>
      </c>
      <c r="O355" s="3">
        <f t="shared" si="155"/>
        <v>0</v>
      </c>
      <c r="P355" s="3">
        <f t="shared" si="155"/>
        <v>0</v>
      </c>
    </row>
    <row r="356" spans="1:16" hidden="1" outlineLevel="2" x14ac:dyDescent="0.2">
      <c r="E356" s="42" t="s">
        <v>338</v>
      </c>
      <c r="G356" s="42" t="s">
        <v>155</v>
      </c>
      <c r="J356" s="3">
        <f t="shared" si="155"/>
        <v>0</v>
      </c>
      <c r="K356" s="3">
        <f t="shared" si="155"/>
        <v>0</v>
      </c>
      <c r="L356" s="3">
        <f t="shared" si="155"/>
        <v>0</v>
      </c>
      <c r="M356" s="3">
        <f t="shared" si="155"/>
        <v>0</v>
      </c>
      <c r="N356" s="3">
        <f t="shared" si="155"/>
        <v>0</v>
      </c>
      <c r="O356" s="3">
        <f t="shared" si="155"/>
        <v>0</v>
      </c>
      <c r="P356" s="3">
        <f t="shared" si="155"/>
        <v>0</v>
      </c>
    </row>
    <row r="357" spans="1:16" hidden="1" outlineLevel="2" x14ac:dyDescent="0.2">
      <c r="E357" s="42" t="s">
        <v>339</v>
      </c>
      <c r="G357" s="42" t="s">
        <v>155</v>
      </c>
      <c r="J357" s="3">
        <f t="shared" si="155"/>
        <v>0</v>
      </c>
      <c r="K357" s="3">
        <f t="shared" si="155"/>
        <v>0</v>
      </c>
      <c r="L357" s="3">
        <f t="shared" si="155"/>
        <v>0</v>
      </c>
      <c r="M357" s="3">
        <f t="shared" si="155"/>
        <v>0</v>
      </c>
      <c r="N357" s="3">
        <f t="shared" si="155"/>
        <v>0</v>
      </c>
      <c r="O357" s="3">
        <f t="shared" si="155"/>
        <v>0</v>
      </c>
      <c r="P357" s="3">
        <f t="shared" si="155"/>
        <v>0</v>
      </c>
    </row>
    <row r="358" spans="1:16" hidden="1" outlineLevel="2" x14ac:dyDescent="0.2">
      <c r="E358" s="42" t="s">
        <v>340</v>
      </c>
      <c r="G358" s="42" t="s">
        <v>155</v>
      </c>
      <c r="J358" s="3">
        <f t="shared" si="155"/>
        <v>0</v>
      </c>
      <c r="K358" s="3">
        <f t="shared" si="155"/>
        <v>0</v>
      </c>
      <c r="L358" s="3">
        <f t="shared" si="155"/>
        <v>0</v>
      </c>
      <c r="M358" s="3">
        <f t="shared" si="155"/>
        <v>0</v>
      </c>
      <c r="N358" s="3">
        <f t="shared" si="155"/>
        <v>0</v>
      </c>
      <c r="O358" s="3">
        <f t="shared" si="155"/>
        <v>0</v>
      </c>
      <c r="P358" s="3">
        <f t="shared" si="155"/>
        <v>0</v>
      </c>
    </row>
    <row r="359" spans="1:16" hidden="1" outlineLevel="2" x14ac:dyDescent="0.2">
      <c r="E359" s="42" t="s">
        <v>341</v>
      </c>
      <c r="G359" s="42" t="s">
        <v>155</v>
      </c>
      <c r="J359" s="3">
        <f t="shared" si="155"/>
        <v>0</v>
      </c>
      <c r="K359" s="3">
        <f t="shared" si="155"/>
        <v>0</v>
      </c>
      <c r="L359" s="3">
        <f t="shared" si="155"/>
        <v>0</v>
      </c>
      <c r="M359" s="3">
        <f t="shared" si="155"/>
        <v>0</v>
      </c>
      <c r="N359" s="3">
        <f t="shared" si="155"/>
        <v>0</v>
      </c>
      <c r="O359" s="3">
        <f t="shared" si="155"/>
        <v>0</v>
      </c>
      <c r="P359" s="3">
        <f t="shared" si="155"/>
        <v>0</v>
      </c>
    </row>
    <row r="360" spans="1:16" hidden="1" outlineLevel="2" x14ac:dyDescent="0.2">
      <c r="D360" s="90" t="s">
        <v>342</v>
      </c>
      <c r="E360" s="42" t="str">
        <f t="shared" ref="E360:P360" si="156" xml:space="preserve"> E$345</f>
        <v xml:space="preserve">Expenditure adjustment clawback year 2 for RCV linked revenue - real (WR) </v>
      </c>
      <c r="F360" s="3">
        <f t="shared" si="156"/>
        <v>0</v>
      </c>
      <c r="G360" s="3" t="str">
        <f t="shared" si="156"/>
        <v>£m</v>
      </c>
      <c r="H360" s="3">
        <f t="shared" si="156"/>
        <v>0</v>
      </c>
      <c r="I360" s="3">
        <f t="shared" si="156"/>
        <v>0</v>
      </c>
      <c r="J360" s="3">
        <f t="shared" si="156"/>
        <v>0</v>
      </c>
      <c r="K360" s="3">
        <f t="shared" si="156"/>
        <v>0</v>
      </c>
      <c r="L360" s="3">
        <f t="shared" si="156"/>
        <v>0</v>
      </c>
      <c r="M360" s="3">
        <f t="shared" si="156"/>
        <v>0</v>
      </c>
      <c r="N360" s="3">
        <f t="shared" si="156"/>
        <v>0</v>
      </c>
      <c r="O360" s="3">
        <f t="shared" si="156"/>
        <v>0</v>
      </c>
      <c r="P360" s="3">
        <f t="shared" si="156"/>
        <v>0</v>
      </c>
    </row>
    <row r="361" spans="1:16" hidden="1" outlineLevel="2" x14ac:dyDescent="0.2">
      <c r="D361" s="90" t="s">
        <v>342</v>
      </c>
      <c r="E361" s="42" t="str">
        <f t="shared" ref="E361:P361" si="157" xml:space="preserve"> E$346</f>
        <v xml:space="preserve">Expenditure adjustment clawback year 2 for RCV linked revenue - real (WN) </v>
      </c>
      <c r="F361" s="3">
        <f t="shared" si="157"/>
        <v>0</v>
      </c>
      <c r="G361" s="3" t="str">
        <f t="shared" si="157"/>
        <v>£m</v>
      </c>
      <c r="H361" s="3">
        <f t="shared" si="157"/>
        <v>0</v>
      </c>
      <c r="I361" s="3">
        <f t="shared" si="157"/>
        <v>0</v>
      </c>
      <c r="J361" s="3">
        <f t="shared" si="157"/>
        <v>0</v>
      </c>
      <c r="K361" s="3">
        <f t="shared" si="157"/>
        <v>0</v>
      </c>
      <c r="L361" s="3">
        <f t="shared" si="157"/>
        <v>0</v>
      </c>
      <c r="M361" s="3">
        <f t="shared" si="157"/>
        <v>0</v>
      </c>
      <c r="N361" s="3">
        <f t="shared" si="157"/>
        <v>0</v>
      </c>
      <c r="O361" s="3">
        <f t="shared" si="157"/>
        <v>0</v>
      </c>
      <c r="P361" s="3">
        <f t="shared" si="157"/>
        <v>0</v>
      </c>
    </row>
    <row r="362" spans="1:16" hidden="1" outlineLevel="2" x14ac:dyDescent="0.2">
      <c r="D362" s="90" t="s">
        <v>342</v>
      </c>
      <c r="E362" s="42" t="str">
        <f t="shared" ref="E362:P362" si="158" xml:space="preserve"> E$347</f>
        <v xml:space="preserve">Expenditure adjustment clawback year 2 for RCV linked revenue - real (WWN) </v>
      </c>
      <c r="F362" s="3">
        <f t="shared" si="158"/>
        <v>0</v>
      </c>
      <c r="G362" s="3" t="str">
        <f t="shared" si="158"/>
        <v>£m</v>
      </c>
      <c r="H362" s="3">
        <f t="shared" si="158"/>
        <v>0</v>
      </c>
      <c r="I362" s="3">
        <f t="shared" si="158"/>
        <v>0</v>
      </c>
      <c r="J362" s="3">
        <f t="shared" si="158"/>
        <v>0</v>
      </c>
      <c r="K362" s="3">
        <f t="shared" si="158"/>
        <v>0</v>
      </c>
      <c r="L362" s="3">
        <f t="shared" si="158"/>
        <v>0</v>
      </c>
      <c r="M362" s="3">
        <f t="shared" si="158"/>
        <v>0</v>
      </c>
      <c r="N362" s="3">
        <f t="shared" si="158"/>
        <v>0</v>
      </c>
      <c r="O362" s="3">
        <f t="shared" si="158"/>
        <v>0</v>
      </c>
      <c r="P362" s="3">
        <f t="shared" si="158"/>
        <v>0</v>
      </c>
    </row>
    <row r="363" spans="1:16" hidden="1" outlineLevel="2" x14ac:dyDescent="0.2">
      <c r="D363" s="90" t="s">
        <v>342</v>
      </c>
      <c r="E363" s="42" t="str">
        <f t="shared" ref="E363:P363" si="159" xml:space="preserve"> E$348</f>
        <v xml:space="preserve">Expenditure adjustment clawback year 2 for RCV linked revenue - real (BR) </v>
      </c>
      <c r="F363" s="3">
        <f t="shared" si="159"/>
        <v>0</v>
      </c>
      <c r="G363" s="3" t="str">
        <f t="shared" si="159"/>
        <v>£m</v>
      </c>
      <c r="H363" s="3">
        <f t="shared" si="159"/>
        <v>0</v>
      </c>
      <c r="I363" s="3">
        <f t="shared" si="159"/>
        <v>0</v>
      </c>
      <c r="J363" s="3">
        <f t="shared" si="159"/>
        <v>0</v>
      </c>
      <c r="K363" s="3">
        <f t="shared" si="159"/>
        <v>0</v>
      </c>
      <c r="L363" s="3">
        <f t="shared" si="159"/>
        <v>0</v>
      </c>
      <c r="M363" s="3">
        <f t="shared" si="159"/>
        <v>0</v>
      </c>
      <c r="N363" s="3">
        <f t="shared" si="159"/>
        <v>0</v>
      </c>
      <c r="O363" s="3">
        <f t="shared" si="159"/>
        <v>0</v>
      </c>
      <c r="P363" s="3">
        <f t="shared" si="159"/>
        <v>0</v>
      </c>
    </row>
    <row r="364" spans="1:16" hidden="1" outlineLevel="2" x14ac:dyDescent="0.2">
      <c r="D364" s="90" t="s">
        <v>342</v>
      </c>
      <c r="E364" s="42" t="str">
        <f t="shared" ref="E364:P364" si="160" xml:space="preserve"> E$349</f>
        <v xml:space="preserve">Expenditure adjustment clawback year 2 for RCV linked revenue - real (ADDN1) </v>
      </c>
      <c r="F364" s="3">
        <f t="shared" si="160"/>
        <v>0</v>
      </c>
      <c r="G364" s="3" t="str">
        <f t="shared" si="160"/>
        <v>£m</v>
      </c>
      <c r="H364" s="3">
        <f t="shared" si="160"/>
        <v>0</v>
      </c>
      <c r="I364" s="3">
        <f t="shared" si="160"/>
        <v>0</v>
      </c>
      <c r="J364" s="3">
        <f t="shared" si="160"/>
        <v>0</v>
      </c>
      <c r="K364" s="3">
        <f t="shared" si="160"/>
        <v>0</v>
      </c>
      <c r="L364" s="3">
        <f t="shared" si="160"/>
        <v>0</v>
      </c>
      <c r="M364" s="3">
        <f t="shared" si="160"/>
        <v>0</v>
      </c>
      <c r="N364" s="3">
        <f t="shared" si="160"/>
        <v>0</v>
      </c>
      <c r="O364" s="3">
        <f t="shared" si="160"/>
        <v>0</v>
      </c>
      <c r="P364" s="3">
        <f t="shared" si="160"/>
        <v>0</v>
      </c>
    </row>
    <row r="365" spans="1:16" hidden="1" outlineLevel="2" x14ac:dyDescent="0.2">
      <c r="D365" s="90" t="s">
        <v>342</v>
      </c>
      <c r="E365" s="42" t="str">
        <f t="shared" ref="E365:P365" si="161" xml:space="preserve"> E$350</f>
        <v xml:space="preserve">Expenditure adjustment clawback year 2 for RCV linked revenue - real (ADDN2) </v>
      </c>
      <c r="F365" s="3">
        <f t="shared" si="161"/>
        <v>0</v>
      </c>
      <c r="G365" s="3" t="str">
        <f t="shared" si="161"/>
        <v>£m</v>
      </c>
      <c r="H365" s="3">
        <f t="shared" si="161"/>
        <v>0</v>
      </c>
      <c r="I365" s="3">
        <f t="shared" si="161"/>
        <v>0</v>
      </c>
      <c r="J365" s="3">
        <f t="shared" si="161"/>
        <v>0</v>
      </c>
      <c r="K365" s="3">
        <f t="shared" si="161"/>
        <v>0</v>
      </c>
      <c r="L365" s="3">
        <f t="shared" si="161"/>
        <v>0</v>
      </c>
      <c r="M365" s="3">
        <f t="shared" si="161"/>
        <v>0</v>
      </c>
      <c r="N365" s="3">
        <f t="shared" si="161"/>
        <v>0</v>
      </c>
      <c r="O365" s="3">
        <f t="shared" si="161"/>
        <v>0</v>
      </c>
      <c r="P365" s="3">
        <f t="shared" si="161"/>
        <v>0</v>
      </c>
    </row>
    <row r="366" spans="1:16" s="64" customFormat="1" hidden="1" outlineLevel="2" x14ac:dyDescent="0.2">
      <c r="A366" s="44"/>
      <c r="B366" s="44"/>
      <c r="C366" s="62"/>
      <c r="D366" s="65" t="s">
        <v>343</v>
      </c>
      <c r="E366" s="64" t="str">
        <f t="shared" ref="E366:P366" si="162" xml:space="preserve"> E$438</f>
        <v xml:space="preserve">Year 2 RCV linked adjustment run off - real (WR) </v>
      </c>
      <c r="F366" s="30">
        <f t="shared" si="162"/>
        <v>0</v>
      </c>
      <c r="G366" s="30" t="str">
        <f t="shared" si="162"/>
        <v>£m</v>
      </c>
      <c r="H366" s="30">
        <f t="shared" si="162"/>
        <v>0</v>
      </c>
      <c r="I366" s="30">
        <f t="shared" si="162"/>
        <v>0</v>
      </c>
      <c r="J366" s="30">
        <f t="shared" si="162"/>
        <v>0</v>
      </c>
      <c r="K366" s="30">
        <f t="shared" si="162"/>
        <v>0</v>
      </c>
      <c r="L366" s="30">
        <f t="shared" si="162"/>
        <v>0</v>
      </c>
      <c r="M366" s="30">
        <f t="shared" si="162"/>
        <v>0</v>
      </c>
      <c r="N366" s="30">
        <f t="shared" si="162"/>
        <v>0</v>
      </c>
      <c r="O366" s="30">
        <f t="shared" si="162"/>
        <v>0</v>
      </c>
      <c r="P366" s="30">
        <f t="shared" si="162"/>
        <v>0</v>
      </c>
    </row>
    <row r="367" spans="1:16" s="64" customFormat="1" hidden="1" outlineLevel="2" x14ac:dyDescent="0.2">
      <c r="A367" s="44"/>
      <c r="B367" s="44"/>
      <c r="C367" s="62"/>
      <c r="D367" s="65" t="s">
        <v>343</v>
      </c>
      <c r="E367" s="64" t="str">
        <f t="shared" ref="E367:P367" si="163" xml:space="preserve"> E$439</f>
        <v xml:space="preserve">Year 2 RCV linked adjustment run off - real (WN) </v>
      </c>
      <c r="F367" s="30">
        <f t="shared" si="163"/>
        <v>0</v>
      </c>
      <c r="G367" s="30" t="str">
        <f t="shared" si="163"/>
        <v>£m</v>
      </c>
      <c r="H367" s="30">
        <f t="shared" si="163"/>
        <v>0</v>
      </c>
      <c r="I367" s="30">
        <f t="shared" si="163"/>
        <v>0</v>
      </c>
      <c r="J367" s="30">
        <f t="shared" si="163"/>
        <v>0</v>
      </c>
      <c r="K367" s="30">
        <f t="shared" si="163"/>
        <v>0</v>
      </c>
      <c r="L367" s="30">
        <f t="shared" si="163"/>
        <v>0</v>
      </c>
      <c r="M367" s="30">
        <f t="shared" si="163"/>
        <v>0</v>
      </c>
      <c r="N367" s="30">
        <f t="shared" si="163"/>
        <v>0</v>
      </c>
      <c r="O367" s="30">
        <f t="shared" si="163"/>
        <v>0</v>
      </c>
      <c r="P367" s="30">
        <f t="shared" si="163"/>
        <v>0</v>
      </c>
    </row>
    <row r="368" spans="1:16" s="64" customFormat="1" hidden="1" outlineLevel="2" x14ac:dyDescent="0.2">
      <c r="A368" s="44"/>
      <c r="B368" s="44"/>
      <c r="C368" s="62"/>
      <c r="D368" s="65" t="s">
        <v>343</v>
      </c>
      <c r="E368" s="64" t="str">
        <f t="shared" ref="E368:P368" si="164" xml:space="preserve"> E$440</f>
        <v xml:space="preserve">Year 2 RCV linked adjustment run off - real (WWN) </v>
      </c>
      <c r="F368" s="30">
        <f t="shared" si="164"/>
        <v>0</v>
      </c>
      <c r="G368" s="30" t="str">
        <f t="shared" si="164"/>
        <v>£m</v>
      </c>
      <c r="H368" s="30">
        <f t="shared" si="164"/>
        <v>0</v>
      </c>
      <c r="I368" s="30">
        <f t="shared" si="164"/>
        <v>0</v>
      </c>
      <c r="J368" s="30">
        <f t="shared" si="164"/>
        <v>0</v>
      </c>
      <c r="K368" s="30">
        <f t="shared" si="164"/>
        <v>0</v>
      </c>
      <c r="L368" s="30">
        <f t="shared" si="164"/>
        <v>0</v>
      </c>
      <c r="M368" s="30">
        <f t="shared" si="164"/>
        <v>0</v>
      </c>
      <c r="N368" s="30">
        <f t="shared" si="164"/>
        <v>0</v>
      </c>
      <c r="O368" s="30">
        <f t="shared" si="164"/>
        <v>0</v>
      </c>
      <c r="P368" s="30">
        <f t="shared" si="164"/>
        <v>0</v>
      </c>
    </row>
    <row r="369" spans="1:16" s="64" customFormat="1" hidden="1" outlineLevel="2" x14ac:dyDescent="0.2">
      <c r="A369" s="44"/>
      <c r="B369" s="44"/>
      <c r="C369" s="62"/>
      <c r="D369" s="65" t="s">
        <v>343</v>
      </c>
      <c r="E369" s="64" t="str">
        <f t="shared" ref="E369:P369" si="165" xml:space="preserve"> E$441</f>
        <v xml:space="preserve">Year 2 RCV linked adjustment run off - real (BR) </v>
      </c>
      <c r="F369" s="30">
        <f t="shared" si="165"/>
        <v>0</v>
      </c>
      <c r="G369" s="30" t="str">
        <f t="shared" si="165"/>
        <v>£m</v>
      </c>
      <c r="H369" s="30">
        <f t="shared" si="165"/>
        <v>0</v>
      </c>
      <c r="I369" s="30">
        <f t="shared" si="165"/>
        <v>0</v>
      </c>
      <c r="J369" s="30">
        <f t="shared" si="165"/>
        <v>0</v>
      </c>
      <c r="K369" s="30">
        <f t="shared" si="165"/>
        <v>0</v>
      </c>
      <c r="L369" s="30">
        <f t="shared" si="165"/>
        <v>0</v>
      </c>
      <c r="M369" s="30">
        <f t="shared" si="165"/>
        <v>0</v>
      </c>
      <c r="N369" s="30">
        <f t="shared" si="165"/>
        <v>0</v>
      </c>
      <c r="O369" s="30">
        <f t="shared" si="165"/>
        <v>0</v>
      </c>
      <c r="P369" s="30">
        <f t="shared" si="165"/>
        <v>0</v>
      </c>
    </row>
    <row r="370" spans="1:16" s="64" customFormat="1" hidden="1" outlineLevel="2" x14ac:dyDescent="0.2">
      <c r="A370" s="44"/>
      <c r="B370" s="44"/>
      <c r="C370" s="62"/>
      <c r="D370" s="65" t="s">
        <v>343</v>
      </c>
      <c r="E370" s="64" t="str">
        <f t="shared" ref="E370:P370" si="166" xml:space="preserve"> E$442</f>
        <v xml:space="preserve">Year 2 RCV linked adjustment run off - real (ADDN1) </v>
      </c>
      <c r="F370" s="30">
        <f t="shared" si="166"/>
        <v>0</v>
      </c>
      <c r="G370" s="30" t="str">
        <f t="shared" si="166"/>
        <v>£m</v>
      </c>
      <c r="H370" s="30">
        <f t="shared" si="166"/>
        <v>0</v>
      </c>
      <c r="I370" s="30">
        <f t="shared" si="166"/>
        <v>0</v>
      </c>
      <c r="J370" s="30">
        <f t="shared" si="166"/>
        <v>0</v>
      </c>
      <c r="K370" s="30">
        <f t="shared" si="166"/>
        <v>0</v>
      </c>
      <c r="L370" s="30">
        <f t="shared" si="166"/>
        <v>0</v>
      </c>
      <c r="M370" s="30">
        <f t="shared" si="166"/>
        <v>0</v>
      </c>
      <c r="N370" s="30">
        <f t="shared" si="166"/>
        <v>0</v>
      </c>
      <c r="O370" s="30">
        <f t="shared" si="166"/>
        <v>0</v>
      </c>
      <c r="P370" s="30">
        <f t="shared" si="166"/>
        <v>0</v>
      </c>
    </row>
    <row r="371" spans="1:16" s="64" customFormat="1" hidden="1" outlineLevel="2" x14ac:dyDescent="0.2">
      <c r="A371" s="44"/>
      <c r="B371" s="44"/>
      <c r="C371" s="62"/>
      <c r="D371" s="65" t="s">
        <v>343</v>
      </c>
      <c r="E371" s="64" t="str">
        <f t="shared" ref="E371:P371" si="167" xml:space="preserve"> E$443</f>
        <v xml:space="preserve">Year 2 RCV linked adjustment run off - real (ADDN2) </v>
      </c>
      <c r="F371" s="30">
        <f t="shared" si="167"/>
        <v>0</v>
      </c>
      <c r="G371" s="30" t="str">
        <f t="shared" si="167"/>
        <v>£m</v>
      </c>
      <c r="H371" s="30">
        <f t="shared" si="167"/>
        <v>0</v>
      </c>
      <c r="I371" s="30">
        <f t="shared" si="167"/>
        <v>0</v>
      </c>
      <c r="J371" s="30">
        <f t="shared" si="167"/>
        <v>0</v>
      </c>
      <c r="K371" s="30">
        <f t="shared" si="167"/>
        <v>0</v>
      </c>
      <c r="L371" s="30">
        <f t="shared" si="167"/>
        <v>0</v>
      </c>
      <c r="M371" s="30">
        <f t="shared" si="167"/>
        <v>0</v>
      </c>
      <c r="N371" s="30">
        <f t="shared" si="167"/>
        <v>0</v>
      </c>
      <c r="O371" s="30">
        <f t="shared" si="167"/>
        <v>0</v>
      </c>
      <c r="P371" s="30">
        <f t="shared" si="167"/>
        <v>0</v>
      </c>
    </row>
    <row r="372" spans="1:16" hidden="1" outlineLevel="2" x14ac:dyDescent="0.2">
      <c r="E372" s="42" t="s">
        <v>344</v>
      </c>
      <c r="G372" s="42" t="s">
        <v>155</v>
      </c>
      <c r="I372" s="3">
        <f t="shared" ref="I372:P377" si="168" xml:space="preserve"> I354 + I360 - I366</f>
        <v>0</v>
      </c>
      <c r="J372" s="3">
        <f t="shared" si="168"/>
        <v>0</v>
      </c>
      <c r="K372" s="3">
        <f t="shared" si="168"/>
        <v>0</v>
      </c>
      <c r="L372" s="3">
        <f t="shared" si="168"/>
        <v>0</v>
      </c>
      <c r="M372" s="3">
        <f t="shared" si="168"/>
        <v>0</v>
      </c>
      <c r="N372" s="3">
        <f t="shared" si="168"/>
        <v>0</v>
      </c>
      <c r="O372" s="3">
        <f t="shared" si="168"/>
        <v>0</v>
      </c>
      <c r="P372" s="3">
        <f t="shared" si="168"/>
        <v>0</v>
      </c>
    </row>
    <row r="373" spans="1:16" hidden="1" outlineLevel="2" x14ac:dyDescent="0.2">
      <c r="E373" s="42" t="s">
        <v>345</v>
      </c>
      <c r="G373" s="42" t="s">
        <v>155</v>
      </c>
      <c r="I373" s="3">
        <f t="shared" si="168"/>
        <v>0</v>
      </c>
      <c r="J373" s="3">
        <f t="shared" si="168"/>
        <v>0</v>
      </c>
      <c r="K373" s="3">
        <f t="shared" si="168"/>
        <v>0</v>
      </c>
      <c r="L373" s="3">
        <f t="shared" si="168"/>
        <v>0</v>
      </c>
      <c r="M373" s="3">
        <f t="shared" si="168"/>
        <v>0</v>
      </c>
      <c r="N373" s="3">
        <f t="shared" si="168"/>
        <v>0</v>
      </c>
      <c r="O373" s="3">
        <f t="shared" si="168"/>
        <v>0</v>
      </c>
      <c r="P373" s="3">
        <f t="shared" si="168"/>
        <v>0</v>
      </c>
    </row>
    <row r="374" spans="1:16" hidden="1" outlineLevel="2" x14ac:dyDescent="0.2">
      <c r="E374" s="42" t="s">
        <v>346</v>
      </c>
      <c r="G374" s="42" t="s">
        <v>155</v>
      </c>
      <c r="I374" s="3">
        <f t="shared" si="168"/>
        <v>0</v>
      </c>
      <c r="J374" s="3">
        <f t="shared" si="168"/>
        <v>0</v>
      </c>
      <c r="K374" s="3">
        <f t="shared" si="168"/>
        <v>0</v>
      </c>
      <c r="L374" s="3">
        <f t="shared" si="168"/>
        <v>0</v>
      </c>
      <c r="M374" s="3">
        <f t="shared" si="168"/>
        <v>0</v>
      </c>
      <c r="N374" s="3">
        <f t="shared" si="168"/>
        <v>0</v>
      </c>
      <c r="O374" s="3">
        <f t="shared" si="168"/>
        <v>0</v>
      </c>
      <c r="P374" s="3">
        <f t="shared" si="168"/>
        <v>0</v>
      </c>
    </row>
    <row r="375" spans="1:16" hidden="1" outlineLevel="2" x14ac:dyDescent="0.2">
      <c r="E375" s="42" t="s">
        <v>347</v>
      </c>
      <c r="G375" s="42" t="s">
        <v>155</v>
      </c>
      <c r="I375" s="3">
        <f t="shared" si="168"/>
        <v>0</v>
      </c>
      <c r="J375" s="3">
        <f t="shared" si="168"/>
        <v>0</v>
      </c>
      <c r="K375" s="3">
        <f t="shared" si="168"/>
        <v>0</v>
      </c>
      <c r="L375" s="3">
        <f t="shared" si="168"/>
        <v>0</v>
      </c>
      <c r="M375" s="3">
        <f t="shared" si="168"/>
        <v>0</v>
      </c>
      <c r="N375" s="3">
        <f t="shared" si="168"/>
        <v>0</v>
      </c>
      <c r="O375" s="3">
        <f t="shared" si="168"/>
        <v>0</v>
      </c>
      <c r="P375" s="3">
        <f t="shared" si="168"/>
        <v>0</v>
      </c>
    </row>
    <row r="376" spans="1:16" hidden="1" outlineLevel="2" x14ac:dyDescent="0.2">
      <c r="E376" s="42" t="s">
        <v>348</v>
      </c>
      <c r="G376" s="42" t="s">
        <v>155</v>
      </c>
      <c r="I376" s="3">
        <f t="shared" si="168"/>
        <v>0</v>
      </c>
      <c r="J376" s="3">
        <f t="shared" si="168"/>
        <v>0</v>
      </c>
      <c r="K376" s="3">
        <f t="shared" si="168"/>
        <v>0</v>
      </c>
      <c r="L376" s="3">
        <f t="shared" si="168"/>
        <v>0</v>
      </c>
      <c r="M376" s="3">
        <f t="shared" si="168"/>
        <v>0</v>
      </c>
      <c r="N376" s="3">
        <f t="shared" si="168"/>
        <v>0</v>
      </c>
      <c r="O376" s="3">
        <f t="shared" si="168"/>
        <v>0</v>
      </c>
      <c r="P376" s="3">
        <f t="shared" si="168"/>
        <v>0</v>
      </c>
    </row>
    <row r="377" spans="1:16" s="100" customFormat="1" hidden="1" outlineLevel="2" x14ac:dyDescent="0.2">
      <c r="A377" s="78"/>
      <c r="B377" s="78"/>
      <c r="C377" s="102"/>
      <c r="D377" s="104"/>
      <c r="E377" s="100" t="s">
        <v>349</v>
      </c>
      <c r="G377" s="100" t="s">
        <v>155</v>
      </c>
      <c r="I377" s="38">
        <f t="shared" si="168"/>
        <v>0</v>
      </c>
      <c r="J377" s="38">
        <f t="shared" si="168"/>
        <v>0</v>
      </c>
      <c r="K377" s="38">
        <f t="shared" si="168"/>
        <v>0</v>
      </c>
      <c r="L377" s="38">
        <f t="shared" si="168"/>
        <v>0</v>
      </c>
      <c r="M377" s="38">
        <f t="shared" si="168"/>
        <v>0</v>
      </c>
      <c r="N377" s="38">
        <f t="shared" si="168"/>
        <v>0</v>
      </c>
      <c r="O377" s="38">
        <f t="shared" si="168"/>
        <v>0</v>
      </c>
      <c r="P377" s="38">
        <f t="shared" si="168"/>
        <v>0</v>
      </c>
    </row>
    <row r="378" spans="1:16" hidden="1" outlineLevel="1" x14ac:dyDescent="0.2"/>
    <row r="379" spans="1:16" hidden="1" outlineLevel="1" x14ac:dyDescent="0.2"/>
    <row r="380" spans="1:16" hidden="1" outlineLevel="1" x14ac:dyDescent="0.2">
      <c r="B380" s="35" t="s">
        <v>350</v>
      </c>
    </row>
    <row r="381" spans="1:16" hidden="1" outlineLevel="1" x14ac:dyDescent="0.2"/>
    <row r="382" spans="1:16" hidden="1" outlineLevel="2" x14ac:dyDescent="0.2">
      <c r="B382" s="35" t="s">
        <v>351</v>
      </c>
    </row>
    <row r="383" spans="1:16" hidden="1" outlineLevel="2" x14ac:dyDescent="0.2">
      <c r="E383" s="42" t="str">
        <f t="shared" ref="E383:P383" si="169" xml:space="preserve"> E$354</f>
        <v>Year 2 RCV linked adjustment clawback balance - real (WR)  BEG</v>
      </c>
      <c r="F383" s="3">
        <f t="shared" si="169"/>
        <v>0</v>
      </c>
      <c r="G383" s="3" t="str">
        <f t="shared" si="169"/>
        <v>£m</v>
      </c>
      <c r="H383" s="3">
        <f t="shared" si="169"/>
        <v>0</v>
      </c>
      <c r="I383" s="3">
        <f t="shared" si="169"/>
        <v>0</v>
      </c>
      <c r="J383" s="3">
        <f t="shared" si="169"/>
        <v>0</v>
      </c>
      <c r="K383" s="3">
        <f t="shared" si="169"/>
        <v>0</v>
      </c>
      <c r="L383" s="3">
        <f t="shared" si="169"/>
        <v>0</v>
      </c>
      <c r="M383" s="3">
        <f t="shared" si="169"/>
        <v>0</v>
      </c>
      <c r="N383" s="3">
        <f t="shared" si="169"/>
        <v>0</v>
      </c>
      <c r="O383" s="3">
        <f t="shared" si="169"/>
        <v>0</v>
      </c>
      <c r="P383" s="3">
        <f t="shared" si="169"/>
        <v>0</v>
      </c>
    </row>
    <row r="384" spans="1:16" hidden="1" outlineLevel="2" x14ac:dyDescent="0.2">
      <c r="E384" s="42" t="str">
        <f t="shared" ref="E384:P384" si="170" xml:space="preserve"> E$355</f>
        <v>Year 2 RCV linked adjustment clawback balance - real (WN)  BEG</v>
      </c>
      <c r="F384" s="3">
        <f t="shared" si="170"/>
        <v>0</v>
      </c>
      <c r="G384" s="3" t="str">
        <f t="shared" si="170"/>
        <v>£m</v>
      </c>
      <c r="H384" s="3">
        <f t="shared" si="170"/>
        <v>0</v>
      </c>
      <c r="I384" s="3">
        <f t="shared" si="170"/>
        <v>0</v>
      </c>
      <c r="J384" s="3">
        <f t="shared" si="170"/>
        <v>0</v>
      </c>
      <c r="K384" s="3">
        <f t="shared" si="170"/>
        <v>0</v>
      </c>
      <c r="L384" s="3">
        <f t="shared" si="170"/>
        <v>0</v>
      </c>
      <c r="M384" s="3">
        <f t="shared" si="170"/>
        <v>0</v>
      </c>
      <c r="N384" s="3">
        <f t="shared" si="170"/>
        <v>0</v>
      </c>
      <c r="O384" s="3">
        <f t="shared" si="170"/>
        <v>0</v>
      </c>
      <c r="P384" s="3">
        <f t="shared" si="170"/>
        <v>0</v>
      </c>
    </row>
    <row r="385" spans="1:16" hidden="1" outlineLevel="2" x14ac:dyDescent="0.2">
      <c r="E385" s="42" t="str">
        <f t="shared" ref="E385:P385" si="171" xml:space="preserve"> E$356</f>
        <v>Year 2 RCV linked adjustment clawback balance - real (WWN)  BEG</v>
      </c>
      <c r="F385" s="3">
        <f t="shared" si="171"/>
        <v>0</v>
      </c>
      <c r="G385" s="3" t="str">
        <f t="shared" si="171"/>
        <v>£m</v>
      </c>
      <c r="H385" s="3">
        <f t="shared" si="171"/>
        <v>0</v>
      </c>
      <c r="I385" s="3">
        <f t="shared" si="171"/>
        <v>0</v>
      </c>
      <c r="J385" s="3">
        <f t="shared" si="171"/>
        <v>0</v>
      </c>
      <c r="K385" s="3">
        <f t="shared" si="171"/>
        <v>0</v>
      </c>
      <c r="L385" s="3">
        <f t="shared" si="171"/>
        <v>0</v>
      </c>
      <c r="M385" s="3">
        <f t="shared" si="171"/>
        <v>0</v>
      </c>
      <c r="N385" s="3">
        <f t="shared" si="171"/>
        <v>0</v>
      </c>
      <c r="O385" s="3">
        <f t="shared" si="171"/>
        <v>0</v>
      </c>
      <c r="P385" s="3">
        <f t="shared" si="171"/>
        <v>0</v>
      </c>
    </row>
    <row r="386" spans="1:16" hidden="1" outlineLevel="2" x14ac:dyDescent="0.2">
      <c r="E386" s="42" t="str">
        <f t="shared" ref="E386:P386" si="172" xml:space="preserve"> E$357</f>
        <v>Year 2 RCV linked adjustment clawback balance - real (BR)  BEG</v>
      </c>
      <c r="F386" s="3">
        <f t="shared" si="172"/>
        <v>0</v>
      </c>
      <c r="G386" s="3" t="str">
        <f t="shared" si="172"/>
        <v>£m</v>
      </c>
      <c r="H386" s="3">
        <f t="shared" si="172"/>
        <v>0</v>
      </c>
      <c r="I386" s="3">
        <f t="shared" si="172"/>
        <v>0</v>
      </c>
      <c r="J386" s="3">
        <f t="shared" si="172"/>
        <v>0</v>
      </c>
      <c r="K386" s="3">
        <f t="shared" si="172"/>
        <v>0</v>
      </c>
      <c r="L386" s="3">
        <f t="shared" si="172"/>
        <v>0</v>
      </c>
      <c r="M386" s="3">
        <f t="shared" si="172"/>
        <v>0</v>
      </c>
      <c r="N386" s="3">
        <f t="shared" si="172"/>
        <v>0</v>
      </c>
      <c r="O386" s="3">
        <f t="shared" si="172"/>
        <v>0</v>
      </c>
      <c r="P386" s="3">
        <f t="shared" si="172"/>
        <v>0</v>
      </c>
    </row>
    <row r="387" spans="1:16" hidden="1" outlineLevel="2" x14ac:dyDescent="0.2">
      <c r="E387" s="42" t="str">
        <f t="shared" ref="E387:P387" si="173" xml:space="preserve"> E$358</f>
        <v>Year 2 RCV linked adjustment clawback balance - real (ADDN1)  BEG</v>
      </c>
      <c r="F387" s="3">
        <f t="shared" si="173"/>
        <v>0</v>
      </c>
      <c r="G387" s="3" t="str">
        <f t="shared" si="173"/>
        <v>£m</v>
      </c>
      <c r="H387" s="3">
        <f t="shared" si="173"/>
        <v>0</v>
      </c>
      <c r="I387" s="3">
        <f t="shared" si="173"/>
        <v>0</v>
      </c>
      <c r="J387" s="3">
        <f t="shared" si="173"/>
        <v>0</v>
      </c>
      <c r="K387" s="3">
        <f t="shared" si="173"/>
        <v>0</v>
      </c>
      <c r="L387" s="3">
        <f t="shared" si="173"/>
        <v>0</v>
      </c>
      <c r="M387" s="3">
        <f t="shared" si="173"/>
        <v>0</v>
      </c>
      <c r="N387" s="3">
        <f t="shared" si="173"/>
        <v>0</v>
      </c>
      <c r="O387" s="3">
        <f t="shared" si="173"/>
        <v>0</v>
      </c>
      <c r="P387" s="3">
        <f t="shared" si="173"/>
        <v>0</v>
      </c>
    </row>
    <row r="388" spans="1:16" hidden="1" outlineLevel="2" x14ac:dyDescent="0.2">
      <c r="E388" s="42" t="str">
        <f t="shared" ref="E388:P388" si="174" xml:space="preserve"> E$359</f>
        <v>Year 2 RCV linked adjustment clawback balance - real (ADDN2)  BEG</v>
      </c>
      <c r="F388" s="3">
        <f t="shared" si="174"/>
        <v>0</v>
      </c>
      <c r="G388" s="3" t="str">
        <f t="shared" si="174"/>
        <v>£m</v>
      </c>
      <c r="H388" s="3">
        <f t="shared" si="174"/>
        <v>0</v>
      </c>
      <c r="I388" s="3">
        <f t="shared" si="174"/>
        <v>0</v>
      </c>
      <c r="J388" s="3">
        <f t="shared" si="174"/>
        <v>0</v>
      </c>
      <c r="K388" s="3">
        <f t="shared" si="174"/>
        <v>0</v>
      </c>
      <c r="L388" s="3">
        <f t="shared" si="174"/>
        <v>0</v>
      </c>
      <c r="M388" s="3">
        <f t="shared" si="174"/>
        <v>0</v>
      </c>
      <c r="N388" s="3">
        <f t="shared" si="174"/>
        <v>0</v>
      </c>
      <c r="O388" s="3">
        <f t="shared" si="174"/>
        <v>0</v>
      </c>
      <c r="P388" s="3">
        <f t="shared" si="174"/>
        <v>0</v>
      </c>
    </row>
    <row r="389" spans="1:16" hidden="1" outlineLevel="2" x14ac:dyDescent="0.2">
      <c r="A389" s="11"/>
      <c r="B389" s="11"/>
      <c r="C389" s="21"/>
      <c r="D389" s="19"/>
      <c r="E389" s="15" t="str">
        <f xml:space="preserve"> Inputs!E$47</f>
        <v xml:space="preserve">Run off rate (WR) </v>
      </c>
      <c r="F389" s="10">
        <f xml:space="preserve"> Inputs!F$47</f>
        <v>0</v>
      </c>
      <c r="G389" s="10" t="str">
        <f xml:space="preserve"> Inputs!G$47</f>
        <v>%</v>
      </c>
      <c r="H389" s="10">
        <f xml:space="preserve"> Inputs!H$47</f>
        <v>0</v>
      </c>
      <c r="I389" s="10">
        <f xml:space="preserve"> Inputs!I$47</f>
        <v>0</v>
      </c>
      <c r="J389" s="10">
        <f xml:space="preserve"> Inputs!J$47</f>
        <v>0</v>
      </c>
      <c r="K389" s="10">
        <f xml:space="preserve"> Inputs!K$47</f>
        <v>0</v>
      </c>
      <c r="L389" s="10">
        <f xml:space="preserve"> Inputs!L$47</f>
        <v>0</v>
      </c>
      <c r="M389" s="10">
        <f xml:space="preserve"> Inputs!M$47</f>
        <v>0</v>
      </c>
      <c r="N389" s="10">
        <f xml:space="preserve"> Inputs!N$47</f>
        <v>0</v>
      </c>
      <c r="O389" s="10">
        <f xml:space="preserve"> Inputs!O$47</f>
        <v>0</v>
      </c>
      <c r="P389" s="10">
        <f xml:space="preserve"> Inputs!P$47</f>
        <v>0</v>
      </c>
    </row>
    <row r="390" spans="1:16" hidden="1" outlineLevel="2" x14ac:dyDescent="0.2">
      <c r="A390" s="11"/>
      <c r="B390" s="11"/>
      <c r="C390" s="21"/>
      <c r="D390" s="19"/>
      <c r="E390" s="15" t="str">
        <f xml:space="preserve"> Inputs!E$48</f>
        <v xml:space="preserve">Run off rate (WN) </v>
      </c>
      <c r="F390" s="10">
        <f xml:space="preserve"> Inputs!F$48</f>
        <v>0</v>
      </c>
      <c r="G390" s="10" t="str">
        <f xml:space="preserve"> Inputs!G$48</f>
        <v>%</v>
      </c>
      <c r="H390" s="10">
        <f xml:space="preserve"> Inputs!H$48</f>
        <v>0</v>
      </c>
      <c r="I390" s="10">
        <f xml:space="preserve"> Inputs!I$48</f>
        <v>0</v>
      </c>
      <c r="J390" s="10">
        <f xml:space="preserve"> Inputs!J$48</f>
        <v>0</v>
      </c>
      <c r="K390" s="10">
        <f xml:space="preserve"> Inputs!K$48</f>
        <v>0</v>
      </c>
      <c r="L390" s="10">
        <f xml:space="preserve"> Inputs!L$48</f>
        <v>0</v>
      </c>
      <c r="M390" s="10">
        <f xml:space="preserve"> Inputs!M$48</f>
        <v>0</v>
      </c>
      <c r="N390" s="10">
        <f xml:space="preserve"> Inputs!N$48</f>
        <v>0</v>
      </c>
      <c r="O390" s="10">
        <f xml:space="preserve"> Inputs!O$48</f>
        <v>0</v>
      </c>
      <c r="P390" s="10">
        <f xml:space="preserve"> Inputs!P$48</f>
        <v>0</v>
      </c>
    </row>
    <row r="391" spans="1:16" hidden="1" outlineLevel="2" x14ac:dyDescent="0.2">
      <c r="A391" s="11"/>
      <c r="B391" s="11"/>
      <c r="C391" s="21"/>
      <c r="D391" s="19"/>
      <c r="E391" s="15" t="str">
        <f xml:space="preserve"> Inputs!E$49</f>
        <v xml:space="preserve">Run off rate (WWN) </v>
      </c>
      <c r="F391" s="10">
        <f xml:space="preserve"> Inputs!F$49</f>
        <v>0</v>
      </c>
      <c r="G391" s="10" t="str">
        <f xml:space="preserve"> Inputs!G$49</f>
        <v>%</v>
      </c>
      <c r="H391" s="10">
        <f xml:space="preserve"> Inputs!H$49</f>
        <v>0</v>
      </c>
      <c r="I391" s="10">
        <f xml:space="preserve"> Inputs!I$49</f>
        <v>0</v>
      </c>
      <c r="J391" s="10">
        <f xml:space="preserve"> Inputs!J$49</f>
        <v>0</v>
      </c>
      <c r="K391" s="10">
        <f xml:space="preserve"> Inputs!K$49</f>
        <v>0</v>
      </c>
      <c r="L391" s="10">
        <f xml:space="preserve"> Inputs!L$49</f>
        <v>0</v>
      </c>
      <c r="M391" s="10">
        <f xml:space="preserve"> Inputs!M$49</f>
        <v>0</v>
      </c>
      <c r="N391" s="10">
        <f xml:space="preserve"> Inputs!N$49</f>
        <v>0</v>
      </c>
      <c r="O391" s="10">
        <f xml:space="preserve"> Inputs!O$49</f>
        <v>0</v>
      </c>
      <c r="P391" s="10">
        <f xml:space="preserve"> Inputs!P$49</f>
        <v>0</v>
      </c>
    </row>
    <row r="392" spans="1:16" hidden="1" outlineLevel="2" x14ac:dyDescent="0.2">
      <c r="A392" s="11"/>
      <c r="B392" s="11"/>
      <c r="C392" s="21"/>
      <c r="D392" s="19"/>
      <c r="E392" s="15" t="str">
        <f xml:space="preserve"> Inputs!E$50</f>
        <v xml:space="preserve">Run off rate (BR) </v>
      </c>
      <c r="F392" s="10">
        <f xml:space="preserve"> Inputs!F$50</f>
        <v>0</v>
      </c>
      <c r="G392" s="10" t="str">
        <f xml:space="preserve"> Inputs!G$50</f>
        <v>%</v>
      </c>
      <c r="H392" s="10">
        <f xml:space="preserve"> Inputs!H$50</f>
        <v>0</v>
      </c>
      <c r="I392" s="10">
        <f xml:space="preserve"> Inputs!I$50</f>
        <v>0</v>
      </c>
      <c r="J392" s="10">
        <f xml:space="preserve"> Inputs!J$50</f>
        <v>0</v>
      </c>
      <c r="K392" s="10">
        <f xml:space="preserve"> Inputs!K$50</f>
        <v>0</v>
      </c>
      <c r="L392" s="10">
        <f xml:space="preserve"> Inputs!L$50</f>
        <v>0</v>
      </c>
      <c r="M392" s="10">
        <f xml:space="preserve"> Inputs!M$50</f>
        <v>0</v>
      </c>
      <c r="N392" s="10">
        <f xml:space="preserve"> Inputs!N$50</f>
        <v>0</v>
      </c>
      <c r="O392" s="10">
        <f xml:space="preserve"> Inputs!O$50</f>
        <v>0</v>
      </c>
      <c r="P392" s="10">
        <f xml:space="preserve"> Inputs!P$50</f>
        <v>0</v>
      </c>
    </row>
    <row r="393" spans="1:16" hidden="1" outlineLevel="2" x14ac:dyDescent="0.2">
      <c r="A393" s="11"/>
      <c r="B393" s="11"/>
      <c r="C393" s="21"/>
      <c r="D393" s="19"/>
      <c r="E393" s="15" t="str">
        <f xml:space="preserve"> Inputs!E$51</f>
        <v xml:space="preserve">Run off rate (ADDN1) </v>
      </c>
      <c r="F393" s="10">
        <f xml:space="preserve"> Inputs!F$51</f>
        <v>0</v>
      </c>
      <c r="G393" s="10" t="str">
        <f xml:space="preserve"> Inputs!G$51</f>
        <v>%</v>
      </c>
      <c r="H393" s="10">
        <f xml:space="preserve"> Inputs!H$51</f>
        <v>0</v>
      </c>
      <c r="I393" s="10">
        <f xml:space="preserve"> Inputs!I$51</f>
        <v>0</v>
      </c>
      <c r="J393" s="10">
        <f xml:space="preserve"> Inputs!J$51</f>
        <v>0</v>
      </c>
      <c r="K393" s="10">
        <f xml:space="preserve"> Inputs!K$51</f>
        <v>0</v>
      </c>
      <c r="L393" s="10">
        <f xml:space="preserve"> Inputs!L$51</f>
        <v>0</v>
      </c>
      <c r="M393" s="10">
        <f xml:space="preserve"> Inputs!M$51</f>
        <v>0</v>
      </c>
      <c r="N393" s="10">
        <f xml:space="preserve"> Inputs!N$51</f>
        <v>0</v>
      </c>
      <c r="O393" s="10">
        <f xml:space="preserve"> Inputs!O$51</f>
        <v>0</v>
      </c>
      <c r="P393" s="10">
        <f xml:space="preserve"> Inputs!P$51</f>
        <v>0</v>
      </c>
    </row>
    <row r="394" spans="1:16" hidden="1" outlineLevel="2" x14ac:dyDescent="0.2">
      <c r="A394" s="11"/>
      <c r="B394" s="11"/>
      <c r="C394" s="21"/>
      <c r="D394" s="19"/>
      <c r="E394" s="15" t="str">
        <f xml:space="preserve"> Inputs!E$52</f>
        <v xml:space="preserve">Run off rate (ADDN2) </v>
      </c>
      <c r="F394" s="10">
        <f xml:space="preserve"> Inputs!F$52</f>
        <v>0</v>
      </c>
      <c r="G394" s="10" t="str">
        <f xml:space="preserve"> Inputs!G$52</f>
        <v>%</v>
      </c>
      <c r="H394" s="10">
        <f xml:space="preserve"> Inputs!H$52</f>
        <v>0</v>
      </c>
      <c r="I394" s="10">
        <f xml:space="preserve"> Inputs!I$52</f>
        <v>0</v>
      </c>
      <c r="J394" s="10">
        <f xml:space="preserve"> Inputs!J$52</f>
        <v>0</v>
      </c>
      <c r="K394" s="10">
        <f xml:space="preserve"> Inputs!K$52</f>
        <v>0</v>
      </c>
      <c r="L394" s="10">
        <f xml:space="preserve"> Inputs!L$52</f>
        <v>0</v>
      </c>
      <c r="M394" s="10">
        <f xml:space="preserve"> Inputs!M$52</f>
        <v>0</v>
      </c>
      <c r="N394" s="10">
        <f xml:space="preserve"> Inputs!N$52</f>
        <v>0</v>
      </c>
      <c r="O394" s="10">
        <f xml:space="preserve"> Inputs!O$52</f>
        <v>0</v>
      </c>
      <c r="P394" s="10">
        <f xml:space="preserve"> Inputs!P$52</f>
        <v>0</v>
      </c>
    </row>
    <row r="395" spans="1:16" hidden="1" outlineLevel="2" x14ac:dyDescent="0.2">
      <c r="E395" s="42" t="s">
        <v>352</v>
      </c>
      <c r="G395" s="42" t="s">
        <v>155</v>
      </c>
      <c r="H395" s="3">
        <f t="shared" ref="H395:H400" si="175" xml:space="preserve"> SUM( J395:P395 )</f>
        <v>0</v>
      </c>
      <c r="J395" s="3">
        <f t="shared" ref="J395:P400" si="176" xml:space="preserve"> J383 * J389</f>
        <v>0</v>
      </c>
      <c r="K395" s="3">
        <f t="shared" si="176"/>
        <v>0</v>
      </c>
      <c r="L395" s="3">
        <f t="shared" si="176"/>
        <v>0</v>
      </c>
      <c r="M395" s="3">
        <f t="shared" si="176"/>
        <v>0</v>
      </c>
      <c r="N395" s="3">
        <f t="shared" si="176"/>
        <v>0</v>
      </c>
      <c r="O395" s="3">
        <f t="shared" si="176"/>
        <v>0</v>
      </c>
      <c r="P395" s="3">
        <f t="shared" si="176"/>
        <v>0</v>
      </c>
    </row>
    <row r="396" spans="1:16" hidden="1" outlineLevel="2" x14ac:dyDescent="0.2">
      <c r="E396" s="42" t="s">
        <v>353</v>
      </c>
      <c r="G396" s="42" t="s">
        <v>155</v>
      </c>
      <c r="H396" s="3">
        <f t="shared" si="175"/>
        <v>0</v>
      </c>
      <c r="J396" s="3">
        <f t="shared" si="176"/>
        <v>0</v>
      </c>
      <c r="K396" s="3">
        <f t="shared" si="176"/>
        <v>0</v>
      </c>
      <c r="L396" s="3">
        <f t="shared" si="176"/>
        <v>0</v>
      </c>
      <c r="M396" s="3">
        <f t="shared" si="176"/>
        <v>0</v>
      </c>
      <c r="N396" s="3">
        <f t="shared" si="176"/>
        <v>0</v>
      </c>
      <c r="O396" s="3">
        <f t="shared" si="176"/>
        <v>0</v>
      </c>
      <c r="P396" s="3">
        <f t="shared" si="176"/>
        <v>0</v>
      </c>
    </row>
    <row r="397" spans="1:16" hidden="1" outlineLevel="2" x14ac:dyDescent="0.2">
      <c r="E397" s="42" t="s">
        <v>354</v>
      </c>
      <c r="G397" s="42" t="s">
        <v>155</v>
      </c>
      <c r="H397" s="3">
        <f t="shared" si="175"/>
        <v>0</v>
      </c>
      <c r="J397" s="3">
        <f t="shared" si="176"/>
        <v>0</v>
      </c>
      <c r="K397" s="3">
        <f t="shared" si="176"/>
        <v>0</v>
      </c>
      <c r="L397" s="3">
        <f t="shared" si="176"/>
        <v>0</v>
      </c>
      <c r="M397" s="3">
        <f t="shared" si="176"/>
        <v>0</v>
      </c>
      <c r="N397" s="3">
        <f t="shared" si="176"/>
        <v>0</v>
      </c>
      <c r="O397" s="3">
        <f t="shared" si="176"/>
        <v>0</v>
      </c>
      <c r="P397" s="3">
        <f t="shared" si="176"/>
        <v>0</v>
      </c>
    </row>
    <row r="398" spans="1:16" hidden="1" outlineLevel="2" x14ac:dyDescent="0.2">
      <c r="E398" s="42" t="s">
        <v>355</v>
      </c>
      <c r="G398" s="42" t="s">
        <v>155</v>
      </c>
      <c r="H398" s="3">
        <f t="shared" si="175"/>
        <v>0</v>
      </c>
      <c r="J398" s="3">
        <f t="shared" si="176"/>
        <v>0</v>
      </c>
      <c r="K398" s="3">
        <f t="shared" si="176"/>
        <v>0</v>
      </c>
      <c r="L398" s="3">
        <f t="shared" si="176"/>
        <v>0</v>
      </c>
      <c r="M398" s="3">
        <f t="shared" si="176"/>
        <v>0</v>
      </c>
      <c r="N398" s="3">
        <f t="shared" si="176"/>
        <v>0</v>
      </c>
      <c r="O398" s="3">
        <f t="shared" si="176"/>
        <v>0</v>
      </c>
      <c r="P398" s="3">
        <f t="shared" si="176"/>
        <v>0</v>
      </c>
    </row>
    <row r="399" spans="1:16" hidden="1" outlineLevel="2" x14ac:dyDescent="0.2">
      <c r="E399" s="42" t="s">
        <v>356</v>
      </c>
      <c r="G399" s="42" t="s">
        <v>155</v>
      </c>
      <c r="H399" s="3">
        <f t="shared" si="175"/>
        <v>0</v>
      </c>
      <c r="J399" s="3">
        <f t="shared" si="176"/>
        <v>0</v>
      </c>
      <c r="K399" s="3">
        <f t="shared" si="176"/>
        <v>0</v>
      </c>
      <c r="L399" s="3">
        <f t="shared" si="176"/>
        <v>0</v>
      </c>
      <c r="M399" s="3">
        <f t="shared" si="176"/>
        <v>0</v>
      </c>
      <c r="N399" s="3">
        <f t="shared" si="176"/>
        <v>0</v>
      </c>
      <c r="O399" s="3">
        <f t="shared" si="176"/>
        <v>0</v>
      </c>
      <c r="P399" s="3">
        <f t="shared" si="176"/>
        <v>0</v>
      </c>
    </row>
    <row r="400" spans="1:16" hidden="1" outlineLevel="2" x14ac:dyDescent="0.2">
      <c r="E400" s="42" t="s">
        <v>357</v>
      </c>
      <c r="G400" s="42" t="s">
        <v>155</v>
      </c>
      <c r="H400" s="3">
        <f t="shared" si="175"/>
        <v>0</v>
      </c>
      <c r="J400" s="3">
        <f t="shared" si="176"/>
        <v>0</v>
      </c>
      <c r="K400" s="3">
        <f t="shared" si="176"/>
        <v>0</v>
      </c>
      <c r="L400" s="3">
        <f t="shared" si="176"/>
        <v>0</v>
      </c>
      <c r="M400" s="3">
        <f t="shared" si="176"/>
        <v>0</v>
      </c>
      <c r="N400" s="3">
        <f t="shared" si="176"/>
        <v>0</v>
      </c>
      <c r="O400" s="3">
        <f t="shared" si="176"/>
        <v>0</v>
      </c>
      <c r="P400" s="3">
        <f t="shared" si="176"/>
        <v>0</v>
      </c>
    </row>
    <row r="401" spans="1:16" hidden="1" outlineLevel="2" x14ac:dyDescent="0.2"/>
    <row r="402" spans="1:16" hidden="1" outlineLevel="2" x14ac:dyDescent="0.2"/>
    <row r="403" spans="1:16" hidden="1" outlineLevel="2" x14ac:dyDescent="0.2">
      <c r="B403" s="35" t="s">
        <v>358</v>
      </c>
    </row>
    <row r="404" spans="1:16" hidden="1" outlineLevel="2" x14ac:dyDescent="0.2">
      <c r="A404" s="11"/>
      <c r="B404" s="11"/>
      <c r="C404" s="21"/>
      <c r="D404" s="19"/>
      <c r="E404" s="15" t="str">
        <f xml:space="preserve"> Inputs!E$77</f>
        <v>Proportion of non-PAYG Totex that is subject to depreciation in year of addition to RCV</v>
      </c>
      <c r="F404" s="10">
        <f xml:space="preserve"> Inputs!F$77</f>
        <v>0.5</v>
      </c>
      <c r="G404" s="15" t="str">
        <f xml:space="preserve"> Inputs!G$77</f>
        <v>%</v>
      </c>
      <c r="H404" s="12"/>
    </row>
    <row r="405" spans="1:16" hidden="1" outlineLevel="2" x14ac:dyDescent="0.2">
      <c r="E405" s="42" t="str">
        <f t="shared" ref="E405:P405" si="177" xml:space="preserve"> E$345</f>
        <v xml:space="preserve">Expenditure adjustment clawback year 2 for RCV linked revenue - real (WR) </v>
      </c>
      <c r="F405" s="3">
        <f t="shared" si="177"/>
        <v>0</v>
      </c>
      <c r="G405" s="3" t="str">
        <f t="shared" si="177"/>
        <v>£m</v>
      </c>
      <c r="H405" s="3">
        <f t="shared" si="177"/>
        <v>0</v>
      </c>
      <c r="I405" s="3">
        <f t="shared" si="177"/>
        <v>0</v>
      </c>
      <c r="J405" s="3">
        <f t="shared" si="177"/>
        <v>0</v>
      </c>
      <c r="K405" s="3">
        <f t="shared" si="177"/>
        <v>0</v>
      </c>
      <c r="L405" s="3">
        <f t="shared" si="177"/>
        <v>0</v>
      </c>
      <c r="M405" s="3">
        <f t="shared" si="177"/>
        <v>0</v>
      </c>
      <c r="N405" s="3">
        <f t="shared" si="177"/>
        <v>0</v>
      </c>
      <c r="O405" s="3">
        <f t="shared" si="177"/>
        <v>0</v>
      </c>
      <c r="P405" s="3">
        <f t="shared" si="177"/>
        <v>0</v>
      </c>
    </row>
    <row r="406" spans="1:16" hidden="1" outlineLevel="2" x14ac:dyDescent="0.2">
      <c r="E406" s="42" t="str">
        <f t="shared" ref="E406:P406" si="178" xml:space="preserve"> E$346</f>
        <v xml:space="preserve">Expenditure adjustment clawback year 2 for RCV linked revenue - real (WN) </v>
      </c>
      <c r="F406" s="3">
        <f t="shared" si="178"/>
        <v>0</v>
      </c>
      <c r="G406" s="3" t="str">
        <f t="shared" si="178"/>
        <v>£m</v>
      </c>
      <c r="H406" s="3">
        <f t="shared" si="178"/>
        <v>0</v>
      </c>
      <c r="I406" s="3">
        <f t="shared" si="178"/>
        <v>0</v>
      </c>
      <c r="J406" s="3">
        <f t="shared" si="178"/>
        <v>0</v>
      </c>
      <c r="K406" s="3">
        <f t="shared" si="178"/>
        <v>0</v>
      </c>
      <c r="L406" s="3">
        <f t="shared" si="178"/>
        <v>0</v>
      </c>
      <c r="M406" s="3">
        <f t="shared" si="178"/>
        <v>0</v>
      </c>
      <c r="N406" s="3">
        <f t="shared" si="178"/>
        <v>0</v>
      </c>
      <c r="O406" s="3">
        <f t="shared" si="178"/>
        <v>0</v>
      </c>
      <c r="P406" s="3">
        <f t="shared" si="178"/>
        <v>0</v>
      </c>
    </row>
    <row r="407" spans="1:16" hidden="1" outlineLevel="2" x14ac:dyDescent="0.2">
      <c r="E407" s="42" t="str">
        <f t="shared" ref="E407:P407" si="179" xml:space="preserve"> E$347</f>
        <v xml:space="preserve">Expenditure adjustment clawback year 2 for RCV linked revenue - real (WWN) </v>
      </c>
      <c r="F407" s="3">
        <f t="shared" si="179"/>
        <v>0</v>
      </c>
      <c r="G407" s="3" t="str">
        <f t="shared" si="179"/>
        <v>£m</v>
      </c>
      <c r="H407" s="3">
        <f t="shared" si="179"/>
        <v>0</v>
      </c>
      <c r="I407" s="3">
        <f t="shared" si="179"/>
        <v>0</v>
      </c>
      <c r="J407" s="3">
        <f t="shared" si="179"/>
        <v>0</v>
      </c>
      <c r="K407" s="3">
        <f t="shared" si="179"/>
        <v>0</v>
      </c>
      <c r="L407" s="3">
        <f t="shared" si="179"/>
        <v>0</v>
      </c>
      <c r="M407" s="3">
        <f t="shared" si="179"/>
        <v>0</v>
      </c>
      <c r="N407" s="3">
        <f t="shared" si="179"/>
        <v>0</v>
      </c>
      <c r="O407" s="3">
        <f t="shared" si="179"/>
        <v>0</v>
      </c>
      <c r="P407" s="3">
        <f t="shared" si="179"/>
        <v>0</v>
      </c>
    </row>
    <row r="408" spans="1:16" hidden="1" outlineLevel="2" x14ac:dyDescent="0.2">
      <c r="E408" s="42" t="str">
        <f t="shared" ref="E408:P408" si="180" xml:space="preserve"> E$348</f>
        <v xml:space="preserve">Expenditure adjustment clawback year 2 for RCV linked revenue - real (BR) </v>
      </c>
      <c r="F408" s="3">
        <f t="shared" si="180"/>
        <v>0</v>
      </c>
      <c r="G408" s="3" t="str">
        <f t="shared" si="180"/>
        <v>£m</v>
      </c>
      <c r="H408" s="3">
        <f t="shared" si="180"/>
        <v>0</v>
      </c>
      <c r="I408" s="3">
        <f t="shared" si="180"/>
        <v>0</v>
      </c>
      <c r="J408" s="3">
        <f t="shared" si="180"/>
        <v>0</v>
      </c>
      <c r="K408" s="3">
        <f t="shared" si="180"/>
        <v>0</v>
      </c>
      <c r="L408" s="3">
        <f t="shared" si="180"/>
        <v>0</v>
      </c>
      <c r="M408" s="3">
        <f t="shared" si="180"/>
        <v>0</v>
      </c>
      <c r="N408" s="3">
        <f t="shared" si="180"/>
        <v>0</v>
      </c>
      <c r="O408" s="3">
        <f t="shared" si="180"/>
        <v>0</v>
      </c>
      <c r="P408" s="3">
        <f t="shared" si="180"/>
        <v>0</v>
      </c>
    </row>
    <row r="409" spans="1:16" hidden="1" outlineLevel="2" x14ac:dyDescent="0.2">
      <c r="E409" s="42" t="str">
        <f t="shared" ref="E409:P409" si="181" xml:space="preserve"> E$349</f>
        <v xml:space="preserve">Expenditure adjustment clawback year 2 for RCV linked revenue - real (ADDN1) </v>
      </c>
      <c r="F409" s="3">
        <f t="shared" si="181"/>
        <v>0</v>
      </c>
      <c r="G409" s="3" t="str">
        <f t="shared" si="181"/>
        <v>£m</v>
      </c>
      <c r="H409" s="3">
        <f t="shared" si="181"/>
        <v>0</v>
      </c>
      <c r="I409" s="3">
        <f t="shared" si="181"/>
        <v>0</v>
      </c>
      <c r="J409" s="3">
        <f t="shared" si="181"/>
        <v>0</v>
      </c>
      <c r="K409" s="3">
        <f t="shared" si="181"/>
        <v>0</v>
      </c>
      <c r="L409" s="3">
        <f t="shared" si="181"/>
        <v>0</v>
      </c>
      <c r="M409" s="3">
        <f t="shared" si="181"/>
        <v>0</v>
      </c>
      <c r="N409" s="3">
        <f t="shared" si="181"/>
        <v>0</v>
      </c>
      <c r="O409" s="3">
        <f t="shared" si="181"/>
        <v>0</v>
      </c>
      <c r="P409" s="3">
        <f t="shared" si="181"/>
        <v>0</v>
      </c>
    </row>
    <row r="410" spans="1:16" hidden="1" outlineLevel="2" x14ac:dyDescent="0.2">
      <c r="E410" s="42" t="str">
        <f t="shared" ref="E410:P410" si="182" xml:space="preserve"> E$350</f>
        <v xml:space="preserve">Expenditure adjustment clawback year 2 for RCV linked revenue - real (ADDN2) </v>
      </c>
      <c r="F410" s="3">
        <f t="shared" si="182"/>
        <v>0</v>
      </c>
      <c r="G410" s="3" t="str">
        <f t="shared" si="182"/>
        <v>£m</v>
      </c>
      <c r="H410" s="3">
        <f t="shared" si="182"/>
        <v>0</v>
      </c>
      <c r="I410" s="3">
        <f t="shared" si="182"/>
        <v>0</v>
      </c>
      <c r="J410" s="3">
        <f t="shared" si="182"/>
        <v>0</v>
      </c>
      <c r="K410" s="3">
        <f t="shared" si="182"/>
        <v>0</v>
      </c>
      <c r="L410" s="3">
        <f t="shared" si="182"/>
        <v>0</v>
      </c>
      <c r="M410" s="3">
        <f t="shared" si="182"/>
        <v>0</v>
      </c>
      <c r="N410" s="3">
        <f t="shared" si="182"/>
        <v>0</v>
      </c>
      <c r="O410" s="3">
        <f t="shared" si="182"/>
        <v>0</v>
      </c>
      <c r="P410" s="3">
        <f t="shared" si="182"/>
        <v>0</v>
      </c>
    </row>
    <row r="411" spans="1:16" hidden="1" outlineLevel="2" x14ac:dyDescent="0.2">
      <c r="A411" s="11"/>
      <c r="B411" s="11"/>
      <c r="C411" s="21"/>
      <c r="D411" s="19"/>
      <c r="E411" s="15" t="str">
        <f xml:space="preserve"> Inputs!E$47</f>
        <v xml:space="preserve">Run off rate (WR) </v>
      </c>
      <c r="F411" s="10">
        <f xml:space="preserve"> Inputs!F$47</f>
        <v>0</v>
      </c>
      <c r="G411" s="10" t="str">
        <f xml:space="preserve"> Inputs!G$47</f>
        <v>%</v>
      </c>
      <c r="H411" s="10">
        <f xml:space="preserve"> Inputs!H$47</f>
        <v>0</v>
      </c>
      <c r="I411" s="10">
        <f xml:space="preserve"> Inputs!I$47</f>
        <v>0</v>
      </c>
      <c r="J411" s="10">
        <f xml:space="preserve"> Inputs!J$47</f>
        <v>0</v>
      </c>
      <c r="K411" s="10">
        <f xml:space="preserve"> Inputs!K$47</f>
        <v>0</v>
      </c>
      <c r="L411" s="10">
        <f xml:space="preserve"> Inputs!L$47</f>
        <v>0</v>
      </c>
      <c r="M411" s="10">
        <f xml:space="preserve"> Inputs!M$47</f>
        <v>0</v>
      </c>
      <c r="N411" s="10">
        <f xml:space="preserve"> Inputs!N$47</f>
        <v>0</v>
      </c>
      <c r="O411" s="10">
        <f xml:space="preserve"> Inputs!O$47</f>
        <v>0</v>
      </c>
      <c r="P411" s="10">
        <f xml:space="preserve"> Inputs!P$47</f>
        <v>0</v>
      </c>
    </row>
    <row r="412" spans="1:16" hidden="1" outlineLevel="2" x14ac:dyDescent="0.2">
      <c r="A412" s="11"/>
      <c r="B412" s="11"/>
      <c r="C412" s="21"/>
      <c r="D412" s="19"/>
      <c r="E412" s="15" t="str">
        <f xml:space="preserve"> Inputs!E$48</f>
        <v xml:space="preserve">Run off rate (WN) </v>
      </c>
      <c r="F412" s="10">
        <f xml:space="preserve"> Inputs!F$48</f>
        <v>0</v>
      </c>
      <c r="G412" s="10" t="str">
        <f xml:space="preserve"> Inputs!G$48</f>
        <v>%</v>
      </c>
      <c r="H412" s="10">
        <f xml:space="preserve"> Inputs!H$48</f>
        <v>0</v>
      </c>
      <c r="I412" s="10">
        <f xml:space="preserve"> Inputs!I$48</f>
        <v>0</v>
      </c>
      <c r="J412" s="10">
        <f xml:space="preserve"> Inputs!J$48</f>
        <v>0</v>
      </c>
      <c r="K412" s="10">
        <f xml:space="preserve"> Inputs!K$48</f>
        <v>0</v>
      </c>
      <c r="L412" s="10">
        <f xml:space="preserve"> Inputs!L$48</f>
        <v>0</v>
      </c>
      <c r="M412" s="10">
        <f xml:space="preserve"> Inputs!M$48</f>
        <v>0</v>
      </c>
      <c r="N412" s="10">
        <f xml:space="preserve"> Inputs!N$48</f>
        <v>0</v>
      </c>
      <c r="O412" s="10">
        <f xml:space="preserve"> Inputs!O$48</f>
        <v>0</v>
      </c>
      <c r="P412" s="10">
        <f xml:space="preserve"> Inputs!P$48</f>
        <v>0</v>
      </c>
    </row>
    <row r="413" spans="1:16" hidden="1" outlineLevel="2" x14ac:dyDescent="0.2">
      <c r="A413" s="11"/>
      <c r="B413" s="11"/>
      <c r="C413" s="21"/>
      <c r="D413" s="19"/>
      <c r="E413" s="15" t="str">
        <f xml:space="preserve"> Inputs!E$49</f>
        <v xml:space="preserve">Run off rate (WWN) </v>
      </c>
      <c r="F413" s="10">
        <f xml:space="preserve"> Inputs!F$49</f>
        <v>0</v>
      </c>
      <c r="G413" s="10" t="str">
        <f xml:space="preserve"> Inputs!G$49</f>
        <v>%</v>
      </c>
      <c r="H413" s="10">
        <f xml:space="preserve"> Inputs!H$49</f>
        <v>0</v>
      </c>
      <c r="I413" s="10">
        <f xml:space="preserve"> Inputs!I$49</f>
        <v>0</v>
      </c>
      <c r="J413" s="10">
        <f xml:space="preserve"> Inputs!J$49</f>
        <v>0</v>
      </c>
      <c r="K413" s="10">
        <f xml:space="preserve"> Inputs!K$49</f>
        <v>0</v>
      </c>
      <c r="L413" s="10">
        <f xml:space="preserve"> Inputs!L$49</f>
        <v>0</v>
      </c>
      <c r="M413" s="10">
        <f xml:space="preserve"> Inputs!M$49</f>
        <v>0</v>
      </c>
      <c r="N413" s="10">
        <f xml:space="preserve"> Inputs!N$49</f>
        <v>0</v>
      </c>
      <c r="O413" s="10">
        <f xml:space="preserve"> Inputs!O$49</f>
        <v>0</v>
      </c>
      <c r="P413" s="10">
        <f xml:space="preserve"> Inputs!P$49</f>
        <v>0</v>
      </c>
    </row>
    <row r="414" spans="1:16" hidden="1" outlineLevel="2" x14ac:dyDescent="0.2">
      <c r="A414" s="11"/>
      <c r="B414" s="11"/>
      <c r="C414" s="21"/>
      <c r="D414" s="19"/>
      <c r="E414" s="15" t="str">
        <f xml:space="preserve"> Inputs!E$50</f>
        <v xml:space="preserve">Run off rate (BR) </v>
      </c>
      <c r="F414" s="10">
        <f xml:space="preserve"> Inputs!F$50</f>
        <v>0</v>
      </c>
      <c r="G414" s="10" t="str">
        <f xml:space="preserve"> Inputs!G$50</f>
        <v>%</v>
      </c>
      <c r="H414" s="10">
        <f xml:space="preserve"> Inputs!H$50</f>
        <v>0</v>
      </c>
      <c r="I414" s="10">
        <f xml:space="preserve"> Inputs!I$50</f>
        <v>0</v>
      </c>
      <c r="J414" s="10">
        <f xml:space="preserve"> Inputs!J$50</f>
        <v>0</v>
      </c>
      <c r="K414" s="10">
        <f xml:space="preserve"> Inputs!K$50</f>
        <v>0</v>
      </c>
      <c r="L414" s="10">
        <f xml:space="preserve"> Inputs!L$50</f>
        <v>0</v>
      </c>
      <c r="M414" s="10">
        <f xml:space="preserve"> Inputs!M$50</f>
        <v>0</v>
      </c>
      <c r="N414" s="10">
        <f xml:space="preserve"> Inputs!N$50</f>
        <v>0</v>
      </c>
      <c r="O414" s="10">
        <f xml:space="preserve"> Inputs!O$50</f>
        <v>0</v>
      </c>
      <c r="P414" s="10">
        <f xml:space="preserve"> Inputs!P$50</f>
        <v>0</v>
      </c>
    </row>
    <row r="415" spans="1:16" hidden="1" outlineLevel="2" x14ac:dyDescent="0.2">
      <c r="A415" s="11"/>
      <c r="B415" s="11"/>
      <c r="C415" s="21"/>
      <c r="D415" s="19"/>
      <c r="E415" s="15" t="str">
        <f xml:space="preserve"> Inputs!E$51</f>
        <v xml:space="preserve">Run off rate (ADDN1) </v>
      </c>
      <c r="F415" s="10">
        <f xml:space="preserve"> Inputs!F$51</f>
        <v>0</v>
      </c>
      <c r="G415" s="10" t="str">
        <f xml:space="preserve"> Inputs!G$51</f>
        <v>%</v>
      </c>
      <c r="H415" s="10">
        <f xml:space="preserve"> Inputs!H$51</f>
        <v>0</v>
      </c>
      <c r="I415" s="10">
        <f xml:space="preserve"> Inputs!I$51</f>
        <v>0</v>
      </c>
      <c r="J415" s="10">
        <f xml:space="preserve"> Inputs!J$51</f>
        <v>0</v>
      </c>
      <c r="K415" s="10">
        <f xml:space="preserve"> Inputs!K$51</f>
        <v>0</v>
      </c>
      <c r="L415" s="10">
        <f xml:space="preserve"> Inputs!L$51</f>
        <v>0</v>
      </c>
      <c r="M415" s="10">
        <f xml:space="preserve"> Inputs!M$51</f>
        <v>0</v>
      </c>
      <c r="N415" s="10">
        <f xml:space="preserve"> Inputs!N$51</f>
        <v>0</v>
      </c>
      <c r="O415" s="10">
        <f xml:space="preserve"> Inputs!O$51</f>
        <v>0</v>
      </c>
      <c r="P415" s="10">
        <f xml:space="preserve"> Inputs!P$51</f>
        <v>0</v>
      </c>
    </row>
    <row r="416" spans="1:16" hidden="1" outlineLevel="2" x14ac:dyDescent="0.2">
      <c r="A416" s="11"/>
      <c r="B416" s="11"/>
      <c r="C416" s="21"/>
      <c r="D416" s="19"/>
      <c r="E416" s="15" t="str">
        <f xml:space="preserve"> Inputs!E$52</f>
        <v xml:space="preserve">Run off rate (ADDN2) </v>
      </c>
      <c r="F416" s="10">
        <f xml:space="preserve"> Inputs!F$52</f>
        <v>0</v>
      </c>
      <c r="G416" s="10" t="str">
        <f xml:space="preserve"> Inputs!G$52</f>
        <v>%</v>
      </c>
      <c r="H416" s="10">
        <f xml:space="preserve"> Inputs!H$52</f>
        <v>0</v>
      </c>
      <c r="I416" s="10">
        <f xml:space="preserve"> Inputs!I$52</f>
        <v>0</v>
      </c>
      <c r="J416" s="10">
        <f xml:space="preserve"> Inputs!J$52</f>
        <v>0</v>
      </c>
      <c r="K416" s="10">
        <f xml:space="preserve"> Inputs!K$52</f>
        <v>0</v>
      </c>
      <c r="L416" s="10">
        <f xml:space="preserve"> Inputs!L$52</f>
        <v>0</v>
      </c>
      <c r="M416" s="10">
        <f xml:space="preserve"> Inputs!M$52</f>
        <v>0</v>
      </c>
      <c r="N416" s="10">
        <f xml:space="preserve"> Inputs!N$52</f>
        <v>0</v>
      </c>
      <c r="O416" s="10">
        <f xml:space="preserve"> Inputs!O$52</f>
        <v>0</v>
      </c>
      <c r="P416" s="10">
        <f xml:space="preserve"> Inputs!P$52</f>
        <v>0</v>
      </c>
    </row>
    <row r="417" spans="2:16" hidden="1" outlineLevel="2" x14ac:dyDescent="0.2">
      <c r="E417" s="42" t="s">
        <v>359</v>
      </c>
      <c r="G417" s="42" t="s">
        <v>155</v>
      </c>
      <c r="H417" s="3">
        <f t="shared" ref="H417:H422" si="183" xml:space="preserve"> SUM( J417:P417 )</f>
        <v>0</v>
      </c>
      <c r="J417" s="3">
        <f t="shared" ref="J417:P422" si="184" xml:space="preserve"> J405 * J411 * $F$404</f>
        <v>0</v>
      </c>
      <c r="K417" s="3">
        <f t="shared" si="184"/>
        <v>0</v>
      </c>
      <c r="L417" s="3">
        <f t="shared" si="184"/>
        <v>0</v>
      </c>
      <c r="M417" s="3">
        <f t="shared" si="184"/>
        <v>0</v>
      </c>
      <c r="N417" s="3">
        <f t="shared" si="184"/>
        <v>0</v>
      </c>
      <c r="O417" s="3">
        <f t="shared" si="184"/>
        <v>0</v>
      </c>
      <c r="P417" s="3">
        <f t="shared" si="184"/>
        <v>0</v>
      </c>
    </row>
    <row r="418" spans="2:16" hidden="1" outlineLevel="2" x14ac:dyDescent="0.2">
      <c r="E418" s="42" t="s">
        <v>360</v>
      </c>
      <c r="G418" s="42" t="s">
        <v>155</v>
      </c>
      <c r="H418" s="3">
        <f t="shared" si="183"/>
        <v>0</v>
      </c>
      <c r="J418" s="3">
        <f t="shared" si="184"/>
        <v>0</v>
      </c>
      <c r="K418" s="3">
        <f t="shared" si="184"/>
        <v>0</v>
      </c>
      <c r="L418" s="3">
        <f t="shared" si="184"/>
        <v>0</v>
      </c>
      <c r="M418" s="3">
        <f t="shared" si="184"/>
        <v>0</v>
      </c>
      <c r="N418" s="3">
        <f t="shared" si="184"/>
        <v>0</v>
      </c>
      <c r="O418" s="3">
        <f t="shared" si="184"/>
        <v>0</v>
      </c>
      <c r="P418" s="3">
        <f t="shared" si="184"/>
        <v>0</v>
      </c>
    </row>
    <row r="419" spans="2:16" hidden="1" outlineLevel="2" x14ac:dyDescent="0.2">
      <c r="E419" s="42" t="s">
        <v>361</v>
      </c>
      <c r="G419" s="42" t="s">
        <v>155</v>
      </c>
      <c r="H419" s="3">
        <f t="shared" si="183"/>
        <v>0</v>
      </c>
      <c r="J419" s="3">
        <f t="shared" si="184"/>
        <v>0</v>
      </c>
      <c r="K419" s="3">
        <f t="shared" si="184"/>
        <v>0</v>
      </c>
      <c r="L419" s="3">
        <f t="shared" si="184"/>
        <v>0</v>
      </c>
      <c r="M419" s="3">
        <f t="shared" si="184"/>
        <v>0</v>
      </c>
      <c r="N419" s="3">
        <f t="shared" si="184"/>
        <v>0</v>
      </c>
      <c r="O419" s="3">
        <f t="shared" si="184"/>
        <v>0</v>
      </c>
      <c r="P419" s="3">
        <f t="shared" si="184"/>
        <v>0</v>
      </c>
    </row>
    <row r="420" spans="2:16" hidden="1" outlineLevel="2" x14ac:dyDescent="0.2">
      <c r="E420" s="42" t="s">
        <v>362</v>
      </c>
      <c r="G420" s="42" t="s">
        <v>155</v>
      </c>
      <c r="H420" s="3">
        <f t="shared" si="183"/>
        <v>0</v>
      </c>
      <c r="J420" s="3">
        <f t="shared" si="184"/>
        <v>0</v>
      </c>
      <c r="K420" s="3">
        <f t="shared" si="184"/>
        <v>0</v>
      </c>
      <c r="L420" s="3">
        <f t="shared" si="184"/>
        <v>0</v>
      </c>
      <c r="M420" s="3">
        <f t="shared" si="184"/>
        <v>0</v>
      </c>
      <c r="N420" s="3">
        <f t="shared" si="184"/>
        <v>0</v>
      </c>
      <c r="O420" s="3">
        <f t="shared" si="184"/>
        <v>0</v>
      </c>
      <c r="P420" s="3">
        <f t="shared" si="184"/>
        <v>0</v>
      </c>
    </row>
    <row r="421" spans="2:16" hidden="1" outlineLevel="2" x14ac:dyDescent="0.2">
      <c r="E421" s="42" t="s">
        <v>363</v>
      </c>
      <c r="G421" s="42" t="s">
        <v>155</v>
      </c>
      <c r="H421" s="3">
        <f t="shared" si="183"/>
        <v>0</v>
      </c>
      <c r="J421" s="3">
        <f t="shared" si="184"/>
        <v>0</v>
      </c>
      <c r="K421" s="3">
        <f t="shared" si="184"/>
        <v>0</v>
      </c>
      <c r="L421" s="3">
        <f t="shared" si="184"/>
        <v>0</v>
      </c>
      <c r="M421" s="3">
        <f t="shared" si="184"/>
        <v>0</v>
      </c>
      <c r="N421" s="3">
        <f t="shared" si="184"/>
        <v>0</v>
      </c>
      <c r="O421" s="3">
        <f t="shared" si="184"/>
        <v>0</v>
      </c>
      <c r="P421" s="3">
        <f t="shared" si="184"/>
        <v>0</v>
      </c>
    </row>
    <row r="422" spans="2:16" hidden="1" outlineLevel="2" x14ac:dyDescent="0.2">
      <c r="E422" s="42" t="s">
        <v>364</v>
      </c>
      <c r="G422" s="42" t="s">
        <v>155</v>
      </c>
      <c r="H422" s="3">
        <f t="shared" si="183"/>
        <v>0</v>
      </c>
      <c r="J422" s="3">
        <f t="shared" si="184"/>
        <v>0</v>
      </c>
      <c r="K422" s="3">
        <f t="shared" si="184"/>
        <v>0</v>
      </c>
      <c r="L422" s="3">
        <f t="shared" si="184"/>
        <v>0</v>
      </c>
      <c r="M422" s="3">
        <f t="shared" si="184"/>
        <v>0</v>
      </c>
      <c r="N422" s="3">
        <f t="shared" si="184"/>
        <v>0</v>
      </c>
      <c r="O422" s="3">
        <f t="shared" si="184"/>
        <v>0</v>
      </c>
      <c r="P422" s="3">
        <f t="shared" si="184"/>
        <v>0</v>
      </c>
    </row>
    <row r="423" spans="2:16" hidden="1" outlineLevel="2" x14ac:dyDescent="0.2"/>
    <row r="424" spans="2:16" hidden="1" outlineLevel="2" x14ac:dyDescent="0.2"/>
    <row r="425" spans="2:16" hidden="1" outlineLevel="2" x14ac:dyDescent="0.2">
      <c r="B425" s="35" t="s">
        <v>365</v>
      </c>
    </row>
    <row r="426" spans="2:16" hidden="1" outlineLevel="2" x14ac:dyDescent="0.2">
      <c r="E426" s="42" t="str">
        <f t="shared" ref="E426:P426" si="185" xml:space="preserve"> E$417</f>
        <v xml:space="preserve">Year 2 RCV linked adjustment first year run off - real (WR) </v>
      </c>
      <c r="F426" s="3">
        <f t="shared" si="185"/>
        <v>0</v>
      </c>
      <c r="G426" s="3" t="str">
        <f t="shared" si="185"/>
        <v>£m</v>
      </c>
      <c r="H426" s="3">
        <f t="shared" si="185"/>
        <v>0</v>
      </c>
      <c r="I426" s="3">
        <f t="shared" si="185"/>
        <v>0</v>
      </c>
      <c r="J426" s="3">
        <f t="shared" si="185"/>
        <v>0</v>
      </c>
      <c r="K426" s="3">
        <f t="shared" si="185"/>
        <v>0</v>
      </c>
      <c r="L426" s="3">
        <f t="shared" si="185"/>
        <v>0</v>
      </c>
      <c r="M426" s="3">
        <f t="shared" si="185"/>
        <v>0</v>
      </c>
      <c r="N426" s="3">
        <f t="shared" si="185"/>
        <v>0</v>
      </c>
      <c r="O426" s="3">
        <f t="shared" si="185"/>
        <v>0</v>
      </c>
      <c r="P426" s="3">
        <f t="shared" si="185"/>
        <v>0</v>
      </c>
    </row>
    <row r="427" spans="2:16" hidden="1" outlineLevel="2" x14ac:dyDescent="0.2">
      <c r="E427" s="42" t="str">
        <f t="shared" ref="E427:P427" si="186" xml:space="preserve"> E$418</f>
        <v xml:space="preserve">Year 2 RCV linked adjustment first year run off - real (WN) </v>
      </c>
      <c r="F427" s="3">
        <f t="shared" si="186"/>
        <v>0</v>
      </c>
      <c r="G427" s="3" t="str">
        <f t="shared" si="186"/>
        <v>£m</v>
      </c>
      <c r="H427" s="3">
        <f t="shared" si="186"/>
        <v>0</v>
      </c>
      <c r="I427" s="3">
        <f t="shared" si="186"/>
        <v>0</v>
      </c>
      <c r="J427" s="3">
        <f t="shared" si="186"/>
        <v>0</v>
      </c>
      <c r="K427" s="3">
        <f t="shared" si="186"/>
        <v>0</v>
      </c>
      <c r="L427" s="3">
        <f t="shared" si="186"/>
        <v>0</v>
      </c>
      <c r="M427" s="3">
        <f t="shared" si="186"/>
        <v>0</v>
      </c>
      <c r="N427" s="3">
        <f t="shared" si="186"/>
        <v>0</v>
      </c>
      <c r="O427" s="3">
        <f t="shared" si="186"/>
        <v>0</v>
      </c>
      <c r="P427" s="3">
        <f t="shared" si="186"/>
        <v>0</v>
      </c>
    </row>
    <row r="428" spans="2:16" hidden="1" outlineLevel="2" x14ac:dyDescent="0.2">
      <c r="E428" s="42" t="str">
        <f t="shared" ref="E428:P428" si="187" xml:space="preserve"> E$419</f>
        <v xml:space="preserve">Year 2 RCV linked adjustment first year run off - real (WWN) </v>
      </c>
      <c r="F428" s="3">
        <f t="shared" si="187"/>
        <v>0</v>
      </c>
      <c r="G428" s="3" t="str">
        <f t="shared" si="187"/>
        <v>£m</v>
      </c>
      <c r="H428" s="3">
        <f t="shared" si="187"/>
        <v>0</v>
      </c>
      <c r="I428" s="3">
        <f t="shared" si="187"/>
        <v>0</v>
      </c>
      <c r="J428" s="3">
        <f t="shared" si="187"/>
        <v>0</v>
      </c>
      <c r="K428" s="3">
        <f t="shared" si="187"/>
        <v>0</v>
      </c>
      <c r="L428" s="3">
        <f t="shared" si="187"/>
        <v>0</v>
      </c>
      <c r="M428" s="3">
        <f t="shared" si="187"/>
        <v>0</v>
      </c>
      <c r="N428" s="3">
        <f t="shared" si="187"/>
        <v>0</v>
      </c>
      <c r="O428" s="3">
        <f t="shared" si="187"/>
        <v>0</v>
      </c>
      <c r="P428" s="3">
        <f t="shared" si="187"/>
        <v>0</v>
      </c>
    </row>
    <row r="429" spans="2:16" hidden="1" outlineLevel="2" x14ac:dyDescent="0.2">
      <c r="E429" s="42" t="str">
        <f t="shared" ref="E429:P429" si="188" xml:space="preserve"> E$420</f>
        <v xml:space="preserve">Year 2 RCV linked adjustment first year run off - real (BR) </v>
      </c>
      <c r="F429" s="3">
        <f t="shared" si="188"/>
        <v>0</v>
      </c>
      <c r="G429" s="3" t="str">
        <f t="shared" si="188"/>
        <v>£m</v>
      </c>
      <c r="H429" s="3">
        <f t="shared" si="188"/>
        <v>0</v>
      </c>
      <c r="I429" s="3">
        <f t="shared" si="188"/>
        <v>0</v>
      </c>
      <c r="J429" s="3">
        <f t="shared" si="188"/>
        <v>0</v>
      </c>
      <c r="K429" s="3">
        <f t="shared" si="188"/>
        <v>0</v>
      </c>
      <c r="L429" s="3">
        <f t="shared" si="188"/>
        <v>0</v>
      </c>
      <c r="M429" s="3">
        <f t="shared" si="188"/>
        <v>0</v>
      </c>
      <c r="N429" s="3">
        <f t="shared" si="188"/>
        <v>0</v>
      </c>
      <c r="O429" s="3">
        <f t="shared" si="188"/>
        <v>0</v>
      </c>
      <c r="P429" s="3">
        <f t="shared" si="188"/>
        <v>0</v>
      </c>
    </row>
    <row r="430" spans="2:16" hidden="1" outlineLevel="2" x14ac:dyDescent="0.2">
      <c r="E430" s="42" t="str">
        <f t="shared" ref="E430:P430" si="189" xml:space="preserve"> E$421</f>
        <v xml:space="preserve">Year 2 RCV linked adjustment first year run off - real (ADDN1) </v>
      </c>
      <c r="F430" s="3">
        <f t="shared" si="189"/>
        <v>0</v>
      </c>
      <c r="G430" s="3" t="str">
        <f t="shared" si="189"/>
        <v>£m</v>
      </c>
      <c r="H430" s="3">
        <f t="shared" si="189"/>
        <v>0</v>
      </c>
      <c r="I430" s="3">
        <f t="shared" si="189"/>
        <v>0</v>
      </c>
      <c r="J430" s="3">
        <f t="shared" si="189"/>
        <v>0</v>
      </c>
      <c r="K430" s="3">
        <f t="shared" si="189"/>
        <v>0</v>
      </c>
      <c r="L430" s="3">
        <f t="shared" si="189"/>
        <v>0</v>
      </c>
      <c r="M430" s="3">
        <f t="shared" si="189"/>
        <v>0</v>
      </c>
      <c r="N430" s="3">
        <f t="shared" si="189"/>
        <v>0</v>
      </c>
      <c r="O430" s="3">
        <f t="shared" si="189"/>
        <v>0</v>
      </c>
      <c r="P430" s="3">
        <f t="shared" si="189"/>
        <v>0</v>
      </c>
    </row>
    <row r="431" spans="2:16" hidden="1" outlineLevel="2" x14ac:dyDescent="0.2">
      <c r="E431" s="42" t="str">
        <f t="shared" ref="E431:P431" si="190" xml:space="preserve"> E$422</f>
        <v xml:space="preserve">Year 2 RCV linked adjustment first year run off - real (ADDN2) </v>
      </c>
      <c r="F431" s="3">
        <f t="shared" si="190"/>
        <v>0</v>
      </c>
      <c r="G431" s="3" t="str">
        <f t="shared" si="190"/>
        <v>£m</v>
      </c>
      <c r="H431" s="3">
        <f t="shared" si="190"/>
        <v>0</v>
      </c>
      <c r="I431" s="3">
        <f t="shared" si="190"/>
        <v>0</v>
      </c>
      <c r="J431" s="3">
        <f t="shared" si="190"/>
        <v>0</v>
      </c>
      <c r="K431" s="3">
        <f t="shared" si="190"/>
        <v>0</v>
      </c>
      <c r="L431" s="3">
        <f t="shared" si="190"/>
        <v>0</v>
      </c>
      <c r="M431" s="3">
        <f t="shared" si="190"/>
        <v>0</v>
      </c>
      <c r="N431" s="3">
        <f t="shared" si="190"/>
        <v>0</v>
      </c>
      <c r="O431" s="3">
        <f t="shared" si="190"/>
        <v>0</v>
      </c>
      <c r="P431" s="3">
        <f t="shared" si="190"/>
        <v>0</v>
      </c>
    </row>
    <row r="432" spans="2:16" hidden="1" outlineLevel="2" x14ac:dyDescent="0.2">
      <c r="E432" s="42" t="str">
        <f t="shared" ref="E432:P432" si="191" xml:space="preserve"> E$395</f>
        <v xml:space="preserve">Year 2 RCV linked adjustment subsequent years run off - real (WR) </v>
      </c>
      <c r="F432" s="3">
        <f t="shared" si="191"/>
        <v>0</v>
      </c>
      <c r="G432" s="3" t="str">
        <f t="shared" si="191"/>
        <v>£m</v>
      </c>
      <c r="H432" s="3">
        <f t="shared" si="191"/>
        <v>0</v>
      </c>
      <c r="I432" s="3">
        <f t="shared" si="191"/>
        <v>0</v>
      </c>
      <c r="J432" s="3">
        <f t="shared" si="191"/>
        <v>0</v>
      </c>
      <c r="K432" s="3">
        <f t="shared" si="191"/>
        <v>0</v>
      </c>
      <c r="L432" s="3">
        <f t="shared" si="191"/>
        <v>0</v>
      </c>
      <c r="M432" s="3">
        <f t="shared" si="191"/>
        <v>0</v>
      </c>
      <c r="N432" s="3">
        <f t="shared" si="191"/>
        <v>0</v>
      </c>
      <c r="O432" s="3">
        <f t="shared" si="191"/>
        <v>0</v>
      </c>
      <c r="P432" s="3">
        <f t="shared" si="191"/>
        <v>0</v>
      </c>
    </row>
    <row r="433" spans="1:16" hidden="1" outlineLevel="2" x14ac:dyDescent="0.2">
      <c r="E433" s="42" t="str">
        <f t="shared" ref="E433:P433" si="192" xml:space="preserve"> E$396</f>
        <v xml:space="preserve">Year 2 RCV linked adjustment subsequent years run off - real (WN) </v>
      </c>
      <c r="F433" s="3">
        <f t="shared" si="192"/>
        <v>0</v>
      </c>
      <c r="G433" s="3" t="str">
        <f t="shared" si="192"/>
        <v>£m</v>
      </c>
      <c r="H433" s="3">
        <f t="shared" si="192"/>
        <v>0</v>
      </c>
      <c r="I433" s="3">
        <f t="shared" si="192"/>
        <v>0</v>
      </c>
      <c r="J433" s="3">
        <f t="shared" si="192"/>
        <v>0</v>
      </c>
      <c r="K433" s="3">
        <f t="shared" si="192"/>
        <v>0</v>
      </c>
      <c r="L433" s="3">
        <f t="shared" si="192"/>
        <v>0</v>
      </c>
      <c r="M433" s="3">
        <f t="shared" si="192"/>
        <v>0</v>
      </c>
      <c r="N433" s="3">
        <f t="shared" si="192"/>
        <v>0</v>
      </c>
      <c r="O433" s="3">
        <f t="shared" si="192"/>
        <v>0</v>
      </c>
      <c r="P433" s="3">
        <f t="shared" si="192"/>
        <v>0</v>
      </c>
    </row>
    <row r="434" spans="1:16" hidden="1" outlineLevel="2" x14ac:dyDescent="0.2">
      <c r="E434" s="42" t="str">
        <f t="shared" ref="E434:P434" si="193" xml:space="preserve"> E$397</f>
        <v xml:space="preserve">Year 2 RCV linked adjustment subsequent years run off - real (WWN) </v>
      </c>
      <c r="F434" s="3">
        <f t="shared" si="193"/>
        <v>0</v>
      </c>
      <c r="G434" s="3" t="str">
        <f t="shared" si="193"/>
        <v>£m</v>
      </c>
      <c r="H434" s="3">
        <f t="shared" si="193"/>
        <v>0</v>
      </c>
      <c r="I434" s="3">
        <f t="shared" si="193"/>
        <v>0</v>
      </c>
      <c r="J434" s="3">
        <f t="shared" si="193"/>
        <v>0</v>
      </c>
      <c r="K434" s="3">
        <f t="shared" si="193"/>
        <v>0</v>
      </c>
      <c r="L434" s="3">
        <f t="shared" si="193"/>
        <v>0</v>
      </c>
      <c r="M434" s="3">
        <f t="shared" si="193"/>
        <v>0</v>
      </c>
      <c r="N434" s="3">
        <f t="shared" si="193"/>
        <v>0</v>
      </c>
      <c r="O434" s="3">
        <f t="shared" si="193"/>
        <v>0</v>
      </c>
      <c r="P434" s="3">
        <f t="shared" si="193"/>
        <v>0</v>
      </c>
    </row>
    <row r="435" spans="1:16" hidden="1" outlineLevel="2" x14ac:dyDescent="0.2">
      <c r="E435" s="42" t="str">
        <f t="shared" ref="E435:P435" si="194" xml:space="preserve"> E$398</f>
        <v xml:space="preserve">Year 2 RCV linked adjustment subsequent years run off - real (BR) </v>
      </c>
      <c r="F435" s="3">
        <f t="shared" si="194"/>
        <v>0</v>
      </c>
      <c r="G435" s="3" t="str">
        <f t="shared" si="194"/>
        <v>£m</v>
      </c>
      <c r="H435" s="3">
        <f t="shared" si="194"/>
        <v>0</v>
      </c>
      <c r="I435" s="3">
        <f t="shared" si="194"/>
        <v>0</v>
      </c>
      <c r="J435" s="3">
        <f t="shared" si="194"/>
        <v>0</v>
      </c>
      <c r="K435" s="3">
        <f t="shared" si="194"/>
        <v>0</v>
      </c>
      <c r="L435" s="3">
        <f t="shared" si="194"/>
        <v>0</v>
      </c>
      <c r="M435" s="3">
        <f t="shared" si="194"/>
        <v>0</v>
      </c>
      <c r="N435" s="3">
        <f t="shared" si="194"/>
        <v>0</v>
      </c>
      <c r="O435" s="3">
        <f t="shared" si="194"/>
        <v>0</v>
      </c>
      <c r="P435" s="3">
        <f t="shared" si="194"/>
        <v>0</v>
      </c>
    </row>
    <row r="436" spans="1:16" hidden="1" outlineLevel="2" x14ac:dyDescent="0.2">
      <c r="E436" s="42" t="str">
        <f t="shared" ref="E436:P436" si="195" xml:space="preserve"> E$399</f>
        <v xml:space="preserve">Year 2 RCV linked adjustment subsequent years run off - real (ADDN1) </v>
      </c>
      <c r="F436" s="3">
        <f t="shared" si="195"/>
        <v>0</v>
      </c>
      <c r="G436" s="3" t="str">
        <f t="shared" si="195"/>
        <v>£m</v>
      </c>
      <c r="H436" s="3">
        <f t="shared" si="195"/>
        <v>0</v>
      </c>
      <c r="I436" s="3">
        <f t="shared" si="195"/>
        <v>0</v>
      </c>
      <c r="J436" s="3">
        <f t="shared" si="195"/>
        <v>0</v>
      </c>
      <c r="K436" s="3">
        <f t="shared" si="195"/>
        <v>0</v>
      </c>
      <c r="L436" s="3">
        <f t="shared" si="195"/>
        <v>0</v>
      </c>
      <c r="M436" s="3">
        <f t="shared" si="195"/>
        <v>0</v>
      </c>
      <c r="N436" s="3">
        <f t="shared" si="195"/>
        <v>0</v>
      </c>
      <c r="O436" s="3">
        <f t="shared" si="195"/>
        <v>0</v>
      </c>
      <c r="P436" s="3">
        <f t="shared" si="195"/>
        <v>0</v>
      </c>
    </row>
    <row r="437" spans="1:16" hidden="1" outlineLevel="2" x14ac:dyDescent="0.2">
      <c r="E437" s="42" t="str">
        <f t="shared" ref="E437:P437" si="196" xml:space="preserve"> E$400</f>
        <v xml:space="preserve">Year 2 RCV linked adjustment subsequent years run off - real (ADDN2) </v>
      </c>
      <c r="F437" s="3">
        <f t="shared" si="196"/>
        <v>0</v>
      </c>
      <c r="G437" s="3" t="str">
        <f t="shared" si="196"/>
        <v>£m</v>
      </c>
      <c r="H437" s="3">
        <f t="shared" si="196"/>
        <v>0</v>
      </c>
      <c r="I437" s="3">
        <f t="shared" si="196"/>
        <v>0</v>
      </c>
      <c r="J437" s="3">
        <f t="shared" si="196"/>
        <v>0</v>
      </c>
      <c r="K437" s="3">
        <f t="shared" si="196"/>
        <v>0</v>
      </c>
      <c r="L437" s="3">
        <f t="shared" si="196"/>
        <v>0</v>
      </c>
      <c r="M437" s="3">
        <f t="shared" si="196"/>
        <v>0</v>
      </c>
      <c r="N437" s="3">
        <f t="shared" si="196"/>
        <v>0</v>
      </c>
      <c r="O437" s="3">
        <f t="shared" si="196"/>
        <v>0</v>
      </c>
      <c r="P437" s="3">
        <f t="shared" si="196"/>
        <v>0</v>
      </c>
    </row>
    <row r="438" spans="1:16" hidden="1" outlineLevel="2" x14ac:dyDescent="0.2">
      <c r="E438" s="42" t="s">
        <v>366</v>
      </c>
      <c r="G438" s="42" t="s">
        <v>155</v>
      </c>
      <c r="H438" s="3">
        <f t="shared" ref="H438:H443" si="197" xml:space="preserve"> SUM( J438:P438 )</f>
        <v>0</v>
      </c>
      <c r="J438" s="3">
        <f t="shared" ref="J438:P443" si="198" xml:space="preserve"> J426 + J432</f>
        <v>0</v>
      </c>
      <c r="K438" s="3">
        <f t="shared" si="198"/>
        <v>0</v>
      </c>
      <c r="L438" s="3">
        <f t="shared" si="198"/>
        <v>0</v>
      </c>
      <c r="M438" s="3">
        <f t="shared" si="198"/>
        <v>0</v>
      </c>
      <c r="N438" s="3">
        <f t="shared" si="198"/>
        <v>0</v>
      </c>
      <c r="O438" s="3">
        <f t="shared" si="198"/>
        <v>0</v>
      </c>
      <c r="P438" s="3">
        <f t="shared" si="198"/>
        <v>0</v>
      </c>
    </row>
    <row r="439" spans="1:16" hidden="1" outlineLevel="2" x14ac:dyDescent="0.2">
      <c r="E439" s="42" t="s">
        <v>367</v>
      </c>
      <c r="G439" s="42" t="s">
        <v>155</v>
      </c>
      <c r="H439" s="3">
        <f t="shared" si="197"/>
        <v>0</v>
      </c>
      <c r="J439" s="3">
        <f t="shared" si="198"/>
        <v>0</v>
      </c>
      <c r="K439" s="3">
        <f t="shared" si="198"/>
        <v>0</v>
      </c>
      <c r="L439" s="3">
        <f t="shared" si="198"/>
        <v>0</v>
      </c>
      <c r="M439" s="3">
        <f t="shared" si="198"/>
        <v>0</v>
      </c>
      <c r="N439" s="3">
        <f t="shared" si="198"/>
        <v>0</v>
      </c>
      <c r="O439" s="3">
        <f t="shared" si="198"/>
        <v>0</v>
      </c>
      <c r="P439" s="3">
        <f t="shared" si="198"/>
        <v>0</v>
      </c>
    </row>
    <row r="440" spans="1:16" hidden="1" outlineLevel="2" x14ac:dyDescent="0.2">
      <c r="E440" s="42" t="s">
        <v>368</v>
      </c>
      <c r="G440" s="42" t="s">
        <v>155</v>
      </c>
      <c r="H440" s="3">
        <f t="shared" si="197"/>
        <v>0</v>
      </c>
      <c r="J440" s="3">
        <f t="shared" si="198"/>
        <v>0</v>
      </c>
      <c r="K440" s="3">
        <f t="shared" si="198"/>
        <v>0</v>
      </c>
      <c r="L440" s="3">
        <f t="shared" si="198"/>
        <v>0</v>
      </c>
      <c r="M440" s="3">
        <f t="shared" si="198"/>
        <v>0</v>
      </c>
      <c r="N440" s="3">
        <f t="shared" si="198"/>
        <v>0</v>
      </c>
      <c r="O440" s="3">
        <f t="shared" si="198"/>
        <v>0</v>
      </c>
      <c r="P440" s="3">
        <f t="shared" si="198"/>
        <v>0</v>
      </c>
    </row>
    <row r="441" spans="1:16" hidden="1" outlineLevel="2" x14ac:dyDescent="0.2">
      <c r="E441" s="42" t="s">
        <v>369</v>
      </c>
      <c r="G441" s="42" t="s">
        <v>155</v>
      </c>
      <c r="H441" s="3">
        <f t="shared" si="197"/>
        <v>0</v>
      </c>
      <c r="J441" s="3">
        <f t="shared" si="198"/>
        <v>0</v>
      </c>
      <c r="K441" s="3">
        <f t="shared" si="198"/>
        <v>0</v>
      </c>
      <c r="L441" s="3">
        <f t="shared" si="198"/>
        <v>0</v>
      </c>
      <c r="M441" s="3">
        <f t="shared" si="198"/>
        <v>0</v>
      </c>
      <c r="N441" s="3">
        <f t="shared" si="198"/>
        <v>0</v>
      </c>
      <c r="O441" s="3">
        <f t="shared" si="198"/>
        <v>0</v>
      </c>
      <c r="P441" s="3">
        <f t="shared" si="198"/>
        <v>0</v>
      </c>
    </row>
    <row r="442" spans="1:16" hidden="1" outlineLevel="2" x14ac:dyDescent="0.2">
      <c r="E442" s="42" t="s">
        <v>370</v>
      </c>
      <c r="G442" s="42" t="s">
        <v>155</v>
      </c>
      <c r="H442" s="3">
        <f t="shared" si="197"/>
        <v>0</v>
      </c>
      <c r="J442" s="3">
        <f t="shared" si="198"/>
        <v>0</v>
      </c>
      <c r="K442" s="3">
        <f t="shared" si="198"/>
        <v>0</v>
      </c>
      <c r="L442" s="3">
        <f t="shared" si="198"/>
        <v>0</v>
      </c>
      <c r="M442" s="3">
        <f t="shared" si="198"/>
        <v>0</v>
      </c>
      <c r="N442" s="3">
        <f t="shared" si="198"/>
        <v>0</v>
      </c>
      <c r="O442" s="3">
        <f t="shared" si="198"/>
        <v>0</v>
      </c>
      <c r="P442" s="3">
        <f t="shared" si="198"/>
        <v>0</v>
      </c>
    </row>
    <row r="443" spans="1:16" hidden="1" outlineLevel="2" x14ac:dyDescent="0.2">
      <c r="E443" s="42" t="s">
        <v>371</v>
      </c>
      <c r="G443" s="42" t="s">
        <v>155</v>
      </c>
      <c r="H443" s="3">
        <f t="shared" si="197"/>
        <v>0</v>
      </c>
      <c r="J443" s="3">
        <f t="shared" si="198"/>
        <v>0</v>
      </c>
      <c r="K443" s="3">
        <f t="shared" si="198"/>
        <v>0</v>
      </c>
      <c r="L443" s="3">
        <f t="shared" si="198"/>
        <v>0</v>
      </c>
      <c r="M443" s="3">
        <f t="shared" si="198"/>
        <v>0</v>
      </c>
      <c r="N443" s="3">
        <f t="shared" si="198"/>
        <v>0</v>
      </c>
      <c r="O443" s="3">
        <f t="shared" si="198"/>
        <v>0</v>
      </c>
      <c r="P443" s="3">
        <f t="shared" si="198"/>
        <v>0</v>
      </c>
    </row>
    <row r="444" spans="1:16" hidden="1" outlineLevel="2" x14ac:dyDescent="0.2"/>
    <row r="445" spans="1:16" hidden="1" outlineLevel="2" x14ac:dyDescent="0.2"/>
    <row r="446" spans="1:16" hidden="1" outlineLevel="2" x14ac:dyDescent="0.2">
      <c r="B446" s="35" t="s">
        <v>372</v>
      </c>
    </row>
    <row r="447" spans="1:16" hidden="1" outlineLevel="2" x14ac:dyDescent="0.2">
      <c r="A447" s="11"/>
      <c r="B447" s="11"/>
      <c r="C447" s="21"/>
      <c r="D447" s="19"/>
      <c r="E447" s="15" t="str">
        <f xml:space="preserve"> Inputs!E$61</f>
        <v>Percentage of year 2 adjustment in 2028-29</v>
      </c>
      <c r="F447" s="10">
        <f xml:space="preserve"> Inputs!F$61</f>
        <v>0.5</v>
      </c>
      <c r="G447" s="15" t="str">
        <f xml:space="preserve"> Inputs!G$61</f>
        <v>%</v>
      </c>
      <c r="H447" s="12"/>
    </row>
    <row r="448" spans="1:16" hidden="1" outlineLevel="2" x14ac:dyDescent="0.2">
      <c r="E448" s="42" t="str">
        <f t="shared" ref="E448:P448" si="199" xml:space="preserve"> E$438</f>
        <v xml:space="preserve">Year 2 RCV linked adjustment run off - real (WR) </v>
      </c>
      <c r="F448" s="3">
        <f t="shared" si="199"/>
        <v>0</v>
      </c>
      <c r="G448" s="3" t="str">
        <f t="shared" si="199"/>
        <v>£m</v>
      </c>
      <c r="H448" s="3">
        <f t="shared" si="199"/>
        <v>0</v>
      </c>
      <c r="I448" s="3">
        <f t="shared" si="199"/>
        <v>0</v>
      </c>
      <c r="J448" s="3">
        <f t="shared" si="199"/>
        <v>0</v>
      </c>
      <c r="K448" s="3">
        <f t="shared" si="199"/>
        <v>0</v>
      </c>
      <c r="L448" s="3">
        <f t="shared" si="199"/>
        <v>0</v>
      </c>
      <c r="M448" s="3">
        <f t="shared" si="199"/>
        <v>0</v>
      </c>
      <c r="N448" s="3">
        <f t="shared" si="199"/>
        <v>0</v>
      </c>
      <c r="O448" s="3">
        <f t="shared" si="199"/>
        <v>0</v>
      </c>
      <c r="P448" s="3">
        <f t="shared" si="199"/>
        <v>0</v>
      </c>
    </row>
    <row r="449" spans="1:16" hidden="1" outlineLevel="2" x14ac:dyDescent="0.2">
      <c r="E449" s="42" t="str">
        <f t="shared" ref="E449:P449" si="200" xml:space="preserve"> E$439</f>
        <v xml:space="preserve">Year 2 RCV linked adjustment run off - real (WN) </v>
      </c>
      <c r="F449" s="3">
        <f t="shared" si="200"/>
        <v>0</v>
      </c>
      <c r="G449" s="3" t="str">
        <f t="shared" si="200"/>
        <v>£m</v>
      </c>
      <c r="H449" s="3">
        <f t="shared" si="200"/>
        <v>0</v>
      </c>
      <c r="I449" s="3">
        <f t="shared" si="200"/>
        <v>0</v>
      </c>
      <c r="J449" s="3">
        <f t="shared" si="200"/>
        <v>0</v>
      </c>
      <c r="K449" s="3">
        <f t="shared" si="200"/>
        <v>0</v>
      </c>
      <c r="L449" s="3">
        <f t="shared" si="200"/>
        <v>0</v>
      </c>
      <c r="M449" s="3">
        <f t="shared" si="200"/>
        <v>0</v>
      </c>
      <c r="N449" s="3">
        <f t="shared" si="200"/>
        <v>0</v>
      </c>
      <c r="O449" s="3">
        <f t="shared" si="200"/>
        <v>0</v>
      </c>
      <c r="P449" s="3">
        <f t="shared" si="200"/>
        <v>0</v>
      </c>
    </row>
    <row r="450" spans="1:16" hidden="1" outlineLevel="2" x14ac:dyDescent="0.2">
      <c r="E450" s="42" t="str">
        <f t="shared" ref="E450:P450" si="201" xml:space="preserve"> E$440</f>
        <v xml:space="preserve">Year 2 RCV linked adjustment run off - real (WWN) </v>
      </c>
      <c r="F450" s="3">
        <f t="shared" si="201"/>
        <v>0</v>
      </c>
      <c r="G450" s="3" t="str">
        <f t="shared" si="201"/>
        <v>£m</v>
      </c>
      <c r="H450" s="3">
        <f t="shared" si="201"/>
        <v>0</v>
      </c>
      <c r="I450" s="3">
        <f t="shared" si="201"/>
        <v>0</v>
      </c>
      <c r="J450" s="3">
        <f t="shared" si="201"/>
        <v>0</v>
      </c>
      <c r="K450" s="3">
        <f t="shared" si="201"/>
        <v>0</v>
      </c>
      <c r="L450" s="3">
        <f t="shared" si="201"/>
        <v>0</v>
      </c>
      <c r="M450" s="3">
        <f t="shared" si="201"/>
        <v>0</v>
      </c>
      <c r="N450" s="3">
        <f t="shared" si="201"/>
        <v>0</v>
      </c>
      <c r="O450" s="3">
        <f t="shared" si="201"/>
        <v>0</v>
      </c>
      <c r="P450" s="3">
        <f t="shared" si="201"/>
        <v>0</v>
      </c>
    </row>
    <row r="451" spans="1:16" hidden="1" outlineLevel="2" x14ac:dyDescent="0.2">
      <c r="E451" s="42" t="str">
        <f t="shared" ref="E451:P451" si="202" xml:space="preserve"> E$441</f>
        <v xml:space="preserve">Year 2 RCV linked adjustment run off - real (BR) </v>
      </c>
      <c r="F451" s="3">
        <f t="shared" si="202"/>
        <v>0</v>
      </c>
      <c r="G451" s="3" t="str">
        <f t="shared" si="202"/>
        <v>£m</v>
      </c>
      <c r="H451" s="3">
        <f t="shared" si="202"/>
        <v>0</v>
      </c>
      <c r="I451" s="3">
        <f t="shared" si="202"/>
        <v>0</v>
      </c>
      <c r="J451" s="3">
        <f t="shared" si="202"/>
        <v>0</v>
      </c>
      <c r="K451" s="3">
        <f t="shared" si="202"/>
        <v>0</v>
      </c>
      <c r="L451" s="3">
        <f t="shared" si="202"/>
        <v>0</v>
      </c>
      <c r="M451" s="3">
        <f t="shared" si="202"/>
        <v>0</v>
      </c>
      <c r="N451" s="3">
        <f t="shared" si="202"/>
        <v>0</v>
      </c>
      <c r="O451" s="3">
        <f t="shared" si="202"/>
        <v>0</v>
      </c>
      <c r="P451" s="3">
        <f t="shared" si="202"/>
        <v>0</v>
      </c>
    </row>
    <row r="452" spans="1:16" hidden="1" outlineLevel="2" x14ac:dyDescent="0.2">
      <c r="E452" s="42" t="str">
        <f t="shared" ref="E452:P452" si="203" xml:space="preserve"> E$442</f>
        <v xml:space="preserve">Year 2 RCV linked adjustment run off - real (ADDN1) </v>
      </c>
      <c r="F452" s="3">
        <f t="shared" si="203"/>
        <v>0</v>
      </c>
      <c r="G452" s="3" t="str">
        <f t="shared" si="203"/>
        <v>£m</v>
      </c>
      <c r="H452" s="3">
        <f t="shared" si="203"/>
        <v>0</v>
      </c>
      <c r="I452" s="3">
        <f t="shared" si="203"/>
        <v>0</v>
      </c>
      <c r="J452" s="3">
        <f t="shared" si="203"/>
        <v>0</v>
      </c>
      <c r="K452" s="3">
        <f t="shared" si="203"/>
        <v>0</v>
      </c>
      <c r="L452" s="3">
        <f t="shared" si="203"/>
        <v>0</v>
      </c>
      <c r="M452" s="3">
        <f t="shared" si="203"/>
        <v>0</v>
      </c>
      <c r="N452" s="3">
        <f t="shared" si="203"/>
        <v>0</v>
      </c>
      <c r="O452" s="3">
        <f t="shared" si="203"/>
        <v>0</v>
      </c>
      <c r="P452" s="3">
        <f t="shared" si="203"/>
        <v>0</v>
      </c>
    </row>
    <row r="453" spans="1:16" hidden="1" outlineLevel="2" x14ac:dyDescent="0.2">
      <c r="E453" s="42" t="str">
        <f t="shared" ref="E453:P453" si="204" xml:space="preserve"> E$443</f>
        <v xml:space="preserve">Year 2 RCV linked adjustment run off - real (ADDN2) </v>
      </c>
      <c r="F453" s="3">
        <f t="shared" si="204"/>
        <v>0</v>
      </c>
      <c r="G453" s="3" t="str">
        <f t="shared" si="204"/>
        <v>£m</v>
      </c>
      <c r="H453" s="3">
        <f t="shared" si="204"/>
        <v>0</v>
      </c>
      <c r="I453" s="3">
        <f t="shared" si="204"/>
        <v>0</v>
      </c>
      <c r="J453" s="3">
        <f t="shared" si="204"/>
        <v>0</v>
      </c>
      <c r="K453" s="3">
        <f t="shared" si="204"/>
        <v>0</v>
      </c>
      <c r="L453" s="3">
        <f t="shared" si="204"/>
        <v>0</v>
      </c>
      <c r="M453" s="3">
        <f t="shared" si="204"/>
        <v>0</v>
      </c>
      <c r="N453" s="3">
        <f t="shared" si="204"/>
        <v>0</v>
      </c>
      <c r="O453" s="3">
        <f t="shared" si="204"/>
        <v>0</v>
      </c>
      <c r="P453" s="3">
        <f t="shared" si="204"/>
        <v>0</v>
      </c>
    </row>
    <row r="454" spans="1:16" hidden="1" outlineLevel="2" x14ac:dyDescent="0.2">
      <c r="A454" s="11"/>
      <c r="B454" s="11"/>
      <c r="C454" s="21"/>
      <c r="D454" s="19"/>
      <c r="E454" s="15" t="str">
        <f xml:space="preserve"> Time!E$31</f>
        <v>Forecast Period Flag</v>
      </c>
      <c r="F454" s="8">
        <f xml:space="preserve"> Time!F$31</f>
        <v>0</v>
      </c>
      <c r="G454" s="8">
        <f xml:space="preserve"> Time!G$31</f>
        <v>0</v>
      </c>
      <c r="H454" s="8">
        <f xml:space="preserve"> Time!H$31</f>
        <v>5</v>
      </c>
      <c r="I454" s="8">
        <f xml:space="preserve"> Time!I$31</f>
        <v>0</v>
      </c>
      <c r="J454" s="8">
        <f xml:space="preserve"> Time!J$31</f>
        <v>0</v>
      </c>
      <c r="K454" s="8">
        <f xml:space="preserve"> Time!K$31</f>
        <v>1</v>
      </c>
      <c r="L454" s="8">
        <f xml:space="preserve"> Time!L$31</f>
        <v>1</v>
      </c>
      <c r="M454" s="8">
        <f xml:space="preserve"> Time!M$31</f>
        <v>1</v>
      </c>
      <c r="N454" s="8">
        <f xml:space="preserve"> Time!N$31</f>
        <v>1</v>
      </c>
      <c r="O454" s="8">
        <f xml:space="preserve"> Time!O$31</f>
        <v>1</v>
      </c>
      <c r="P454" s="8">
        <f xml:space="preserve"> Time!P$31</f>
        <v>0</v>
      </c>
    </row>
    <row r="455" spans="1:16" hidden="1" outlineLevel="2" x14ac:dyDescent="0.2">
      <c r="A455" s="11"/>
      <c r="B455" s="11"/>
      <c r="C455" s="21"/>
      <c r="D455" s="19"/>
      <c r="E455" s="15" t="str">
        <f xml:space="preserve"> Time!E$74</f>
        <v>Year 5 period flag</v>
      </c>
      <c r="F455" s="8">
        <f xml:space="preserve"> Time!F$74</f>
        <v>0</v>
      </c>
      <c r="G455" s="8" t="str">
        <f xml:space="preserve"> Time!G$74</f>
        <v>Flag</v>
      </c>
      <c r="H455" s="8">
        <f xml:space="preserve"> Time!H$74</f>
        <v>1</v>
      </c>
      <c r="I455" s="8">
        <f xml:space="preserve"> Time!I$74</f>
        <v>0</v>
      </c>
      <c r="J455" s="8">
        <f xml:space="preserve"> Time!J$74</f>
        <v>0</v>
      </c>
      <c r="K455" s="8">
        <f xml:space="preserve"> Time!K$74</f>
        <v>0</v>
      </c>
      <c r="L455" s="8">
        <f xml:space="preserve"> Time!L$74</f>
        <v>0</v>
      </c>
      <c r="M455" s="8">
        <f xml:space="preserve"> Time!M$74</f>
        <v>0</v>
      </c>
      <c r="N455" s="8">
        <f xml:space="preserve"> Time!N$74</f>
        <v>0</v>
      </c>
      <c r="O455" s="8">
        <f xml:space="preserve"> Time!O$74</f>
        <v>1</v>
      </c>
      <c r="P455" s="8">
        <f xml:space="preserve"> Time!P$74</f>
        <v>0</v>
      </c>
    </row>
    <row r="456" spans="1:16" hidden="1" outlineLevel="2" x14ac:dyDescent="0.2">
      <c r="E456" s="42" t="s">
        <v>373</v>
      </c>
      <c r="G456" s="42" t="s">
        <v>155</v>
      </c>
      <c r="H456" s="3">
        <f t="shared" ref="H456:H461" si="205" xml:space="preserve"> SUM( J456:P456 )</f>
        <v>0</v>
      </c>
      <c r="J456" s="3">
        <f t="shared" ref="J456:P461" si="206" xml:space="preserve"> ( J448 * ( J$454 - J$455 ) ) * $F$447</f>
        <v>0</v>
      </c>
      <c r="K456" s="3">
        <f t="shared" si="206"/>
        <v>0</v>
      </c>
      <c r="L456" s="3">
        <f t="shared" si="206"/>
        <v>0</v>
      </c>
      <c r="M456" s="3">
        <f t="shared" si="206"/>
        <v>0</v>
      </c>
      <c r="N456" s="3">
        <f t="shared" si="206"/>
        <v>0</v>
      </c>
      <c r="O456" s="3">
        <f t="shared" si="206"/>
        <v>0</v>
      </c>
      <c r="P456" s="3">
        <f t="shared" si="206"/>
        <v>0</v>
      </c>
    </row>
    <row r="457" spans="1:16" hidden="1" outlineLevel="2" x14ac:dyDescent="0.2">
      <c r="E457" s="42" t="s">
        <v>374</v>
      </c>
      <c r="G457" s="42" t="s">
        <v>155</v>
      </c>
      <c r="H457" s="3">
        <f t="shared" si="205"/>
        <v>0</v>
      </c>
      <c r="J457" s="3">
        <f t="shared" si="206"/>
        <v>0</v>
      </c>
      <c r="K457" s="3">
        <f t="shared" si="206"/>
        <v>0</v>
      </c>
      <c r="L457" s="3">
        <f t="shared" si="206"/>
        <v>0</v>
      </c>
      <c r="M457" s="3">
        <f t="shared" si="206"/>
        <v>0</v>
      </c>
      <c r="N457" s="3">
        <f t="shared" si="206"/>
        <v>0</v>
      </c>
      <c r="O457" s="3">
        <f t="shared" si="206"/>
        <v>0</v>
      </c>
      <c r="P457" s="3">
        <f t="shared" si="206"/>
        <v>0</v>
      </c>
    </row>
    <row r="458" spans="1:16" hidden="1" outlineLevel="2" x14ac:dyDescent="0.2">
      <c r="E458" s="42" t="s">
        <v>375</v>
      </c>
      <c r="G458" s="42" t="s">
        <v>155</v>
      </c>
      <c r="H458" s="3">
        <f t="shared" si="205"/>
        <v>0</v>
      </c>
      <c r="J458" s="3">
        <f t="shared" si="206"/>
        <v>0</v>
      </c>
      <c r="K458" s="3">
        <f t="shared" si="206"/>
        <v>0</v>
      </c>
      <c r="L458" s="3">
        <f t="shared" si="206"/>
        <v>0</v>
      </c>
      <c r="M458" s="3">
        <f t="shared" si="206"/>
        <v>0</v>
      </c>
      <c r="N458" s="3">
        <f t="shared" si="206"/>
        <v>0</v>
      </c>
      <c r="O458" s="3">
        <f t="shared" si="206"/>
        <v>0</v>
      </c>
      <c r="P458" s="3">
        <f t="shared" si="206"/>
        <v>0</v>
      </c>
    </row>
    <row r="459" spans="1:16" hidden="1" outlineLevel="2" x14ac:dyDescent="0.2">
      <c r="E459" s="42" t="s">
        <v>376</v>
      </c>
      <c r="G459" s="42" t="s">
        <v>155</v>
      </c>
      <c r="H459" s="3">
        <f t="shared" si="205"/>
        <v>0</v>
      </c>
      <c r="J459" s="3">
        <f t="shared" si="206"/>
        <v>0</v>
      </c>
      <c r="K459" s="3">
        <f t="shared" si="206"/>
        <v>0</v>
      </c>
      <c r="L459" s="3">
        <f t="shared" si="206"/>
        <v>0</v>
      </c>
      <c r="M459" s="3">
        <f t="shared" si="206"/>
        <v>0</v>
      </c>
      <c r="N459" s="3">
        <f t="shared" si="206"/>
        <v>0</v>
      </c>
      <c r="O459" s="3">
        <f t="shared" si="206"/>
        <v>0</v>
      </c>
      <c r="P459" s="3">
        <f t="shared" si="206"/>
        <v>0</v>
      </c>
    </row>
    <row r="460" spans="1:16" hidden="1" outlineLevel="2" x14ac:dyDescent="0.2">
      <c r="E460" s="42" t="s">
        <v>377</v>
      </c>
      <c r="G460" s="42" t="s">
        <v>155</v>
      </c>
      <c r="H460" s="3">
        <f t="shared" si="205"/>
        <v>0</v>
      </c>
      <c r="J460" s="3">
        <f t="shared" si="206"/>
        <v>0</v>
      </c>
      <c r="K460" s="3">
        <f t="shared" si="206"/>
        <v>0</v>
      </c>
      <c r="L460" s="3">
        <f t="shared" si="206"/>
        <v>0</v>
      </c>
      <c r="M460" s="3">
        <f t="shared" si="206"/>
        <v>0</v>
      </c>
      <c r="N460" s="3">
        <f t="shared" si="206"/>
        <v>0</v>
      </c>
      <c r="O460" s="3">
        <f t="shared" si="206"/>
        <v>0</v>
      </c>
      <c r="P460" s="3">
        <f t="shared" si="206"/>
        <v>0</v>
      </c>
    </row>
    <row r="461" spans="1:16" hidden="1" outlineLevel="2" x14ac:dyDescent="0.2">
      <c r="E461" s="42" t="s">
        <v>378</v>
      </c>
      <c r="G461" s="42" t="s">
        <v>155</v>
      </c>
      <c r="H461" s="3">
        <f t="shared" si="205"/>
        <v>0</v>
      </c>
      <c r="J461" s="3">
        <f t="shared" si="206"/>
        <v>0</v>
      </c>
      <c r="K461" s="3">
        <f t="shared" si="206"/>
        <v>0</v>
      </c>
      <c r="L461" s="3">
        <f t="shared" si="206"/>
        <v>0</v>
      </c>
      <c r="M461" s="3">
        <f t="shared" si="206"/>
        <v>0</v>
      </c>
      <c r="N461" s="3">
        <f t="shared" si="206"/>
        <v>0</v>
      </c>
      <c r="O461" s="3">
        <f t="shared" si="206"/>
        <v>0</v>
      </c>
      <c r="P461" s="3">
        <f t="shared" si="206"/>
        <v>0</v>
      </c>
    </row>
    <row r="462" spans="1:16" hidden="1" outlineLevel="2" x14ac:dyDescent="0.2"/>
    <row r="463" spans="1:16" hidden="1" outlineLevel="2" x14ac:dyDescent="0.2"/>
    <row r="464" spans="1:16" hidden="1" outlineLevel="2" x14ac:dyDescent="0.2">
      <c r="B464" s="35" t="s">
        <v>379</v>
      </c>
    </row>
    <row r="465" spans="2:16" hidden="1" outlineLevel="2" x14ac:dyDescent="0.2">
      <c r="E465" s="42" t="str">
        <f t="shared" ref="E465:P465" si="207" xml:space="preserve"> E$456</f>
        <v xml:space="preserve">Year 2 RCV linked adjustment run off applicable in 2028-29 - real (WR) </v>
      </c>
      <c r="F465" s="3">
        <f t="shared" si="207"/>
        <v>0</v>
      </c>
      <c r="G465" s="3" t="str">
        <f t="shared" si="207"/>
        <v>£m</v>
      </c>
      <c r="H465" s="3">
        <f t="shared" si="207"/>
        <v>0</v>
      </c>
      <c r="I465" s="3">
        <f t="shared" si="207"/>
        <v>0</v>
      </c>
      <c r="J465" s="3">
        <f t="shared" si="207"/>
        <v>0</v>
      </c>
      <c r="K465" s="3">
        <f t="shared" si="207"/>
        <v>0</v>
      </c>
      <c r="L465" s="3">
        <f t="shared" si="207"/>
        <v>0</v>
      </c>
      <c r="M465" s="3">
        <f t="shared" si="207"/>
        <v>0</v>
      </c>
      <c r="N465" s="3">
        <f t="shared" si="207"/>
        <v>0</v>
      </c>
      <c r="O465" s="3">
        <f t="shared" si="207"/>
        <v>0</v>
      </c>
      <c r="P465" s="3">
        <f t="shared" si="207"/>
        <v>0</v>
      </c>
    </row>
    <row r="466" spans="2:16" hidden="1" outlineLevel="2" x14ac:dyDescent="0.2">
      <c r="E466" s="42" t="str">
        <f t="shared" ref="E466:P466" si="208" xml:space="preserve"> E$457</f>
        <v xml:space="preserve">Year 2 RCV linked adjustment run off applicable in 2028-29 - real (WN) </v>
      </c>
      <c r="F466" s="3">
        <f t="shared" si="208"/>
        <v>0</v>
      </c>
      <c r="G466" s="3" t="str">
        <f t="shared" si="208"/>
        <v>£m</v>
      </c>
      <c r="H466" s="3">
        <f t="shared" si="208"/>
        <v>0</v>
      </c>
      <c r="I466" s="3">
        <f t="shared" si="208"/>
        <v>0</v>
      </c>
      <c r="J466" s="3">
        <f t="shared" si="208"/>
        <v>0</v>
      </c>
      <c r="K466" s="3">
        <f t="shared" si="208"/>
        <v>0</v>
      </c>
      <c r="L466" s="3">
        <f t="shared" si="208"/>
        <v>0</v>
      </c>
      <c r="M466" s="3">
        <f t="shared" si="208"/>
        <v>0</v>
      </c>
      <c r="N466" s="3">
        <f t="shared" si="208"/>
        <v>0</v>
      </c>
      <c r="O466" s="3">
        <f t="shared" si="208"/>
        <v>0</v>
      </c>
      <c r="P466" s="3">
        <f t="shared" si="208"/>
        <v>0</v>
      </c>
    </row>
    <row r="467" spans="2:16" hidden="1" outlineLevel="2" x14ac:dyDescent="0.2">
      <c r="E467" s="42" t="str">
        <f t="shared" ref="E467:P467" si="209" xml:space="preserve"> E$458</f>
        <v xml:space="preserve">Year 2 RCV linked adjustment run off applicable in 2028-29 - real (WWN) </v>
      </c>
      <c r="F467" s="3">
        <f t="shared" si="209"/>
        <v>0</v>
      </c>
      <c r="G467" s="3" t="str">
        <f t="shared" si="209"/>
        <v>£m</v>
      </c>
      <c r="H467" s="3">
        <f t="shared" si="209"/>
        <v>0</v>
      </c>
      <c r="I467" s="3">
        <f t="shared" si="209"/>
        <v>0</v>
      </c>
      <c r="J467" s="3">
        <f t="shared" si="209"/>
        <v>0</v>
      </c>
      <c r="K467" s="3">
        <f t="shared" si="209"/>
        <v>0</v>
      </c>
      <c r="L467" s="3">
        <f t="shared" si="209"/>
        <v>0</v>
      </c>
      <c r="M467" s="3">
        <f t="shared" si="209"/>
        <v>0</v>
      </c>
      <c r="N467" s="3">
        <f t="shared" si="209"/>
        <v>0</v>
      </c>
      <c r="O467" s="3">
        <f t="shared" si="209"/>
        <v>0</v>
      </c>
      <c r="P467" s="3">
        <f t="shared" si="209"/>
        <v>0</v>
      </c>
    </row>
    <row r="468" spans="2:16" hidden="1" outlineLevel="2" x14ac:dyDescent="0.2">
      <c r="E468" s="42" t="str">
        <f t="shared" ref="E468:P468" si="210" xml:space="preserve"> E$459</f>
        <v xml:space="preserve">Year 2 RCV linked adjustment run off applicable in 2028-29 - real (BR) </v>
      </c>
      <c r="F468" s="3">
        <f t="shared" si="210"/>
        <v>0</v>
      </c>
      <c r="G468" s="3" t="str">
        <f t="shared" si="210"/>
        <v>£m</v>
      </c>
      <c r="H468" s="3">
        <f t="shared" si="210"/>
        <v>0</v>
      </c>
      <c r="I468" s="3">
        <f t="shared" si="210"/>
        <v>0</v>
      </c>
      <c r="J468" s="3">
        <f t="shared" si="210"/>
        <v>0</v>
      </c>
      <c r="K468" s="3">
        <f t="shared" si="210"/>
        <v>0</v>
      </c>
      <c r="L468" s="3">
        <f t="shared" si="210"/>
        <v>0</v>
      </c>
      <c r="M468" s="3">
        <f t="shared" si="210"/>
        <v>0</v>
      </c>
      <c r="N468" s="3">
        <f t="shared" si="210"/>
        <v>0</v>
      </c>
      <c r="O468" s="3">
        <f t="shared" si="210"/>
        <v>0</v>
      </c>
      <c r="P468" s="3">
        <f t="shared" si="210"/>
        <v>0</v>
      </c>
    </row>
    <row r="469" spans="2:16" hidden="1" outlineLevel="2" x14ac:dyDescent="0.2">
      <c r="E469" s="42" t="str">
        <f t="shared" ref="E469:P469" si="211" xml:space="preserve"> E$460</f>
        <v xml:space="preserve">Year 2 RCV linked adjustment run off applicable in 2028-29 - real (ADDN1) </v>
      </c>
      <c r="F469" s="3">
        <f t="shared" si="211"/>
        <v>0</v>
      </c>
      <c r="G469" s="3" t="str">
        <f t="shared" si="211"/>
        <v>£m</v>
      </c>
      <c r="H469" s="3">
        <f t="shared" si="211"/>
        <v>0</v>
      </c>
      <c r="I469" s="3">
        <f t="shared" si="211"/>
        <v>0</v>
      </c>
      <c r="J469" s="3">
        <f t="shared" si="211"/>
        <v>0</v>
      </c>
      <c r="K469" s="3">
        <f t="shared" si="211"/>
        <v>0</v>
      </c>
      <c r="L469" s="3">
        <f t="shared" si="211"/>
        <v>0</v>
      </c>
      <c r="M469" s="3">
        <f t="shared" si="211"/>
        <v>0</v>
      </c>
      <c r="N469" s="3">
        <f t="shared" si="211"/>
        <v>0</v>
      </c>
      <c r="O469" s="3">
        <f t="shared" si="211"/>
        <v>0</v>
      </c>
      <c r="P469" s="3">
        <f t="shared" si="211"/>
        <v>0</v>
      </c>
    </row>
    <row r="470" spans="2:16" hidden="1" outlineLevel="2" x14ac:dyDescent="0.2">
      <c r="E470" s="42" t="str">
        <f t="shared" ref="E470:P470" si="212" xml:space="preserve"> E$461</f>
        <v xml:space="preserve">Year 2 RCV linked adjustment run off applicable in 2028-29 - real (ADDN2) </v>
      </c>
      <c r="F470" s="3">
        <f t="shared" si="212"/>
        <v>0</v>
      </c>
      <c r="G470" s="3" t="str">
        <f t="shared" si="212"/>
        <v>£m</v>
      </c>
      <c r="H470" s="3">
        <f t="shared" si="212"/>
        <v>0</v>
      </c>
      <c r="I470" s="3">
        <f t="shared" si="212"/>
        <v>0</v>
      </c>
      <c r="J470" s="3">
        <f t="shared" si="212"/>
        <v>0</v>
      </c>
      <c r="K470" s="3">
        <f t="shared" si="212"/>
        <v>0</v>
      </c>
      <c r="L470" s="3">
        <f t="shared" si="212"/>
        <v>0</v>
      </c>
      <c r="M470" s="3">
        <f t="shared" si="212"/>
        <v>0</v>
      </c>
      <c r="N470" s="3">
        <f t="shared" si="212"/>
        <v>0</v>
      </c>
      <c r="O470" s="3">
        <f t="shared" si="212"/>
        <v>0</v>
      </c>
      <c r="P470" s="3">
        <f t="shared" si="212"/>
        <v>0</v>
      </c>
    </row>
    <row r="471" spans="2:16" hidden="1" outlineLevel="2" x14ac:dyDescent="0.2">
      <c r="E471" s="42" t="s">
        <v>380</v>
      </c>
      <c r="F471" s="3">
        <f t="shared" ref="F471:F476" si="213" xml:space="preserve"> SUM( $J465:$P465 )</f>
        <v>0</v>
      </c>
      <c r="G471" s="42" t="s">
        <v>155</v>
      </c>
      <c r="H471" s="3"/>
    </row>
    <row r="472" spans="2:16" hidden="1" outlineLevel="2" x14ac:dyDescent="0.2">
      <c r="E472" s="42" t="s">
        <v>381</v>
      </c>
      <c r="F472" s="3">
        <f t="shared" si="213"/>
        <v>0</v>
      </c>
      <c r="G472" s="42" t="s">
        <v>155</v>
      </c>
      <c r="H472" s="3"/>
    </row>
    <row r="473" spans="2:16" hidden="1" outlineLevel="2" x14ac:dyDescent="0.2">
      <c r="E473" s="42" t="s">
        <v>382</v>
      </c>
      <c r="F473" s="3">
        <f t="shared" si="213"/>
        <v>0</v>
      </c>
      <c r="G473" s="42" t="s">
        <v>155</v>
      </c>
      <c r="H473" s="3"/>
    </row>
    <row r="474" spans="2:16" hidden="1" outlineLevel="2" x14ac:dyDescent="0.2">
      <c r="E474" s="42" t="s">
        <v>383</v>
      </c>
      <c r="F474" s="3">
        <f t="shared" si="213"/>
        <v>0</v>
      </c>
      <c r="G474" s="42" t="s">
        <v>155</v>
      </c>
      <c r="H474" s="3"/>
    </row>
    <row r="475" spans="2:16" hidden="1" outlineLevel="2" x14ac:dyDescent="0.2">
      <c r="E475" s="42" t="s">
        <v>384</v>
      </c>
      <c r="F475" s="3">
        <f t="shared" si="213"/>
        <v>0</v>
      </c>
      <c r="G475" s="42" t="s">
        <v>155</v>
      </c>
      <c r="H475" s="3"/>
    </row>
    <row r="476" spans="2:16" hidden="1" outlineLevel="2" x14ac:dyDescent="0.2">
      <c r="E476" s="42" t="s">
        <v>385</v>
      </c>
      <c r="F476" s="3">
        <f t="shared" si="213"/>
        <v>0</v>
      </c>
      <c r="G476" s="42" t="s">
        <v>155</v>
      </c>
      <c r="H476" s="3"/>
    </row>
    <row r="477" spans="2:16" hidden="1" outlineLevel="2" x14ac:dyDescent="0.2"/>
    <row r="478" spans="2:16" hidden="1" outlineLevel="2" x14ac:dyDescent="0.2"/>
    <row r="479" spans="2:16" hidden="1" outlineLevel="2" x14ac:dyDescent="0.2">
      <c r="B479" s="35" t="s">
        <v>386</v>
      </c>
    </row>
    <row r="480" spans="2:16" hidden="1" outlineLevel="2" x14ac:dyDescent="0.2">
      <c r="E480" s="42" t="str">
        <f t="shared" ref="E480:G480" si="214" xml:space="preserve"> E$471</f>
        <v xml:space="preserve">Total Year 2 RCV linked adjustment run off applicable in 2028-29 (constant) - real (WR) </v>
      </c>
      <c r="F480" s="3">
        <f t="shared" si="214"/>
        <v>0</v>
      </c>
      <c r="G480" s="42" t="str">
        <f t="shared" si="214"/>
        <v>£m</v>
      </c>
      <c r="H480" s="3"/>
    </row>
    <row r="481" spans="1:16" hidden="1" outlineLevel="2" x14ac:dyDescent="0.2">
      <c r="E481" s="42" t="str">
        <f t="shared" ref="E481:G481" si="215" xml:space="preserve"> E$472</f>
        <v xml:space="preserve">Total Year 2 RCV linked adjustment run off applicable in 2028-29 (constant) - real (WN) </v>
      </c>
      <c r="F481" s="3">
        <f t="shared" si="215"/>
        <v>0</v>
      </c>
      <c r="G481" s="42" t="str">
        <f t="shared" si="215"/>
        <v>£m</v>
      </c>
      <c r="H481" s="3"/>
    </row>
    <row r="482" spans="1:16" hidden="1" outlineLevel="2" x14ac:dyDescent="0.2">
      <c r="E482" s="42" t="str">
        <f t="shared" ref="E482:G482" si="216" xml:space="preserve"> E$473</f>
        <v xml:space="preserve">Total Year 2 RCV linked adjustment run off applicable in 2028-29 (constant) - real (WWN) </v>
      </c>
      <c r="F482" s="3">
        <f t="shared" si="216"/>
        <v>0</v>
      </c>
      <c r="G482" s="42" t="str">
        <f t="shared" si="216"/>
        <v>£m</v>
      </c>
      <c r="H482" s="3"/>
    </row>
    <row r="483" spans="1:16" hidden="1" outlineLevel="2" x14ac:dyDescent="0.2">
      <c r="E483" s="42" t="str">
        <f t="shared" ref="E483:G483" si="217" xml:space="preserve"> E$474</f>
        <v xml:space="preserve">Total Year 2 RCV linked adjustment run off applicable in 2028-29 (constant) - real (BR) </v>
      </c>
      <c r="F483" s="3">
        <f t="shared" si="217"/>
        <v>0</v>
      </c>
      <c r="G483" s="42" t="str">
        <f t="shared" si="217"/>
        <v>£m</v>
      </c>
      <c r="H483" s="3"/>
    </row>
    <row r="484" spans="1:16" hidden="1" outlineLevel="2" x14ac:dyDescent="0.2">
      <c r="E484" s="42" t="str">
        <f t="shared" ref="E484:G484" si="218" xml:space="preserve"> E$475</f>
        <v xml:space="preserve">Total Year 2 RCV linked adjustment run off applicable in 2028-29 (constant) - real (ADDN1) </v>
      </c>
      <c r="F484" s="3">
        <f t="shared" si="218"/>
        <v>0</v>
      </c>
      <c r="G484" s="42" t="str">
        <f t="shared" si="218"/>
        <v>£m</v>
      </c>
      <c r="H484" s="3"/>
    </row>
    <row r="485" spans="1:16" hidden="1" outlineLevel="2" x14ac:dyDescent="0.2">
      <c r="E485" s="42" t="str">
        <f t="shared" ref="E485:G485" si="219" xml:space="preserve"> E$476</f>
        <v xml:space="preserve">Total Year 2 RCV linked adjustment run off applicable in 2028-29 (constant) - real (ADDN2) </v>
      </c>
      <c r="F485" s="3">
        <f t="shared" si="219"/>
        <v>0</v>
      </c>
      <c r="G485" s="42" t="str">
        <f t="shared" si="219"/>
        <v>£m</v>
      </c>
      <c r="H485" s="3"/>
    </row>
    <row r="486" spans="1:16" hidden="1" outlineLevel="2" x14ac:dyDescent="0.2">
      <c r="A486" s="11"/>
      <c r="B486" s="11"/>
      <c r="C486" s="21"/>
      <c r="D486" s="19"/>
      <c r="E486" s="15" t="str">
        <f xml:space="preserve"> Time!E$69</f>
        <v>Year 4 period flag</v>
      </c>
      <c r="F486" s="8">
        <f xml:space="preserve"> Time!F$69</f>
        <v>0</v>
      </c>
      <c r="G486" s="8">
        <f xml:space="preserve"> Time!G$69</f>
        <v>0</v>
      </c>
      <c r="H486" s="8">
        <f xml:space="preserve"> Time!H$69</f>
        <v>1</v>
      </c>
      <c r="I486" s="8">
        <f xml:space="preserve"> Time!I$69</f>
        <v>0</v>
      </c>
      <c r="J486" s="8">
        <f xml:space="preserve"> Time!J$69</f>
        <v>0</v>
      </c>
      <c r="K486" s="8">
        <f xml:space="preserve"> Time!K$69</f>
        <v>0</v>
      </c>
      <c r="L486" s="8">
        <f xml:space="preserve"> Time!L$69</f>
        <v>0</v>
      </c>
      <c r="M486" s="8">
        <f xml:space="preserve"> Time!M$69</f>
        <v>0</v>
      </c>
      <c r="N486" s="8">
        <f xml:space="preserve"> Time!N$69</f>
        <v>1</v>
      </c>
      <c r="O486" s="8">
        <f xml:space="preserve"> Time!O$69</f>
        <v>0</v>
      </c>
      <c r="P486" s="8">
        <f xml:space="preserve"> Time!P$69</f>
        <v>0</v>
      </c>
    </row>
    <row r="487" spans="1:16" hidden="1" outlineLevel="2" x14ac:dyDescent="0.2">
      <c r="E487" s="42" t="s">
        <v>387</v>
      </c>
      <c r="G487" s="42" t="s">
        <v>155</v>
      </c>
      <c r="H487" s="3">
        <f t="shared" ref="H487:H492" si="220" xml:space="preserve"> SUM( J487:P487 )</f>
        <v>0</v>
      </c>
      <c r="J487" s="3">
        <f t="shared" ref="J487:P492" si="221" xml:space="preserve"> $F480 * J$486</f>
        <v>0</v>
      </c>
      <c r="K487" s="3">
        <f t="shared" si="221"/>
        <v>0</v>
      </c>
      <c r="L487" s="3">
        <f t="shared" si="221"/>
        <v>0</v>
      </c>
      <c r="M487" s="3">
        <f t="shared" si="221"/>
        <v>0</v>
      </c>
      <c r="N487" s="3">
        <f t="shared" si="221"/>
        <v>0</v>
      </c>
      <c r="O487" s="3">
        <f t="shared" si="221"/>
        <v>0</v>
      </c>
      <c r="P487" s="3">
        <f t="shared" si="221"/>
        <v>0</v>
      </c>
    </row>
    <row r="488" spans="1:16" hidden="1" outlineLevel="2" x14ac:dyDescent="0.2">
      <c r="E488" s="42" t="s">
        <v>388</v>
      </c>
      <c r="G488" s="42" t="s">
        <v>155</v>
      </c>
      <c r="H488" s="3">
        <f t="shared" si="220"/>
        <v>0</v>
      </c>
      <c r="J488" s="3">
        <f t="shared" si="221"/>
        <v>0</v>
      </c>
      <c r="K488" s="3">
        <f t="shared" si="221"/>
        <v>0</v>
      </c>
      <c r="L488" s="3">
        <f t="shared" si="221"/>
        <v>0</v>
      </c>
      <c r="M488" s="3">
        <f t="shared" si="221"/>
        <v>0</v>
      </c>
      <c r="N488" s="3">
        <f t="shared" si="221"/>
        <v>0</v>
      </c>
      <c r="O488" s="3">
        <f t="shared" si="221"/>
        <v>0</v>
      </c>
      <c r="P488" s="3">
        <f t="shared" si="221"/>
        <v>0</v>
      </c>
    </row>
    <row r="489" spans="1:16" hidden="1" outlineLevel="2" x14ac:dyDescent="0.2">
      <c r="E489" s="42" t="s">
        <v>389</v>
      </c>
      <c r="G489" s="42" t="s">
        <v>155</v>
      </c>
      <c r="H489" s="3">
        <f t="shared" si="220"/>
        <v>0</v>
      </c>
      <c r="J489" s="3">
        <f t="shared" si="221"/>
        <v>0</v>
      </c>
      <c r="K489" s="3">
        <f t="shared" si="221"/>
        <v>0</v>
      </c>
      <c r="L489" s="3">
        <f t="shared" si="221"/>
        <v>0</v>
      </c>
      <c r="M489" s="3">
        <f t="shared" si="221"/>
        <v>0</v>
      </c>
      <c r="N489" s="3">
        <f t="shared" si="221"/>
        <v>0</v>
      </c>
      <c r="O489" s="3">
        <f t="shared" si="221"/>
        <v>0</v>
      </c>
      <c r="P489" s="3">
        <f t="shared" si="221"/>
        <v>0</v>
      </c>
    </row>
    <row r="490" spans="1:16" hidden="1" outlineLevel="2" x14ac:dyDescent="0.2">
      <c r="E490" s="42" t="s">
        <v>390</v>
      </c>
      <c r="G490" s="42" t="s">
        <v>155</v>
      </c>
      <c r="H490" s="3">
        <f t="shared" si="220"/>
        <v>0</v>
      </c>
      <c r="J490" s="3">
        <f t="shared" si="221"/>
        <v>0</v>
      </c>
      <c r="K490" s="3">
        <f t="shared" si="221"/>
        <v>0</v>
      </c>
      <c r="L490" s="3">
        <f t="shared" si="221"/>
        <v>0</v>
      </c>
      <c r="M490" s="3">
        <f t="shared" si="221"/>
        <v>0</v>
      </c>
      <c r="N490" s="3">
        <f t="shared" si="221"/>
        <v>0</v>
      </c>
      <c r="O490" s="3">
        <f t="shared" si="221"/>
        <v>0</v>
      </c>
      <c r="P490" s="3">
        <f t="shared" si="221"/>
        <v>0</v>
      </c>
    </row>
    <row r="491" spans="1:16" hidden="1" outlineLevel="2" x14ac:dyDescent="0.2">
      <c r="E491" s="42" t="s">
        <v>391</v>
      </c>
      <c r="G491" s="42" t="s">
        <v>155</v>
      </c>
      <c r="H491" s="3">
        <f t="shared" si="220"/>
        <v>0</v>
      </c>
      <c r="J491" s="3">
        <f t="shared" si="221"/>
        <v>0</v>
      </c>
      <c r="K491" s="3">
        <f t="shared" si="221"/>
        <v>0</v>
      </c>
      <c r="L491" s="3">
        <f t="shared" si="221"/>
        <v>0</v>
      </c>
      <c r="M491" s="3">
        <f t="shared" si="221"/>
        <v>0</v>
      </c>
      <c r="N491" s="3">
        <f t="shared" si="221"/>
        <v>0</v>
      </c>
      <c r="O491" s="3">
        <f t="shared" si="221"/>
        <v>0</v>
      </c>
      <c r="P491" s="3">
        <f t="shared" si="221"/>
        <v>0</v>
      </c>
    </row>
    <row r="492" spans="1:16" hidden="1" outlineLevel="2" x14ac:dyDescent="0.2">
      <c r="E492" s="42" t="s">
        <v>392</v>
      </c>
      <c r="G492" s="42" t="s">
        <v>155</v>
      </c>
      <c r="H492" s="3">
        <f t="shared" si="220"/>
        <v>0</v>
      </c>
      <c r="J492" s="3">
        <f t="shared" si="221"/>
        <v>0</v>
      </c>
      <c r="K492" s="3">
        <f t="shared" si="221"/>
        <v>0</v>
      </c>
      <c r="L492" s="3">
        <f t="shared" si="221"/>
        <v>0</v>
      </c>
      <c r="M492" s="3">
        <f t="shared" si="221"/>
        <v>0</v>
      </c>
      <c r="N492" s="3">
        <f t="shared" si="221"/>
        <v>0</v>
      </c>
      <c r="O492" s="3">
        <f t="shared" si="221"/>
        <v>0</v>
      </c>
      <c r="P492" s="3">
        <f t="shared" si="221"/>
        <v>0</v>
      </c>
    </row>
    <row r="493" spans="1:16" hidden="1" outlineLevel="2" x14ac:dyDescent="0.2"/>
    <row r="494" spans="1:16" hidden="1" outlineLevel="2" x14ac:dyDescent="0.2"/>
    <row r="495" spans="1:16" hidden="1" outlineLevel="2" x14ac:dyDescent="0.2">
      <c r="B495" s="35" t="s">
        <v>393</v>
      </c>
    </row>
    <row r="496" spans="1:16" hidden="1" outlineLevel="2" x14ac:dyDescent="0.2">
      <c r="A496" s="11"/>
      <c r="B496" s="11"/>
      <c r="C496" s="21"/>
      <c r="D496" s="19"/>
      <c r="E496" s="15" t="str">
        <f xml:space="preserve"> Inputs!E$61</f>
        <v>Percentage of year 2 adjustment in 2028-29</v>
      </c>
      <c r="F496" s="10">
        <f xml:space="preserve"> Inputs!F$61</f>
        <v>0.5</v>
      </c>
      <c r="G496" s="15" t="str">
        <f xml:space="preserve"> Inputs!G$61</f>
        <v>%</v>
      </c>
      <c r="H496" s="12"/>
    </row>
    <row r="497" spans="1:16" hidden="1" outlineLevel="2" x14ac:dyDescent="0.2">
      <c r="E497" s="42" t="str">
        <f t="shared" ref="E497:P497" si="222" xml:space="preserve"> E$438</f>
        <v xml:space="preserve">Year 2 RCV linked adjustment run off - real (WR) </v>
      </c>
      <c r="F497" s="3">
        <f t="shared" si="222"/>
        <v>0</v>
      </c>
      <c r="G497" s="3" t="str">
        <f t="shared" si="222"/>
        <v>£m</v>
      </c>
      <c r="H497" s="3">
        <f t="shared" si="222"/>
        <v>0</v>
      </c>
      <c r="I497" s="3">
        <f t="shared" si="222"/>
        <v>0</v>
      </c>
      <c r="J497" s="3">
        <f t="shared" si="222"/>
        <v>0</v>
      </c>
      <c r="K497" s="3">
        <f t="shared" si="222"/>
        <v>0</v>
      </c>
      <c r="L497" s="3">
        <f t="shared" si="222"/>
        <v>0</v>
      </c>
      <c r="M497" s="3">
        <f t="shared" si="222"/>
        <v>0</v>
      </c>
      <c r="N497" s="3">
        <f t="shared" si="222"/>
        <v>0</v>
      </c>
      <c r="O497" s="3">
        <f t="shared" si="222"/>
        <v>0</v>
      </c>
      <c r="P497" s="3">
        <f t="shared" si="222"/>
        <v>0</v>
      </c>
    </row>
    <row r="498" spans="1:16" hidden="1" outlineLevel="2" x14ac:dyDescent="0.2">
      <c r="E498" s="42" t="str">
        <f t="shared" ref="E498:P498" si="223" xml:space="preserve"> E$439</f>
        <v xml:space="preserve">Year 2 RCV linked adjustment run off - real (WN) </v>
      </c>
      <c r="F498" s="3">
        <f t="shared" si="223"/>
        <v>0</v>
      </c>
      <c r="G498" s="3" t="str">
        <f t="shared" si="223"/>
        <v>£m</v>
      </c>
      <c r="H498" s="3">
        <f t="shared" si="223"/>
        <v>0</v>
      </c>
      <c r="I498" s="3">
        <f t="shared" si="223"/>
        <v>0</v>
      </c>
      <c r="J498" s="3">
        <f t="shared" si="223"/>
        <v>0</v>
      </c>
      <c r="K498" s="3">
        <f t="shared" si="223"/>
        <v>0</v>
      </c>
      <c r="L498" s="3">
        <f t="shared" si="223"/>
        <v>0</v>
      </c>
      <c r="M498" s="3">
        <f t="shared" si="223"/>
        <v>0</v>
      </c>
      <c r="N498" s="3">
        <f t="shared" si="223"/>
        <v>0</v>
      </c>
      <c r="O498" s="3">
        <f t="shared" si="223"/>
        <v>0</v>
      </c>
      <c r="P498" s="3">
        <f t="shared" si="223"/>
        <v>0</v>
      </c>
    </row>
    <row r="499" spans="1:16" hidden="1" outlineLevel="2" x14ac:dyDescent="0.2">
      <c r="E499" s="42" t="str">
        <f t="shared" ref="E499:P499" si="224" xml:space="preserve"> E$440</f>
        <v xml:space="preserve">Year 2 RCV linked adjustment run off - real (WWN) </v>
      </c>
      <c r="F499" s="3">
        <f t="shared" si="224"/>
        <v>0</v>
      </c>
      <c r="G499" s="3" t="str">
        <f t="shared" si="224"/>
        <v>£m</v>
      </c>
      <c r="H499" s="3">
        <f t="shared" si="224"/>
        <v>0</v>
      </c>
      <c r="I499" s="3">
        <f t="shared" si="224"/>
        <v>0</v>
      </c>
      <c r="J499" s="3">
        <f t="shared" si="224"/>
        <v>0</v>
      </c>
      <c r="K499" s="3">
        <f t="shared" si="224"/>
        <v>0</v>
      </c>
      <c r="L499" s="3">
        <f t="shared" si="224"/>
        <v>0</v>
      </c>
      <c r="M499" s="3">
        <f t="shared" si="224"/>
        <v>0</v>
      </c>
      <c r="N499" s="3">
        <f t="shared" si="224"/>
        <v>0</v>
      </c>
      <c r="O499" s="3">
        <f t="shared" si="224"/>
        <v>0</v>
      </c>
      <c r="P499" s="3">
        <f t="shared" si="224"/>
        <v>0</v>
      </c>
    </row>
    <row r="500" spans="1:16" hidden="1" outlineLevel="2" x14ac:dyDescent="0.2">
      <c r="E500" s="42" t="str">
        <f t="shared" ref="E500:P500" si="225" xml:space="preserve"> E$441</f>
        <v xml:space="preserve">Year 2 RCV linked adjustment run off - real (BR) </v>
      </c>
      <c r="F500" s="3">
        <f t="shared" si="225"/>
        <v>0</v>
      </c>
      <c r="G500" s="3" t="str">
        <f t="shared" si="225"/>
        <v>£m</v>
      </c>
      <c r="H500" s="3">
        <f t="shared" si="225"/>
        <v>0</v>
      </c>
      <c r="I500" s="3">
        <f t="shared" si="225"/>
        <v>0</v>
      </c>
      <c r="J500" s="3">
        <f t="shared" si="225"/>
        <v>0</v>
      </c>
      <c r="K500" s="3">
        <f t="shared" si="225"/>
        <v>0</v>
      </c>
      <c r="L500" s="3">
        <f t="shared" si="225"/>
        <v>0</v>
      </c>
      <c r="M500" s="3">
        <f t="shared" si="225"/>
        <v>0</v>
      </c>
      <c r="N500" s="3">
        <f t="shared" si="225"/>
        <v>0</v>
      </c>
      <c r="O500" s="3">
        <f t="shared" si="225"/>
        <v>0</v>
      </c>
      <c r="P500" s="3">
        <f t="shared" si="225"/>
        <v>0</v>
      </c>
    </row>
    <row r="501" spans="1:16" hidden="1" outlineLevel="2" x14ac:dyDescent="0.2">
      <c r="E501" s="42" t="str">
        <f t="shared" ref="E501:P501" si="226" xml:space="preserve"> E$442</f>
        <v xml:space="preserve">Year 2 RCV linked adjustment run off - real (ADDN1) </v>
      </c>
      <c r="F501" s="3">
        <f t="shared" si="226"/>
        <v>0</v>
      </c>
      <c r="G501" s="3" t="str">
        <f t="shared" si="226"/>
        <v>£m</v>
      </c>
      <c r="H501" s="3">
        <f t="shared" si="226"/>
        <v>0</v>
      </c>
      <c r="I501" s="3">
        <f t="shared" si="226"/>
        <v>0</v>
      </c>
      <c r="J501" s="3">
        <f t="shared" si="226"/>
        <v>0</v>
      </c>
      <c r="K501" s="3">
        <f t="shared" si="226"/>
        <v>0</v>
      </c>
      <c r="L501" s="3">
        <f t="shared" si="226"/>
        <v>0</v>
      </c>
      <c r="M501" s="3">
        <f t="shared" si="226"/>
        <v>0</v>
      </c>
      <c r="N501" s="3">
        <f t="shared" si="226"/>
        <v>0</v>
      </c>
      <c r="O501" s="3">
        <f t="shared" si="226"/>
        <v>0</v>
      </c>
      <c r="P501" s="3">
        <f t="shared" si="226"/>
        <v>0</v>
      </c>
    </row>
    <row r="502" spans="1:16" hidden="1" outlineLevel="2" x14ac:dyDescent="0.2">
      <c r="E502" s="42" t="str">
        <f t="shared" ref="E502:P502" si="227" xml:space="preserve"> E$443</f>
        <v xml:space="preserve">Year 2 RCV linked adjustment run off - real (ADDN2) </v>
      </c>
      <c r="F502" s="3">
        <f t="shared" si="227"/>
        <v>0</v>
      </c>
      <c r="G502" s="3" t="str">
        <f t="shared" si="227"/>
        <v>£m</v>
      </c>
      <c r="H502" s="3">
        <f t="shared" si="227"/>
        <v>0</v>
      </c>
      <c r="I502" s="3">
        <f t="shared" si="227"/>
        <v>0</v>
      </c>
      <c r="J502" s="3">
        <f t="shared" si="227"/>
        <v>0</v>
      </c>
      <c r="K502" s="3">
        <f t="shared" si="227"/>
        <v>0</v>
      </c>
      <c r="L502" s="3">
        <f t="shared" si="227"/>
        <v>0</v>
      </c>
      <c r="M502" s="3">
        <f t="shared" si="227"/>
        <v>0</v>
      </c>
      <c r="N502" s="3">
        <f t="shared" si="227"/>
        <v>0</v>
      </c>
      <c r="O502" s="3">
        <f t="shared" si="227"/>
        <v>0</v>
      </c>
      <c r="P502" s="3">
        <f t="shared" si="227"/>
        <v>0</v>
      </c>
    </row>
    <row r="503" spans="1:16" hidden="1" outlineLevel="2" x14ac:dyDescent="0.2">
      <c r="A503" s="11"/>
      <c r="B503" s="11"/>
      <c r="C503" s="21"/>
      <c r="D503" s="19"/>
      <c r="E503" s="15" t="str">
        <f xml:space="preserve"> Time!E$31</f>
        <v>Forecast Period Flag</v>
      </c>
      <c r="F503" s="8">
        <f xml:space="preserve"> Time!F$31</f>
        <v>0</v>
      </c>
      <c r="G503" s="8">
        <f xml:space="preserve"> Time!G$31</f>
        <v>0</v>
      </c>
      <c r="H503" s="8">
        <f xml:space="preserve"> Time!H$31</f>
        <v>5</v>
      </c>
      <c r="I503" s="8">
        <f xml:space="preserve"> Time!I$31</f>
        <v>0</v>
      </c>
      <c r="J503" s="8">
        <f xml:space="preserve"> Time!J$31</f>
        <v>0</v>
      </c>
      <c r="K503" s="8">
        <f xml:space="preserve"> Time!K$31</f>
        <v>1</v>
      </c>
      <c r="L503" s="8">
        <f xml:space="preserve"> Time!L$31</f>
        <v>1</v>
      </c>
      <c r="M503" s="8">
        <f xml:space="preserve"> Time!M$31</f>
        <v>1</v>
      </c>
      <c r="N503" s="8">
        <f xml:space="preserve"> Time!N$31</f>
        <v>1</v>
      </c>
      <c r="O503" s="8">
        <f xml:space="preserve"> Time!O$31</f>
        <v>1</v>
      </c>
      <c r="P503" s="8">
        <f xml:space="preserve"> Time!P$31</f>
        <v>0</v>
      </c>
    </row>
    <row r="504" spans="1:16" hidden="1" outlineLevel="2" x14ac:dyDescent="0.2">
      <c r="A504" s="11"/>
      <c r="B504" s="11"/>
      <c r="C504" s="21"/>
      <c r="D504" s="19"/>
      <c r="E504" s="15" t="str">
        <f xml:space="preserve"> Time!E$74</f>
        <v>Year 5 period flag</v>
      </c>
      <c r="F504" s="8">
        <f xml:space="preserve"> Time!F$74</f>
        <v>0</v>
      </c>
      <c r="G504" s="8" t="str">
        <f xml:space="preserve"> Time!G$74</f>
        <v>Flag</v>
      </c>
      <c r="H504" s="8">
        <f xml:space="preserve"> Time!H$74</f>
        <v>1</v>
      </c>
      <c r="I504" s="8">
        <f xml:space="preserve"> Time!I$74</f>
        <v>0</v>
      </c>
      <c r="J504" s="8">
        <f xml:space="preserve"> Time!J$74</f>
        <v>0</v>
      </c>
      <c r="K504" s="8">
        <f xml:space="preserve"> Time!K$74</f>
        <v>0</v>
      </c>
      <c r="L504" s="8">
        <f xml:space="preserve"> Time!L$74</f>
        <v>0</v>
      </c>
      <c r="M504" s="8">
        <f xml:space="preserve"> Time!M$74</f>
        <v>0</v>
      </c>
      <c r="N504" s="8">
        <f xml:space="preserve"> Time!N$74</f>
        <v>0</v>
      </c>
      <c r="O504" s="8">
        <f xml:space="preserve"> Time!O$74</f>
        <v>1</v>
      </c>
      <c r="P504" s="8">
        <f xml:space="preserve"> Time!P$74</f>
        <v>0</v>
      </c>
    </row>
    <row r="505" spans="1:16" hidden="1" outlineLevel="2" x14ac:dyDescent="0.2">
      <c r="E505" s="42" t="s">
        <v>394</v>
      </c>
      <c r="G505" s="42" t="s">
        <v>155</v>
      </c>
      <c r="H505" s="3">
        <f t="shared" ref="H505:H510" si="228" xml:space="preserve"> SUM( J505:P505 )</f>
        <v>0</v>
      </c>
      <c r="J505" s="3">
        <f t="shared" ref="J505:P510" si="229" xml:space="preserve"> ( J497 * ( J$503 - J$504 ) ) * ( 1 - $F$496 )</f>
        <v>0</v>
      </c>
      <c r="K505" s="3">
        <f t="shared" si="229"/>
        <v>0</v>
      </c>
      <c r="L505" s="3">
        <f t="shared" si="229"/>
        <v>0</v>
      </c>
      <c r="M505" s="3">
        <f t="shared" si="229"/>
        <v>0</v>
      </c>
      <c r="N505" s="3">
        <f t="shared" si="229"/>
        <v>0</v>
      </c>
      <c r="O505" s="3">
        <f t="shared" si="229"/>
        <v>0</v>
      </c>
      <c r="P505" s="3">
        <f t="shared" si="229"/>
        <v>0</v>
      </c>
    </row>
    <row r="506" spans="1:16" hidden="1" outlineLevel="2" x14ac:dyDescent="0.2">
      <c r="E506" s="42" t="s">
        <v>395</v>
      </c>
      <c r="G506" s="42" t="s">
        <v>155</v>
      </c>
      <c r="H506" s="3">
        <f t="shared" si="228"/>
        <v>0</v>
      </c>
      <c r="J506" s="3">
        <f t="shared" si="229"/>
        <v>0</v>
      </c>
      <c r="K506" s="3">
        <f t="shared" si="229"/>
        <v>0</v>
      </c>
      <c r="L506" s="3">
        <f t="shared" si="229"/>
        <v>0</v>
      </c>
      <c r="M506" s="3">
        <f t="shared" si="229"/>
        <v>0</v>
      </c>
      <c r="N506" s="3">
        <f t="shared" si="229"/>
        <v>0</v>
      </c>
      <c r="O506" s="3">
        <f t="shared" si="229"/>
        <v>0</v>
      </c>
      <c r="P506" s="3">
        <f t="shared" si="229"/>
        <v>0</v>
      </c>
    </row>
    <row r="507" spans="1:16" hidden="1" outlineLevel="2" x14ac:dyDescent="0.2">
      <c r="E507" s="42" t="s">
        <v>396</v>
      </c>
      <c r="G507" s="42" t="s">
        <v>155</v>
      </c>
      <c r="H507" s="3">
        <f t="shared" si="228"/>
        <v>0</v>
      </c>
      <c r="J507" s="3">
        <f t="shared" si="229"/>
        <v>0</v>
      </c>
      <c r="K507" s="3">
        <f t="shared" si="229"/>
        <v>0</v>
      </c>
      <c r="L507" s="3">
        <f t="shared" si="229"/>
        <v>0</v>
      </c>
      <c r="M507" s="3">
        <f t="shared" si="229"/>
        <v>0</v>
      </c>
      <c r="N507" s="3">
        <f t="shared" si="229"/>
        <v>0</v>
      </c>
      <c r="O507" s="3">
        <f t="shared" si="229"/>
        <v>0</v>
      </c>
      <c r="P507" s="3">
        <f t="shared" si="229"/>
        <v>0</v>
      </c>
    </row>
    <row r="508" spans="1:16" hidden="1" outlineLevel="2" x14ac:dyDescent="0.2">
      <c r="E508" s="42" t="s">
        <v>397</v>
      </c>
      <c r="G508" s="42" t="s">
        <v>155</v>
      </c>
      <c r="H508" s="3">
        <f t="shared" si="228"/>
        <v>0</v>
      </c>
      <c r="J508" s="3">
        <f t="shared" si="229"/>
        <v>0</v>
      </c>
      <c r="K508" s="3">
        <f t="shared" si="229"/>
        <v>0</v>
      </c>
      <c r="L508" s="3">
        <f t="shared" si="229"/>
        <v>0</v>
      </c>
      <c r="M508" s="3">
        <f t="shared" si="229"/>
        <v>0</v>
      </c>
      <c r="N508" s="3">
        <f t="shared" si="229"/>
        <v>0</v>
      </c>
      <c r="O508" s="3">
        <f t="shared" si="229"/>
        <v>0</v>
      </c>
      <c r="P508" s="3">
        <f t="shared" si="229"/>
        <v>0</v>
      </c>
    </row>
    <row r="509" spans="1:16" hidden="1" outlineLevel="2" x14ac:dyDescent="0.2">
      <c r="E509" s="42" t="s">
        <v>398</v>
      </c>
      <c r="G509" s="42" t="s">
        <v>155</v>
      </c>
      <c r="H509" s="3">
        <f t="shared" si="228"/>
        <v>0</v>
      </c>
      <c r="J509" s="3">
        <f t="shared" si="229"/>
        <v>0</v>
      </c>
      <c r="K509" s="3">
        <f t="shared" si="229"/>
        <v>0</v>
      </c>
      <c r="L509" s="3">
        <f t="shared" si="229"/>
        <v>0</v>
      </c>
      <c r="M509" s="3">
        <f t="shared" si="229"/>
        <v>0</v>
      </c>
      <c r="N509" s="3">
        <f t="shared" si="229"/>
        <v>0</v>
      </c>
      <c r="O509" s="3">
        <f t="shared" si="229"/>
        <v>0</v>
      </c>
      <c r="P509" s="3">
        <f t="shared" si="229"/>
        <v>0</v>
      </c>
    </row>
    <row r="510" spans="1:16" hidden="1" outlineLevel="2" x14ac:dyDescent="0.2">
      <c r="E510" s="42" t="s">
        <v>399</v>
      </c>
      <c r="G510" s="42" t="s">
        <v>155</v>
      </c>
      <c r="H510" s="3">
        <f t="shared" si="228"/>
        <v>0</v>
      </c>
      <c r="J510" s="3">
        <f t="shared" si="229"/>
        <v>0</v>
      </c>
      <c r="K510" s="3">
        <f t="shared" si="229"/>
        <v>0</v>
      </c>
      <c r="L510" s="3">
        <f t="shared" si="229"/>
        <v>0</v>
      </c>
      <c r="M510" s="3">
        <f t="shared" si="229"/>
        <v>0</v>
      </c>
      <c r="N510" s="3">
        <f t="shared" si="229"/>
        <v>0</v>
      </c>
      <c r="O510" s="3">
        <f t="shared" si="229"/>
        <v>0</v>
      </c>
      <c r="P510" s="3">
        <f t="shared" si="229"/>
        <v>0</v>
      </c>
    </row>
    <row r="511" spans="1:16" hidden="1" outlineLevel="2" x14ac:dyDescent="0.2"/>
    <row r="512" spans="1:16" hidden="1" outlineLevel="2" x14ac:dyDescent="0.2"/>
    <row r="513" spans="2:16" hidden="1" outlineLevel="2" x14ac:dyDescent="0.2">
      <c r="B513" s="35" t="s">
        <v>400</v>
      </c>
    </row>
    <row r="514" spans="2:16" hidden="1" outlineLevel="2" x14ac:dyDescent="0.2">
      <c r="E514" s="42" t="str">
        <f t="shared" ref="E514:P514" si="230" xml:space="preserve"> E$505</f>
        <v xml:space="preserve">Year 2 RCV linked adjustment run off carry over into 2029-30 - real (WR) </v>
      </c>
      <c r="F514" s="3">
        <f t="shared" si="230"/>
        <v>0</v>
      </c>
      <c r="G514" s="3" t="str">
        <f t="shared" si="230"/>
        <v>£m</v>
      </c>
      <c r="H514" s="3">
        <f t="shared" si="230"/>
        <v>0</v>
      </c>
      <c r="I514" s="3">
        <f t="shared" si="230"/>
        <v>0</v>
      </c>
      <c r="J514" s="3">
        <f t="shared" si="230"/>
        <v>0</v>
      </c>
      <c r="K514" s="3">
        <f t="shared" si="230"/>
        <v>0</v>
      </c>
      <c r="L514" s="3">
        <f t="shared" si="230"/>
        <v>0</v>
      </c>
      <c r="M514" s="3">
        <f t="shared" si="230"/>
        <v>0</v>
      </c>
      <c r="N514" s="3">
        <f t="shared" si="230"/>
        <v>0</v>
      </c>
      <c r="O514" s="3">
        <f t="shared" si="230"/>
        <v>0</v>
      </c>
      <c r="P514" s="3">
        <f t="shared" si="230"/>
        <v>0</v>
      </c>
    </row>
    <row r="515" spans="2:16" hidden="1" outlineLevel="2" x14ac:dyDescent="0.2">
      <c r="E515" s="42" t="str">
        <f t="shared" ref="E515:P515" si="231" xml:space="preserve"> E$506</f>
        <v xml:space="preserve">Year 2 RCV linked adjustment run off carry over into 2029-30 - real (WN) </v>
      </c>
      <c r="F515" s="3">
        <f t="shared" si="231"/>
        <v>0</v>
      </c>
      <c r="G515" s="3" t="str">
        <f t="shared" si="231"/>
        <v>£m</v>
      </c>
      <c r="H515" s="3">
        <f t="shared" si="231"/>
        <v>0</v>
      </c>
      <c r="I515" s="3">
        <f t="shared" si="231"/>
        <v>0</v>
      </c>
      <c r="J515" s="3">
        <f t="shared" si="231"/>
        <v>0</v>
      </c>
      <c r="K515" s="3">
        <f t="shared" si="231"/>
        <v>0</v>
      </c>
      <c r="L515" s="3">
        <f t="shared" si="231"/>
        <v>0</v>
      </c>
      <c r="M515" s="3">
        <f t="shared" si="231"/>
        <v>0</v>
      </c>
      <c r="N515" s="3">
        <f t="shared" si="231"/>
        <v>0</v>
      </c>
      <c r="O515" s="3">
        <f t="shared" si="231"/>
        <v>0</v>
      </c>
      <c r="P515" s="3">
        <f t="shared" si="231"/>
        <v>0</v>
      </c>
    </row>
    <row r="516" spans="2:16" hidden="1" outlineLevel="2" x14ac:dyDescent="0.2">
      <c r="E516" s="42" t="str">
        <f t="shared" ref="E516:P516" si="232" xml:space="preserve"> E$507</f>
        <v xml:space="preserve">Year 2 RCV linked adjustment run off carry over into 2029-30 - real (WWN) </v>
      </c>
      <c r="F516" s="3">
        <f t="shared" si="232"/>
        <v>0</v>
      </c>
      <c r="G516" s="3" t="str">
        <f t="shared" si="232"/>
        <v>£m</v>
      </c>
      <c r="H516" s="3">
        <f t="shared" si="232"/>
        <v>0</v>
      </c>
      <c r="I516" s="3">
        <f t="shared" si="232"/>
        <v>0</v>
      </c>
      <c r="J516" s="3">
        <f t="shared" si="232"/>
        <v>0</v>
      </c>
      <c r="K516" s="3">
        <f t="shared" si="232"/>
        <v>0</v>
      </c>
      <c r="L516" s="3">
        <f t="shared" si="232"/>
        <v>0</v>
      </c>
      <c r="M516" s="3">
        <f t="shared" si="232"/>
        <v>0</v>
      </c>
      <c r="N516" s="3">
        <f t="shared" si="232"/>
        <v>0</v>
      </c>
      <c r="O516" s="3">
        <f t="shared" si="232"/>
        <v>0</v>
      </c>
      <c r="P516" s="3">
        <f t="shared" si="232"/>
        <v>0</v>
      </c>
    </row>
    <row r="517" spans="2:16" hidden="1" outlineLevel="2" x14ac:dyDescent="0.2">
      <c r="E517" s="42" t="str">
        <f t="shared" ref="E517:P517" si="233" xml:space="preserve"> E$508</f>
        <v xml:space="preserve">Year 2 RCV linked adjustment run off carry over into 2029-30 - real (BR) </v>
      </c>
      <c r="F517" s="3">
        <f t="shared" si="233"/>
        <v>0</v>
      </c>
      <c r="G517" s="3" t="str">
        <f t="shared" si="233"/>
        <v>£m</v>
      </c>
      <c r="H517" s="3">
        <f t="shared" si="233"/>
        <v>0</v>
      </c>
      <c r="I517" s="3">
        <f t="shared" si="233"/>
        <v>0</v>
      </c>
      <c r="J517" s="3">
        <f t="shared" si="233"/>
        <v>0</v>
      </c>
      <c r="K517" s="3">
        <f t="shared" si="233"/>
        <v>0</v>
      </c>
      <c r="L517" s="3">
        <f t="shared" si="233"/>
        <v>0</v>
      </c>
      <c r="M517" s="3">
        <f t="shared" si="233"/>
        <v>0</v>
      </c>
      <c r="N517" s="3">
        <f t="shared" si="233"/>
        <v>0</v>
      </c>
      <c r="O517" s="3">
        <f t="shared" si="233"/>
        <v>0</v>
      </c>
      <c r="P517" s="3">
        <f t="shared" si="233"/>
        <v>0</v>
      </c>
    </row>
    <row r="518" spans="2:16" hidden="1" outlineLevel="2" x14ac:dyDescent="0.2">
      <c r="E518" s="42" t="str">
        <f t="shared" ref="E518:P518" si="234" xml:space="preserve"> E$509</f>
        <v xml:space="preserve">Year 2 RCV linked adjustment run off carry over into 2029-30 - real (ADDN1) </v>
      </c>
      <c r="F518" s="3">
        <f t="shared" si="234"/>
        <v>0</v>
      </c>
      <c r="G518" s="3" t="str">
        <f t="shared" si="234"/>
        <v>£m</v>
      </c>
      <c r="H518" s="3">
        <f t="shared" si="234"/>
        <v>0</v>
      </c>
      <c r="I518" s="3">
        <f t="shared" si="234"/>
        <v>0</v>
      </c>
      <c r="J518" s="3">
        <f t="shared" si="234"/>
        <v>0</v>
      </c>
      <c r="K518" s="3">
        <f t="shared" si="234"/>
        <v>0</v>
      </c>
      <c r="L518" s="3">
        <f t="shared" si="234"/>
        <v>0</v>
      </c>
      <c r="M518" s="3">
        <f t="shared" si="234"/>
        <v>0</v>
      </c>
      <c r="N518" s="3">
        <f t="shared" si="234"/>
        <v>0</v>
      </c>
      <c r="O518" s="3">
        <f t="shared" si="234"/>
        <v>0</v>
      </c>
      <c r="P518" s="3">
        <f t="shared" si="234"/>
        <v>0</v>
      </c>
    </row>
    <row r="519" spans="2:16" hidden="1" outlineLevel="2" x14ac:dyDescent="0.2">
      <c r="E519" s="42" t="str">
        <f t="shared" ref="E519:P519" si="235" xml:space="preserve"> E$510</f>
        <v xml:space="preserve">Year 2 RCV linked adjustment run off carry over into 2029-30 - real (ADDN2) </v>
      </c>
      <c r="F519" s="3">
        <f t="shared" si="235"/>
        <v>0</v>
      </c>
      <c r="G519" s="3" t="str">
        <f t="shared" si="235"/>
        <v>£m</v>
      </c>
      <c r="H519" s="3">
        <f t="shared" si="235"/>
        <v>0</v>
      </c>
      <c r="I519" s="3">
        <f t="shared" si="235"/>
        <v>0</v>
      </c>
      <c r="J519" s="3">
        <f t="shared" si="235"/>
        <v>0</v>
      </c>
      <c r="K519" s="3">
        <f t="shared" si="235"/>
        <v>0</v>
      </c>
      <c r="L519" s="3">
        <f t="shared" si="235"/>
        <v>0</v>
      </c>
      <c r="M519" s="3">
        <f t="shared" si="235"/>
        <v>0</v>
      </c>
      <c r="N519" s="3">
        <f t="shared" si="235"/>
        <v>0</v>
      </c>
      <c r="O519" s="3">
        <f t="shared" si="235"/>
        <v>0</v>
      </c>
      <c r="P519" s="3">
        <f t="shared" si="235"/>
        <v>0</v>
      </c>
    </row>
    <row r="520" spans="2:16" hidden="1" outlineLevel="2" x14ac:dyDescent="0.2">
      <c r="E520" s="42" t="s">
        <v>401</v>
      </c>
      <c r="F520" s="3">
        <f t="shared" ref="F520:F525" si="236" xml:space="preserve"> SUM( $J514:$P514 )</f>
        <v>0</v>
      </c>
      <c r="G520" s="42" t="s">
        <v>155</v>
      </c>
      <c r="H520" s="3"/>
    </row>
    <row r="521" spans="2:16" hidden="1" outlineLevel="2" x14ac:dyDescent="0.2">
      <c r="E521" s="42" t="s">
        <v>402</v>
      </c>
      <c r="F521" s="3">
        <f t="shared" si="236"/>
        <v>0</v>
      </c>
      <c r="G521" s="42" t="s">
        <v>155</v>
      </c>
      <c r="H521" s="3"/>
    </row>
    <row r="522" spans="2:16" hidden="1" outlineLevel="2" x14ac:dyDescent="0.2">
      <c r="E522" s="42" t="s">
        <v>403</v>
      </c>
      <c r="F522" s="3">
        <f t="shared" si="236"/>
        <v>0</v>
      </c>
      <c r="G522" s="42" t="s">
        <v>155</v>
      </c>
      <c r="H522" s="3"/>
    </row>
    <row r="523" spans="2:16" hidden="1" outlineLevel="2" x14ac:dyDescent="0.2">
      <c r="E523" s="42" t="s">
        <v>404</v>
      </c>
      <c r="F523" s="3">
        <f t="shared" si="236"/>
        <v>0</v>
      </c>
      <c r="G523" s="42" t="s">
        <v>155</v>
      </c>
      <c r="H523" s="3"/>
    </row>
    <row r="524" spans="2:16" hidden="1" outlineLevel="2" x14ac:dyDescent="0.2">
      <c r="E524" s="42" t="s">
        <v>405</v>
      </c>
      <c r="F524" s="3">
        <f t="shared" si="236"/>
        <v>0</v>
      </c>
      <c r="G524" s="42" t="s">
        <v>155</v>
      </c>
      <c r="H524" s="3"/>
    </row>
    <row r="525" spans="2:16" hidden="1" outlineLevel="2" x14ac:dyDescent="0.2">
      <c r="E525" s="42" t="s">
        <v>406</v>
      </c>
      <c r="F525" s="3">
        <f t="shared" si="236"/>
        <v>0</v>
      </c>
      <c r="G525" s="42" t="s">
        <v>155</v>
      </c>
      <c r="H525" s="3"/>
    </row>
    <row r="526" spans="2:16" hidden="1" outlineLevel="2" x14ac:dyDescent="0.2"/>
    <row r="527" spans="2:16" hidden="1" outlineLevel="2" x14ac:dyDescent="0.2"/>
    <row r="528" spans="2:16" hidden="1" outlineLevel="2" x14ac:dyDescent="0.2">
      <c r="B528" s="35" t="s">
        <v>407</v>
      </c>
    </row>
    <row r="529" spans="1:16" hidden="1" outlineLevel="2" x14ac:dyDescent="0.2">
      <c r="E529" s="42" t="str">
        <f t="shared" ref="E529:P529" si="237" xml:space="preserve"> E$438</f>
        <v xml:space="preserve">Year 2 RCV linked adjustment run off - real (WR) </v>
      </c>
      <c r="F529" s="3">
        <f t="shared" si="237"/>
        <v>0</v>
      </c>
      <c r="G529" s="3" t="str">
        <f t="shared" si="237"/>
        <v>£m</v>
      </c>
      <c r="H529" s="3">
        <f t="shared" si="237"/>
        <v>0</v>
      </c>
      <c r="I529" s="3">
        <f t="shared" si="237"/>
        <v>0</v>
      </c>
      <c r="J529" s="3">
        <f t="shared" si="237"/>
        <v>0</v>
      </c>
      <c r="K529" s="3">
        <f t="shared" si="237"/>
        <v>0</v>
      </c>
      <c r="L529" s="3">
        <f t="shared" si="237"/>
        <v>0</v>
      </c>
      <c r="M529" s="3">
        <f t="shared" si="237"/>
        <v>0</v>
      </c>
      <c r="N529" s="3">
        <f t="shared" si="237"/>
        <v>0</v>
      </c>
      <c r="O529" s="3">
        <f t="shared" si="237"/>
        <v>0</v>
      </c>
      <c r="P529" s="3">
        <f t="shared" si="237"/>
        <v>0</v>
      </c>
    </row>
    <row r="530" spans="1:16" hidden="1" outlineLevel="2" x14ac:dyDescent="0.2">
      <c r="E530" s="42" t="str">
        <f t="shared" ref="E530:P530" si="238" xml:space="preserve"> E$439</f>
        <v xml:space="preserve">Year 2 RCV linked adjustment run off - real (WN) </v>
      </c>
      <c r="F530" s="3">
        <f t="shared" si="238"/>
        <v>0</v>
      </c>
      <c r="G530" s="3" t="str">
        <f t="shared" si="238"/>
        <v>£m</v>
      </c>
      <c r="H530" s="3">
        <f t="shared" si="238"/>
        <v>0</v>
      </c>
      <c r="I530" s="3">
        <f t="shared" si="238"/>
        <v>0</v>
      </c>
      <c r="J530" s="3">
        <f t="shared" si="238"/>
        <v>0</v>
      </c>
      <c r="K530" s="3">
        <f t="shared" si="238"/>
        <v>0</v>
      </c>
      <c r="L530" s="3">
        <f t="shared" si="238"/>
        <v>0</v>
      </c>
      <c r="M530" s="3">
        <f t="shared" si="238"/>
        <v>0</v>
      </c>
      <c r="N530" s="3">
        <f t="shared" si="238"/>
        <v>0</v>
      </c>
      <c r="O530" s="3">
        <f t="shared" si="238"/>
        <v>0</v>
      </c>
      <c r="P530" s="3">
        <f t="shared" si="238"/>
        <v>0</v>
      </c>
    </row>
    <row r="531" spans="1:16" hidden="1" outlineLevel="2" x14ac:dyDescent="0.2">
      <c r="E531" s="42" t="str">
        <f t="shared" ref="E531:P531" si="239" xml:space="preserve"> E$440</f>
        <v xml:space="preserve">Year 2 RCV linked adjustment run off - real (WWN) </v>
      </c>
      <c r="F531" s="3">
        <f t="shared" si="239"/>
        <v>0</v>
      </c>
      <c r="G531" s="3" t="str">
        <f t="shared" si="239"/>
        <v>£m</v>
      </c>
      <c r="H531" s="3">
        <f t="shared" si="239"/>
        <v>0</v>
      </c>
      <c r="I531" s="3">
        <f t="shared" si="239"/>
        <v>0</v>
      </c>
      <c r="J531" s="3">
        <f t="shared" si="239"/>
        <v>0</v>
      </c>
      <c r="K531" s="3">
        <f t="shared" si="239"/>
        <v>0</v>
      </c>
      <c r="L531" s="3">
        <f t="shared" si="239"/>
        <v>0</v>
      </c>
      <c r="M531" s="3">
        <f t="shared" si="239"/>
        <v>0</v>
      </c>
      <c r="N531" s="3">
        <f t="shared" si="239"/>
        <v>0</v>
      </c>
      <c r="O531" s="3">
        <f t="shared" si="239"/>
        <v>0</v>
      </c>
      <c r="P531" s="3">
        <f t="shared" si="239"/>
        <v>0</v>
      </c>
    </row>
    <row r="532" spans="1:16" hidden="1" outlineLevel="2" x14ac:dyDescent="0.2">
      <c r="E532" s="42" t="str">
        <f t="shared" ref="E532:P532" si="240" xml:space="preserve"> E$441</f>
        <v xml:space="preserve">Year 2 RCV linked adjustment run off - real (BR) </v>
      </c>
      <c r="F532" s="3">
        <f t="shared" si="240"/>
        <v>0</v>
      </c>
      <c r="G532" s="3" t="str">
        <f t="shared" si="240"/>
        <v>£m</v>
      </c>
      <c r="H532" s="3">
        <f t="shared" si="240"/>
        <v>0</v>
      </c>
      <c r="I532" s="3">
        <f t="shared" si="240"/>
        <v>0</v>
      </c>
      <c r="J532" s="3">
        <f t="shared" si="240"/>
        <v>0</v>
      </c>
      <c r="K532" s="3">
        <f t="shared" si="240"/>
        <v>0</v>
      </c>
      <c r="L532" s="3">
        <f t="shared" si="240"/>
        <v>0</v>
      </c>
      <c r="M532" s="3">
        <f t="shared" si="240"/>
        <v>0</v>
      </c>
      <c r="N532" s="3">
        <f t="shared" si="240"/>
        <v>0</v>
      </c>
      <c r="O532" s="3">
        <f t="shared" si="240"/>
        <v>0</v>
      </c>
      <c r="P532" s="3">
        <f t="shared" si="240"/>
        <v>0</v>
      </c>
    </row>
    <row r="533" spans="1:16" hidden="1" outlineLevel="2" x14ac:dyDescent="0.2">
      <c r="E533" s="42" t="str">
        <f t="shared" ref="E533:P533" si="241" xml:space="preserve"> E$442</f>
        <v xml:space="preserve">Year 2 RCV linked adjustment run off - real (ADDN1) </v>
      </c>
      <c r="F533" s="3">
        <f t="shared" si="241"/>
        <v>0</v>
      </c>
      <c r="G533" s="3" t="str">
        <f t="shared" si="241"/>
        <v>£m</v>
      </c>
      <c r="H533" s="3">
        <f t="shared" si="241"/>
        <v>0</v>
      </c>
      <c r="I533" s="3">
        <f t="shared" si="241"/>
        <v>0</v>
      </c>
      <c r="J533" s="3">
        <f t="shared" si="241"/>
        <v>0</v>
      </c>
      <c r="K533" s="3">
        <f t="shared" si="241"/>
        <v>0</v>
      </c>
      <c r="L533" s="3">
        <f t="shared" si="241"/>
        <v>0</v>
      </c>
      <c r="M533" s="3">
        <f t="shared" si="241"/>
        <v>0</v>
      </c>
      <c r="N533" s="3">
        <f t="shared" si="241"/>
        <v>0</v>
      </c>
      <c r="O533" s="3">
        <f t="shared" si="241"/>
        <v>0</v>
      </c>
      <c r="P533" s="3">
        <f t="shared" si="241"/>
        <v>0</v>
      </c>
    </row>
    <row r="534" spans="1:16" hidden="1" outlineLevel="2" x14ac:dyDescent="0.2">
      <c r="E534" s="42" t="str">
        <f t="shared" ref="E534:P534" si="242" xml:space="preserve"> E$443</f>
        <v xml:space="preserve">Year 2 RCV linked adjustment run off - real (ADDN2) </v>
      </c>
      <c r="F534" s="3">
        <f t="shared" si="242"/>
        <v>0</v>
      </c>
      <c r="G534" s="3" t="str">
        <f t="shared" si="242"/>
        <v>£m</v>
      </c>
      <c r="H534" s="3">
        <f t="shared" si="242"/>
        <v>0</v>
      </c>
      <c r="I534" s="3">
        <f t="shared" si="242"/>
        <v>0</v>
      </c>
      <c r="J534" s="3">
        <f t="shared" si="242"/>
        <v>0</v>
      </c>
      <c r="K534" s="3">
        <f t="shared" si="242"/>
        <v>0</v>
      </c>
      <c r="L534" s="3">
        <f t="shared" si="242"/>
        <v>0</v>
      </c>
      <c r="M534" s="3">
        <f t="shared" si="242"/>
        <v>0</v>
      </c>
      <c r="N534" s="3">
        <f t="shared" si="242"/>
        <v>0</v>
      </c>
      <c r="O534" s="3">
        <f t="shared" si="242"/>
        <v>0</v>
      </c>
      <c r="P534" s="3">
        <f t="shared" si="242"/>
        <v>0</v>
      </c>
    </row>
    <row r="535" spans="1:16" hidden="1" outlineLevel="2" x14ac:dyDescent="0.2">
      <c r="A535" s="11"/>
      <c r="B535" s="11"/>
      <c r="C535" s="21"/>
      <c r="D535" s="19"/>
      <c r="E535" s="15" t="str">
        <f xml:space="preserve"> Time!E$74</f>
        <v>Year 5 period flag</v>
      </c>
      <c r="F535" s="8">
        <f xml:space="preserve"> Time!F$74</f>
        <v>0</v>
      </c>
      <c r="G535" s="8" t="str">
        <f xml:space="preserve"> Time!G$74</f>
        <v>Flag</v>
      </c>
      <c r="H535" s="8">
        <f xml:space="preserve"> Time!H$74</f>
        <v>1</v>
      </c>
      <c r="I535" s="8">
        <f xml:space="preserve"> Time!I$74</f>
        <v>0</v>
      </c>
      <c r="J535" s="8">
        <f xml:space="preserve"> Time!J$74</f>
        <v>0</v>
      </c>
      <c r="K535" s="8">
        <f xml:space="preserve"> Time!K$74</f>
        <v>0</v>
      </c>
      <c r="L535" s="8">
        <f xml:space="preserve"> Time!L$74</f>
        <v>0</v>
      </c>
      <c r="M535" s="8">
        <f xml:space="preserve"> Time!M$74</f>
        <v>0</v>
      </c>
      <c r="N535" s="8">
        <f xml:space="preserve"> Time!N$74</f>
        <v>0</v>
      </c>
      <c r="O535" s="8">
        <f xml:space="preserve"> Time!O$74</f>
        <v>1</v>
      </c>
      <c r="P535" s="8">
        <f xml:space="preserve"> Time!P$74</f>
        <v>0</v>
      </c>
    </row>
    <row r="536" spans="1:16" hidden="1" outlineLevel="2" x14ac:dyDescent="0.2">
      <c r="E536" s="42" t="s">
        <v>408</v>
      </c>
      <c r="G536" s="42" t="s">
        <v>155</v>
      </c>
      <c r="H536" s="3">
        <f t="shared" ref="H536:H541" si="243" xml:space="preserve"> SUM( J536:P536 )</f>
        <v>0</v>
      </c>
      <c r="J536" s="3">
        <f t="shared" ref="J536:P541" si="244" xml:space="preserve"> J529 * J$535</f>
        <v>0</v>
      </c>
      <c r="K536" s="3">
        <f t="shared" si="244"/>
        <v>0</v>
      </c>
      <c r="L536" s="3">
        <f t="shared" si="244"/>
        <v>0</v>
      </c>
      <c r="M536" s="3">
        <f t="shared" si="244"/>
        <v>0</v>
      </c>
      <c r="N536" s="3">
        <f t="shared" si="244"/>
        <v>0</v>
      </c>
      <c r="O536" s="3">
        <f t="shared" si="244"/>
        <v>0</v>
      </c>
      <c r="P536" s="3">
        <f t="shared" si="244"/>
        <v>0</v>
      </c>
    </row>
    <row r="537" spans="1:16" hidden="1" outlineLevel="2" x14ac:dyDescent="0.2">
      <c r="E537" s="42" t="s">
        <v>409</v>
      </c>
      <c r="G537" s="42" t="s">
        <v>155</v>
      </c>
      <c r="H537" s="3">
        <f t="shared" si="243"/>
        <v>0</v>
      </c>
      <c r="J537" s="3">
        <f t="shared" si="244"/>
        <v>0</v>
      </c>
      <c r="K537" s="3">
        <f t="shared" si="244"/>
        <v>0</v>
      </c>
      <c r="L537" s="3">
        <f t="shared" si="244"/>
        <v>0</v>
      </c>
      <c r="M537" s="3">
        <f t="shared" si="244"/>
        <v>0</v>
      </c>
      <c r="N537" s="3">
        <f t="shared" si="244"/>
        <v>0</v>
      </c>
      <c r="O537" s="3">
        <f t="shared" si="244"/>
        <v>0</v>
      </c>
      <c r="P537" s="3">
        <f t="shared" si="244"/>
        <v>0</v>
      </c>
    </row>
    <row r="538" spans="1:16" hidden="1" outlineLevel="2" x14ac:dyDescent="0.2">
      <c r="E538" s="42" t="s">
        <v>410</v>
      </c>
      <c r="G538" s="42" t="s">
        <v>155</v>
      </c>
      <c r="H538" s="3">
        <f t="shared" si="243"/>
        <v>0</v>
      </c>
      <c r="J538" s="3">
        <f t="shared" si="244"/>
        <v>0</v>
      </c>
      <c r="K538" s="3">
        <f t="shared" si="244"/>
        <v>0</v>
      </c>
      <c r="L538" s="3">
        <f t="shared" si="244"/>
        <v>0</v>
      </c>
      <c r="M538" s="3">
        <f t="shared" si="244"/>
        <v>0</v>
      </c>
      <c r="N538" s="3">
        <f t="shared" si="244"/>
        <v>0</v>
      </c>
      <c r="O538" s="3">
        <f t="shared" si="244"/>
        <v>0</v>
      </c>
      <c r="P538" s="3">
        <f t="shared" si="244"/>
        <v>0</v>
      </c>
    </row>
    <row r="539" spans="1:16" hidden="1" outlineLevel="2" x14ac:dyDescent="0.2">
      <c r="E539" s="42" t="s">
        <v>411</v>
      </c>
      <c r="G539" s="42" t="s">
        <v>155</v>
      </c>
      <c r="H539" s="3">
        <f t="shared" si="243"/>
        <v>0</v>
      </c>
      <c r="J539" s="3">
        <f t="shared" si="244"/>
        <v>0</v>
      </c>
      <c r="K539" s="3">
        <f t="shared" si="244"/>
        <v>0</v>
      </c>
      <c r="L539" s="3">
        <f t="shared" si="244"/>
        <v>0</v>
      </c>
      <c r="M539" s="3">
        <f t="shared" si="244"/>
        <v>0</v>
      </c>
      <c r="N539" s="3">
        <f t="shared" si="244"/>
        <v>0</v>
      </c>
      <c r="O539" s="3">
        <f t="shared" si="244"/>
        <v>0</v>
      </c>
      <c r="P539" s="3">
        <f t="shared" si="244"/>
        <v>0</v>
      </c>
    </row>
    <row r="540" spans="1:16" hidden="1" outlineLevel="2" x14ac:dyDescent="0.2">
      <c r="E540" s="42" t="s">
        <v>412</v>
      </c>
      <c r="G540" s="42" t="s">
        <v>155</v>
      </c>
      <c r="H540" s="3">
        <f t="shared" si="243"/>
        <v>0</v>
      </c>
      <c r="J540" s="3">
        <f t="shared" si="244"/>
        <v>0</v>
      </c>
      <c r="K540" s="3">
        <f t="shared" si="244"/>
        <v>0</v>
      </c>
      <c r="L540" s="3">
        <f t="shared" si="244"/>
        <v>0</v>
      </c>
      <c r="M540" s="3">
        <f t="shared" si="244"/>
        <v>0</v>
      </c>
      <c r="N540" s="3">
        <f t="shared" si="244"/>
        <v>0</v>
      </c>
      <c r="O540" s="3">
        <f t="shared" si="244"/>
        <v>0</v>
      </c>
      <c r="P540" s="3">
        <f t="shared" si="244"/>
        <v>0</v>
      </c>
    </row>
    <row r="541" spans="1:16" hidden="1" outlineLevel="2" x14ac:dyDescent="0.2">
      <c r="E541" s="42" t="s">
        <v>413</v>
      </c>
      <c r="G541" s="42" t="s">
        <v>155</v>
      </c>
      <c r="H541" s="3">
        <f t="shared" si="243"/>
        <v>0</v>
      </c>
      <c r="J541" s="3">
        <f t="shared" si="244"/>
        <v>0</v>
      </c>
      <c r="K541" s="3">
        <f t="shared" si="244"/>
        <v>0</v>
      </c>
      <c r="L541" s="3">
        <f t="shared" si="244"/>
        <v>0</v>
      </c>
      <c r="M541" s="3">
        <f t="shared" si="244"/>
        <v>0</v>
      </c>
      <c r="N541" s="3">
        <f t="shared" si="244"/>
        <v>0</v>
      </c>
      <c r="O541" s="3">
        <f t="shared" si="244"/>
        <v>0</v>
      </c>
      <c r="P541" s="3">
        <f t="shared" si="244"/>
        <v>0</v>
      </c>
    </row>
    <row r="542" spans="1:16" hidden="1" outlineLevel="2" x14ac:dyDescent="0.2"/>
    <row r="543" spans="1:16" hidden="1" outlineLevel="2" x14ac:dyDescent="0.2"/>
    <row r="544" spans="1:16" hidden="1" outlineLevel="2" x14ac:dyDescent="0.2">
      <c r="B544" s="35" t="s">
        <v>414</v>
      </c>
    </row>
    <row r="545" spans="2:16" hidden="1" outlineLevel="2" x14ac:dyDescent="0.2">
      <c r="E545" s="42" t="str">
        <f t="shared" ref="E545:P545" si="245" xml:space="preserve"> E$536</f>
        <v xml:space="preserve">Year 2 RCV linked adjustment run off applicable in 2029-30 - real (WR) </v>
      </c>
      <c r="F545" s="3">
        <f t="shared" si="245"/>
        <v>0</v>
      </c>
      <c r="G545" s="3" t="str">
        <f t="shared" si="245"/>
        <v>£m</v>
      </c>
      <c r="H545" s="3">
        <f t="shared" si="245"/>
        <v>0</v>
      </c>
      <c r="I545" s="3">
        <f t="shared" si="245"/>
        <v>0</v>
      </c>
      <c r="J545" s="3">
        <f t="shared" si="245"/>
        <v>0</v>
      </c>
      <c r="K545" s="3">
        <f t="shared" si="245"/>
        <v>0</v>
      </c>
      <c r="L545" s="3">
        <f t="shared" si="245"/>
        <v>0</v>
      </c>
      <c r="M545" s="3">
        <f t="shared" si="245"/>
        <v>0</v>
      </c>
      <c r="N545" s="3">
        <f t="shared" si="245"/>
        <v>0</v>
      </c>
      <c r="O545" s="3">
        <f t="shared" si="245"/>
        <v>0</v>
      </c>
      <c r="P545" s="3">
        <f t="shared" si="245"/>
        <v>0</v>
      </c>
    </row>
    <row r="546" spans="2:16" hidden="1" outlineLevel="2" x14ac:dyDescent="0.2">
      <c r="E546" s="42" t="str">
        <f t="shared" ref="E546:P546" si="246" xml:space="preserve"> E$537</f>
        <v xml:space="preserve">Year 2 RCV linked adjustment run off applicable in 2029-30 - real (WN) </v>
      </c>
      <c r="F546" s="3">
        <f t="shared" si="246"/>
        <v>0</v>
      </c>
      <c r="G546" s="3" t="str">
        <f t="shared" si="246"/>
        <v>£m</v>
      </c>
      <c r="H546" s="3">
        <f t="shared" si="246"/>
        <v>0</v>
      </c>
      <c r="I546" s="3">
        <f t="shared" si="246"/>
        <v>0</v>
      </c>
      <c r="J546" s="3">
        <f t="shared" si="246"/>
        <v>0</v>
      </c>
      <c r="K546" s="3">
        <f t="shared" si="246"/>
        <v>0</v>
      </c>
      <c r="L546" s="3">
        <f t="shared" si="246"/>
        <v>0</v>
      </c>
      <c r="M546" s="3">
        <f t="shared" si="246"/>
        <v>0</v>
      </c>
      <c r="N546" s="3">
        <f t="shared" si="246"/>
        <v>0</v>
      </c>
      <c r="O546" s="3">
        <f t="shared" si="246"/>
        <v>0</v>
      </c>
      <c r="P546" s="3">
        <f t="shared" si="246"/>
        <v>0</v>
      </c>
    </row>
    <row r="547" spans="2:16" hidden="1" outlineLevel="2" x14ac:dyDescent="0.2">
      <c r="E547" s="42" t="str">
        <f t="shared" ref="E547:P547" si="247" xml:space="preserve"> E$538</f>
        <v xml:space="preserve">Year 2 RCV linked adjustment run off applicable in 2029-30 - real (WWN) </v>
      </c>
      <c r="F547" s="3">
        <f t="shared" si="247"/>
        <v>0</v>
      </c>
      <c r="G547" s="3" t="str">
        <f t="shared" si="247"/>
        <v>£m</v>
      </c>
      <c r="H547" s="3">
        <f t="shared" si="247"/>
        <v>0</v>
      </c>
      <c r="I547" s="3">
        <f t="shared" si="247"/>
        <v>0</v>
      </c>
      <c r="J547" s="3">
        <f t="shared" si="247"/>
        <v>0</v>
      </c>
      <c r="K547" s="3">
        <f t="shared" si="247"/>
        <v>0</v>
      </c>
      <c r="L547" s="3">
        <f t="shared" si="247"/>
        <v>0</v>
      </c>
      <c r="M547" s="3">
        <f t="shared" si="247"/>
        <v>0</v>
      </c>
      <c r="N547" s="3">
        <f t="shared" si="247"/>
        <v>0</v>
      </c>
      <c r="O547" s="3">
        <f t="shared" si="247"/>
        <v>0</v>
      </c>
      <c r="P547" s="3">
        <f t="shared" si="247"/>
        <v>0</v>
      </c>
    </row>
    <row r="548" spans="2:16" hidden="1" outlineLevel="2" x14ac:dyDescent="0.2">
      <c r="E548" s="42" t="str">
        <f t="shared" ref="E548:P548" si="248" xml:space="preserve"> E$539</f>
        <v xml:space="preserve">Year 2 RCV linked adjustment run off applicable in 2029-30 - real (BR) </v>
      </c>
      <c r="F548" s="3">
        <f t="shared" si="248"/>
        <v>0</v>
      </c>
      <c r="G548" s="3" t="str">
        <f t="shared" si="248"/>
        <v>£m</v>
      </c>
      <c r="H548" s="3">
        <f t="shared" si="248"/>
        <v>0</v>
      </c>
      <c r="I548" s="3">
        <f t="shared" si="248"/>
        <v>0</v>
      </c>
      <c r="J548" s="3">
        <f t="shared" si="248"/>
        <v>0</v>
      </c>
      <c r="K548" s="3">
        <f t="shared" si="248"/>
        <v>0</v>
      </c>
      <c r="L548" s="3">
        <f t="shared" si="248"/>
        <v>0</v>
      </c>
      <c r="M548" s="3">
        <f t="shared" si="248"/>
        <v>0</v>
      </c>
      <c r="N548" s="3">
        <f t="shared" si="248"/>
        <v>0</v>
      </c>
      <c r="O548" s="3">
        <f t="shared" si="248"/>
        <v>0</v>
      </c>
      <c r="P548" s="3">
        <f t="shared" si="248"/>
        <v>0</v>
      </c>
    </row>
    <row r="549" spans="2:16" hidden="1" outlineLevel="2" x14ac:dyDescent="0.2">
      <c r="E549" s="42" t="str">
        <f t="shared" ref="E549:P549" si="249" xml:space="preserve"> E$540</f>
        <v xml:space="preserve">Year 2 RCV linked adjustment run off applicable in 2029-30 - real (ADDN1) </v>
      </c>
      <c r="F549" s="3">
        <f t="shared" si="249"/>
        <v>0</v>
      </c>
      <c r="G549" s="3" t="str">
        <f t="shared" si="249"/>
        <v>£m</v>
      </c>
      <c r="H549" s="3">
        <f t="shared" si="249"/>
        <v>0</v>
      </c>
      <c r="I549" s="3">
        <f t="shared" si="249"/>
        <v>0</v>
      </c>
      <c r="J549" s="3">
        <f t="shared" si="249"/>
        <v>0</v>
      </c>
      <c r="K549" s="3">
        <f t="shared" si="249"/>
        <v>0</v>
      </c>
      <c r="L549" s="3">
        <f t="shared" si="249"/>
        <v>0</v>
      </c>
      <c r="M549" s="3">
        <f t="shared" si="249"/>
        <v>0</v>
      </c>
      <c r="N549" s="3">
        <f t="shared" si="249"/>
        <v>0</v>
      </c>
      <c r="O549" s="3">
        <f t="shared" si="249"/>
        <v>0</v>
      </c>
      <c r="P549" s="3">
        <f t="shared" si="249"/>
        <v>0</v>
      </c>
    </row>
    <row r="550" spans="2:16" hidden="1" outlineLevel="2" x14ac:dyDescent="0.2">
      <c r="E550" s="42" t="str">
        <f t="shared" ref="E550:P550" si="250" xml:space="preserve"> E$541</f>
        <v xml:space="preserve">Year 2 RCV linked adjustment run off applicable in 2029-30 - real (ADDN2) </v>
      </c>
      <c r="F550" s="3">
        <f t="shared" si="250"/>
        <v>0</v>
      </c>
      <c r="G550" s="3" t="str">
        <f t="shared" si="250"/>
        <v>£m</v>
      </c>
      <c r="H550" s="3">
        <f t="shared" si="250"/>
        <v>0</v>
      </c>
      <c r="I550" s="3">
        <f t="shared" si="250"/>
        <v>0</v>
      </c>
      <c r="J550" s="3">
        <f t="shared" si="250"/>
        <v>0</v>
      </c>
      <c r="K550" s="3">
        <f t="shared" si="250"/>
        <v>0</v>
      </c>
      <c r="L550" s="3">
        <f t="shared" si="250"/>
        <v>0</v>
      </c>
      <c r="M550" s="3">
        <f t="shared" si="250"/>
        <v>0</v>
      </c>
      <c r="N550" s="3">
        <f t="shared" si="250"/>
        <v>0</v>
      </c>
      <c r="O550" s="3">
        <f t="shared" si="250"/>
        <v>0</v>
      </c>
      <c r="P550" s="3">
        <f t="shared" si="250"/>
        <v>0</v>
      </c>
    </row>
    <row r="551" spans="2:16" hidden="1" outlineLevel="2" x14ac:dyDescent="0.2">
      <c r="E551" s="42" t="s">
        <v>415</v>
      </c>
      <c r="F551" s="3">
        <f t="shared" ref="F551:F556" si="251" xml:space="preserve"> SUM( $J545:$P545 )</f>
        <v>0</v>
      </c>
      <c r="G551" s="42" t="s">
        <v>155</v>
      </c>
      <c r="H551" s="3"/>
    </row>
    <row r="552" spans="2:16" hidden="1" outlineLevel="2" x14ac:dyDescent="0.2">
      <c r="E552" s="42" t="s">
        <v>416</v>
      </c>
      <c r="F552" s="3">
        <f t="shared" si="251"/>
        <v>0</v>
      </c>
      <c r="G552" s="42" t="s">
        <v>155</v>
      </c>
      <c r="H552" s="3"/>
    </row>
    <row r="553" spans="2:16" hidden="1" outlineLevel="2" x14ac:dyDescent="0.2">
      <c r="E553" s="42" t="s">
        <v>417</v>
      </c>
      <c r="F553" s="3">
        <f t="shared" si="251"/>
        <v>0</v>
      </c>
      <c r="G553" s="42" t="s">
        <v>155</v>
      </c>
      <c r="H553" s="3"/>
    </row>
    <row r="554" spans="2:16" hidden="1" outlineLevel="2" x14ac:dyDescent="0.2">
      <c r="E554" s="42" t="s">
        <v>418</v>
      </c>
      <c r="F554" s="3">
        <f t="shared" si="251"/>
        <v>0</v>
      </c>
      <c r="G554" s="42" t="s">
        <v>155</v>
      </c>
      <c r="H554" s="3"/>
    </row>
    <row r="555" spans="2:16" hidden="1" outlineLevel="2" x14ac:dyDescent="0.2">
      <c r="E555" s="42" t="s">
        <v>419</v>
      </c>
      <c r="F555" s="3">
        <f t="shared" si="251"/>
        <v>0</v>
      </c>
      <c r="G555" s="42" t="s">
        <v>155</v>
      </c>
      <c r="H555" s="3"/>
    </row>
    <row r="556" spans="2:16" hidden="1" outlineLevel="2" x14ac:dyDescent="0.2">
      <c r="E556" s="42" t="s">
        <v>420</v>
      </c>
      <c r="F556" s="3">
        <f t="shared" si="251"/>
        <v>0</v>
      </c>
      <c r="G556" s="42" t="s">
        <v>155</v>
      </c>
      <c r="H556" s="3"/>
    </row>
    <row r="557" spans="2:16" hidden="1" outlineLevel="2" x14ac:dyDescent="0.2"/>
    <row r="558" spans="2:16" hidden="1" outlineLevel="2" x14ac:dyDescent="0.2"/>
    <row r="559" spans="2:16" hidden="1" outlineLevel="2" x14ac:dyDescent="0.2">
      <c r="B559" s="35" t="s">
        <v>421</v>
      </c>
    </row>
    <row r="560" spans="2:16" hidden="1" outlineLevel="2" x14ac:dyDescent="0.2">
      <c r="E560" s="42" t="str">
        <f t="shared" ref="E560:G560" si="252" xml:space="preserve"> E$551</f>
        <v xml:space="preserve">Total Year 2 RCV linked adjustment run off applicable in 2029-30 (constant) - real (WR) </v>
      </c>
      <c r="F560" s="3">
        <f t="shared" si="252"/>
        <v>0</v>
      </c>
      <c r="G560" s="42" t="str">
        <f t="shared" si="252"/>
        <v>£m</v>
      </c>
      <c r="H560" s="3"/>
    </row>
    <row r="561" spans="1:16" hidden="1" outlineLevel="2" x14ac:dyDescent="0.2">
      <c r="E561" s="42" t="str">
        <f t="shared" ref="E561:G561" si="253" xml:space="preserve"> E$552</f>
        <v xml:space="preserve">Total Year 2 RCV linked adjustment run off applicable in 2029-30 (constant) - real (WN) </v>
      </c>
      <c r="F561" s="3">
        <f t="shared" si="253"/>
        <v>0</v>
      </c>
      <c r="G561" s="42" t="str">
        <f t="shared" si="253"/>
        <v>£m</v>
      </c>
      <c r="H561" s="3"/>
    </row>
    <row r="562" spans="1:16" hidden="1" outlineLevel="2" x14ac:dyDescent="0.2">
      <c r="E562" s="42" t="str">
        <f t="shared" ref="E562:G562" si="254" xml:space="preserve"> E$553</f>
        <v xml:space="preserve">Total Year 2 RCV linked adjustment run off applicable in 2029-30 (constant) - real (WWN) </v>
      </c>
      <c r="F562" s="3">
        <f t="shared" si="254"/>
        <v>0</v>
      </c>
      <c r="G562" s="42" t="str">
        <f t="shared" si="254"/>
        <v>£m</v>
      </c>
      <c r="H562" s="3"/>
    </row>
    <row r="563" spans="1:16" hidden="1" outlineLevel="2" x14ac:dyDescent="0.2">
      <c r="E563" s="42" t="str">
        <f t="shared" ref="E563:G563" si="255" xml:space="preserve"> E$554</f>
        <v xml:space="preserve">Total Year 2 RCV linked adjustment run off applicable in 2029-30 (constant) - real (BR) </v>
      </c>
      <c r="F563" s="3">
        <f t="shared" si="255"/>
        <v>0</v>
      </c>
      <c r="G563" s="42" t="str">
        <f t="shared" si="255"/>
        <v>£m</v>
      </c>
      <c r="H563" s="3"/>
    </row>
    <row r="564" spans="1:16" hidden="1" outlineLevel="2" x14ac:dyDescent="0.2">
      <c r="E564" s="42" t="str">
        <f t="shared" ref="E564:G564" si="256" xml:space="preserve"> E$555</f>
        <v xml:space="preserve">Total Year 2 RCV linked adjustment run off applicable in 2029-30 (constant) - real (ADDN1) </v>
      </c>
      <c r="F564" s="3">
        <f t="shared" si="256"/>
        <v>0</v>
      </c>
      <c r="G564" s="42" t="str">
        <f t="shared" si="256"/>
        <v>£m</v>
      </c>
      <c r="H564" s="3"/>
    </row>
    <row r="565" spans="1:16" hidden="1" outlineLevel="2" x14ac:dyDescent="0.2">
      <c r="E565" s="42" t="str">
        <f t="shared" ref="E565:G565" si="257" xml:space="preserve"> E$556</f>
        <v xml:space="preserve">Total Year 2 RCV linked adjustment run off applicable in 2029-30 (constant) - real (ADDN2) </v>
      </c>
      <c r="F565" s="3">
        <f t="shared" si="257"/>
        <v>0</v>
      </c>
      <c r="G565" s="42" t="str">
        <f t="shared" si="257"/>
        <v>£m</v>
      </c>
      <c r="H565" s="3"/>
    </row>
    <row r="566" spans="1:16" hidden="1" outlineLevel="2" x14ac:dyDescent="0.2">
      <c r="E566" s="42" t="str">
        <f t="shared" ref="E566:G566" si="258" xml:space="preserve"> E$520</f>
        <v xml:space="preserve">Total year 2 RCV linked adjustment run off carry over into 2029-30 - real (WR) </v>
      </c>
      <c r="F566" s="3">
        <f t="shared" si="258"/>
        <v>0</v>
      </c>
      <c r="G566" s="42" t="str">
        <f t="shared" si="258"/>
        <v>£m</v>
      </c>
      <c r="H566" s="3"/>
    </row>
    <row r="567" spans="1:16" hidden="1" outlineLevel="2" x14ac:dyDescent="0.2">
      <c r="E567" s="42" t="str">
        <f t="shared" ref="E567:G567" si="259" xml:space="preserve"> E$521</f>
        <v xml:space="preserve">Total year 2 RCV linked adjustment run off carry over into 2029-30 - real (WN) </v>
      </c>
      <c r="F567" s="3">
        <f t="shared" si="259"/>
        <v>0</v>
      </c>
      <c r="G567" s="42" t="str">
        <f t="shared" si="259"/>
        <v>£m</v>
      </c>
      <c r="H567" s="3"/>
    </row>
    <row r="568" spans="1:16" hidden="1" outlineLevel="2" x14ac:dyDescent="0.2">
      <c r="E568" s="42" t="str">
        <f t="shared" ref="E568:G568" si="260" xml:space="preserve"> E$522</f>
        <v xml:space="preserve">Total year 2 RCV linked adjustment run off carry over into 2029-30 - real (WWN) </v>
      </c>
      <c r="F568" s="3">
        <f t="shared" si="260"/>
        <v>0</v>
      </c>
      <c r="G568" s="42" t="str">
        <f t="shared" si="260"/>
        <v>£m</v>
      </c>
      <c r="H568" s="3"/>
    </row>
    <row r="569" spans="1:16" hidden="1" outlineLevel="2" x14ac:dyDescent="0.2">
      <c r="E569" s="42" t="str">
        <f t="shared" ref="E569:G569" si="261" xml:space="preserve"> E$523</f>
        <v xml:space="preserve">Total year 2 RCV linked adjustment run off carry over into 2029-30 - real (BR) </v>
      </c>
      <c r="F569" s="3">
        <f t="shared" si="261"/>
        <v>0</v>
      </c>
      <c r="G569" s="42" t="str">
        <f t="shared" si="261"/>
        <v>£m</v>
      </c>
      <c r="H569" s="3"/>
    </row>
    <row r="570" spans="1:16" hidden="1" outlineLevel="2" x14ac:dyDescent="0.2">
      <c r="E570" s="42" t="str">
        <f t="shared" ref="E570:G570" si="262" xml:space="preserve"> E$524</f>
        <v xml:space="preserve">Total year 2 RCV linked adjustment run off carry over into 2029-30 - real (ADDN1) </v>
      </c>
      <c r="F570" s="3">
        <f t="shared" si="262"/>
        <v>0</v>
      </c>
      <c r="G570" s="42" t="str">
        <f t="shared" si="262"/>
        <v>£m</v>
      </c>
      <c r="H570" s="3"/>
    </row>
    <row r="571" spans="1:16" hidden="1" outlineLevel="2" x14ac:dyDescent="0.2">
      <c r="E571" s="42" t="str">
        <f t="shared" ref="E571:G571" si="263" xml:space="preserve"> E$525</f>
        <v xml:space="preserve">Total year 2 RCV linked adjustment run off carry over into 2029-30 - real (ADDN2) </v>
      </c>
      <c r="F571" s="3">
        <f t="shared" si="263"/>
        <v>0</v>
      </c>
      <c r="G571" s="42" t="str">
        <f t="shared" si="263"/>
        <v>£m</v>
      </c>
      <c r="H571" s="3"/>
    </row>
    <row r="572" spans="1:16" hidden="1" outlineLevel="2" x14ac:dyDescent="0.2">
      <c r="A572" s="11"/>
      <c r="B572" s="11"/>
      <c r="C572" s="21"/>
      <c r="D572" s="19"/>
      <c r="E572" s="15" t="str">
        <f xml:space="preserve"> Time!E$74</f>
        <v>Year 5 period flag</v>
      </c>
      <c r="F572" s="8">
        <f xml:space="preserve"> Time!F$74</f>
        <v>0</v>
      </c>
      <c r="G572" s="8" t="str">
        <f xml:space="preserve"> Time!G$74</f>
        <v>Flag</v>
      </c>
      <c r="H572" s="8">
        <f xml:space="preserve"> Time!H$74</f>
        <v>1</v>
      </c>
      <c r="I572" s="8">
        <f xml:space="preserve"> Time!I$74</f>
        <v>0</v>
      </c>
      <c r="J572" s="8">
        <f xml:space="preserve"> Time!J$74</f>
        <v>0</v>
      </c>
      <c r="K572" s="8">
        <f xml:space="preserve"> Time!K$74</f>
        <v>0</v>
      </c>
      <c r="L572" s="8">
        <f xml:space="preserve"> Time!L$74</f>
        <v>0</v>
      </c>
      <c r="M572" s="8">
        <f xml:space="preserve"> Time!M$74</f>
        <v>0</v>
      </c>
      <c r="N572" s="8">
        <f xml:space="preserve"> Time!N$74</f>
        <v>0</v>
      </c>
      <c r="O572" s="8">
        <f xml:space="preserve"> Time!O$74</f>
        <v>1</v>
      </c>
      <c r="P572" s="8">
        <f xml:space="preserve"> Time!P$74</f>
        <v>0</v>
      </c>
    </row>
    <row r="573" spans="1:16" hidden="1" outlineLevel="2" x14ac:dyDescent="0.2">
      <c r="E573" s="42" t="s">
        <v>422</v>
      </c>
      <c r="G573" s="42" t="s">
        <v>155</v>
      </c>
      <c r="H573" s="3">
        <f t="shared" ref="H573:H578" si="264" xml:space="preserve"> SUM( J573:P573 )</f>
        <v>0</v>
      </c>
      <c r="J573" s="3">
        <f t="shared" ref="J573:P578" si="265" xml:space="preserve"> ( $F560 + $F566 ) * J$572</f>
        <v>0</v>
      </c>
      <c r="K573" s="3">
        <f t="shared" si="265"/>
        <v>0</v>
      </c>
      <c r="L573" s="3">
        <f t="shared" si="265"/>
        <v>0</v>
      </c>
      <c r="M573" s="3">
        <f t="shared" si="265"/>
        <v>0</v>
      </c>
      <c r="N573" s="3">
        <f t="shared" si="265"/>
        <v>0</v>
      </c>
      <c r="O573" s="3">
        <f t="shared" si="265"/>
        <v>0</v>
      </c>
      <c r="P573" s="3">
        <f t="shared" si="265"/>
        <v>0</v>
      </c>
    </row>
    <row r="574" spans="1:16" hidden="1" outlineLevel="2" x14ac:dyDescent="0.2">
      <c r="E574" s="42" t="s">
        <v>423</v>
      </c>
      <c r="G574" s="42" t="s">
        <v>155</v>
      </c>
      <c r="H574" s="3">
        <f t="shared" si="264"/>
        <v>0</v>
      </c>
      <c r="J574" s="3">
        <f t="shared" si="265"/>
        <v>0</v>
      </c>
      <c r="K574" s="3">
        <f t="shared" si="265"/>
        <v>0</v>
      </c>
      <c r="L574" s="3">
        <f t="shared" si="265"/>
        <v>0</v>
      </c>
      <c r="M574" s="3">
        <f t="shared" si="265"/>
        <v>0</v>
      </c>
      <c r="N574" s="3">
        <f t="shared" si="265"/>
        <v>0</v>
      </c>
      <c r="O574" s="3">
        <f t="shared" si="265"/>
        <v>0</v>
      </c>
      <c r="P574" s="3">
        <f t="shared" si="265"/>
        <v>0</v>
      </c>
    </row>
    <row r="575" spans="1:16" hidden="1" outlineLevel="2" x14ac:dyDescent="0.2">
      <c r="E575" s="42" t="s">
        <v>424</v>
      </c>
      <c r="G575" s="42" t="s">
        <v>155</v>
      </c>
      <c r="H575" s="3">
        <f t="shared" si="264"/>
        <v>0</v>
      </c>
      <c r="J575" s="3">
        <f t="shared" si="265"/>
        <v>0</v>
      </c>
      <c r="K575" s="3">
        <f t="shared" si="265"/>
        <v>0</v>
      </c>
      <c r="L575" s="3">
        <f t="shared" si="265"/>
        <v>0</v>
      </c>
      <c r="M575" s="3">
        <f t="shared" si="265"/>
        <v>0</v>
      </c>
      <c r="N575" s="3">
        <f t="shared" si="265"/>
        <v>0</v>
      </c>
      <c r="O575" s="3">
        <f t="shared" si="265"/>
        <v>0</v>
      </c>
      <c r="P575" s="3">
        <f t="shared" si="265"/>
        <v>0</v>
      </c>
    </row>
    <row r="576" spans="1:16" hidden="1" outlineLevel="2" x14ac:dyDescent="0.2">
      <c r="E576" s="42" t="s">
        <v>425</v>
      </c>
      <c r="G576" s="42" t="s">
        <v>155</v>
      </c>
      <c r="H576" s="3">
        <f t="shared" si="264"/>
        <v>0</v>
      </c>
      <c r="J576" s="3">
        <f t="shared" si="265"/>
        <v>0</v>
      </c>
      <c r="K576" s="3">
        <f t="shared" si="265"/>
        <v>0</v>
      </c>
      <c r="L576" s="3">
        <f t="shared" si="265"/>
        <v>0</v>
      </c>
      <c r="M576" s="3">
        <f t="shared" si="265"/>
        <v>0</v>
      </c>
      <c r="N576" s="3">
        <f t="shared" si="265"/>
        <v>0</v>
      </c>
      <c r="O576" s="3">
        <f t="shared" si="265"/>
        <v>0</v>
      </c>
      <c r="P576" s="3">
        <f t="shared" si="265"/>
        <v>0</v>
      </c>
    </row>
    <row r="577" spans="1:16" hidden="1" outlineLevel="2" x14ac:dyDescent="0.2">
      <c r="E577" s="42" t="s">
        <v>426</v>
      </c>
      <c r="G577" s="42" t="s">
        <v>155</v>
      </c>
      <c r="H577" s="3">
        <f t="shared" si="264"/>
        <v>0</v>
      </c>
      <c r="J577" s="3">
        <f t="shared" si="265"/>
        <v>0</v>
      </c>
      <c r="K577" s="3">
        <f t="shared" si="265"/>
        <v>0</v>
      </c>
      <c r="L577" s="3">
        <f t="shared" si="265"/>
        <v>0</v>
      </c>
      <c r="M577" s="3">
        <f t="shared" si="265"/>
        <v>0</v>
      </c>
      <c r="N577" s="3">
        <f t="shared" si="265"/>
        <v>0</v>
      </c>
      <c r="O577" s="3">
        <f t="shared" si="265"/>
        <v>0</v>
      </c>
      <c r="P577" s="3">
        <f t="shared" si="265"/>
        <v>0</v>
      </c>
    </row>
    <row r="578" spans="1:16" hidden="1" outlineLevel="2" x14ac:dyDescent="0.2">
      <c r="E578" s="42" t="s">
        <v>427</v>
      </c>
      <c r="G578" s="42" t="s">
        <v>155</v>
      </c>
      <c r="H578" s="3">
        <f t="shared" si="264"/>
        <v>0</v>
      </c>
      <c r="J578" s="3">
        <f t="shared" si="265"/>
        <v>0</v>
      </c>
      <c r="K578" s="3">
        <f t="shared" si="265"/>
        <v>0</v>
      </c>
      <c r="L578" s="3">
        <f t="shared" si="265"/>
        <v>0</v>
      </c>
      <c r="M578" s="3">
        <f t="shared" si="265"/>
        <v>0</v>
      </c>
      <c r="N578" s="3">
        <f t="shared" si="265"/>
        <v>0</v>
      </c>
      <c r="O578" s="3">
        <f t="shared" si="265"/>
        <v>0</v>
      </c>
      <c r="P578" s="3">
        <f t="shared" si="265"/>
        <v>0</v>
      </c>
    </row>
    <row r="579" spans="1:16" hidden="1" outlineLevel="2" x14ac:dyDescent="0.2"/>
    <row r="580" spans="1:16" x14ac:dyDescent="0.2"/>
    <row r="581" spans="1:16" x14ac:dyDescent="0.2"/>
    <row r="582" spans="1:16" x14ac:dyDescent="0.2">
      <c r="A582" s="35" t="s">
        <v>428</v>
      </c>
    </row>
    <row r="583" spans="1:16" collapsed="1" x14ac:dyDescent="0.2"/>
    <row r="584" spans="1:16" hidden="1" outlineLevel="1" x14ac:dyDescent="0.2">
      <c r="B584" s="35" t="s">
        <v>429</v>
      </c>
    </row>
    <row r="585" spans="1:16" hidden="1" outlineLevel="1" x14ac:dyDescent="0.2">
      <c r="A585" s="11"/>
      <c r="B585" s="11"/>
      <c r="C585" s="21"/>
      <c r="D585" s="19"/>
      <c r="E585" s="15" t="str">
        <f xml:space="preserve"> Inputs!E$72</f>
        <v>WACC - real</v>
      </c>
      <c r="F585" s="10">
        <f xml:space="preserve"> Inputs!F$72</f>
        <v>0</v>
      </c>
      <c r="G585" s="15" t="str">
        <f xml:space="preserve"> Inputs!G$72</f>
        <v>%</v>
      </c>
      <c r="H585" s="12"/>
    </row>
    <row r="586" spans="1:16" hidden="1" outlineLevel="1" x14ac:dyDescent="0.2">
      <c r="E586" s="42" t="str">
        <f t="shared" ref="E586:P586" si="266" xml:space="preserve"> E$372</f>
        <v xml:space="preserve">Year 2 RCV linked adjustment clawback balance - real (WR) </v>
      </c>
      <c r="F586" s="3">
        <f t="shared" si="266"/>
        <v>0</v>
      </c>
      <c r="G586" s="3" t="str">
        <f t="shared" si="266"/>
        <v>£m</v>
      </c>
      <c r="H586" s="3">
        <f t="shared" si="266"/>
        <v>0</v>
      </c>
      <c r="I586" s="3">
        <f t="shared" si="266"/>
        <v>0</v>
      </c>
      <c r="J586" s="3">
        <f t="shared" si="266"/>
        <v>0</v>
      </c>
      <c r="K586" s="3">
        <f t="shared" si="266"/>
        <v>0</v>
      </c>
      <c r="L586" s="3">
        <f t="shared" si="266"/>
        <v>0</v>
      </c>
      <c r="M586" s="3">
        <f t="shared" si="266"/>
        <v>0</v>
      </c>
      <c r="N586" s="3">
        <f t="shared" si="266"/>
        <v>0</v>
      </c>
      <c r="O586" s="3">
        <f t="shared" si="266"/>
        <v>0</v>
      </c>
      <c r="P586" s="3">
        <f t="shared" si="266"/>
        <v>0</v>
      </c>
    </row>
    <row r="587" spans="1:16" hidden="1" outlineLevel="1" x14ac:dyDescent="0.2">
      <c r="E587" s="42" t="str">
        <f t="shared" ref="E587:P587" si="267" xml:space="preserve"> E$373</f>
        <v xml:space="preserve">Year 2 RCV linked adjustment clawback balance - real (WN) </v>
      </c>
      <c r="F587" s="3">
        <f t="shared" si="267"/>
        <v>0</v>
      </c>
      <c r="G587" s="3" t="str">
        <f t="shared" si="267"/>
        <v>£m</v>
      </c>
      <c r="H587" s="3">
        <f t="shared" si="267"/>
        <v>0</v>
      </c>
      <c r="I587" s="3">
        <f t="shared" si="267"/>
        <v>0</v>
      </c>
      <c r="J587" s="3">
        <f t="shared" si="267"/>
        <v>0</v>
      </c>
      <c r="K587" s="3">
        <f t="shared" si="267"/>
        <v>0</v>
      </c>
      <c r="L587" s="3">
        <f t="shared" si="267"/>
        <v>0</v>
      </c>
      <c r="M587" s="3">
        <f t="shared" si="267"/>
        <v>0</v>
      </c>
      <c r="N587" s="3">
        <f t="shared" si="267"/>
        <v>0</v>
      </c>
      <c r="O587" s="3">
        <f t="shared" si="267"/>
        <v>0</v>
      </c>
      <c r="P587" s="3">
        <f t="shared" si="267"/>
        <v>0</v>
      </c>
    </row>
    <row r="588" spans="1:16" hidden="1" outlineLevel="1" x14ac:dyDescent="0.2">
      <c r="E588" s="42" t="str">
        <f t="shared" ref="E588:P588" si="268" xml:space="preserve"> E$374</f>
        <v xml:space="preserve">Year 2 RCV linked adjustment clawback balance - real (WWN) </v>
      </c>
      <c r="F588" s="3">
        <f t="shared" si="268"/>
        <v>0</v>
      </c>
      <c r="G588" s="3" t="str">
        <f t="shared" si="268"/>
        <v>£m</v>
      </c>
      <c r="H588" s="3">
        <f t="shared" si="268"/>
        <v>0</v>
      </c>
      <c r="I588" s="3">
        <f t="shared" si="268"/>
        <v>0</v>
      </c>
      <c r="J588" s="3">
        <f t="shared" si="268"/>
        <v>0</v>
      </c>
      <c r="K588" s="3">
        <f t="shared" si="268"/>
        <v>0</v>
      </c>
      <c r="L588" s="3">
        <f t="shared" si="268"/>
        <v>0</v>
      </c>
      <c r="M588" s="3">
        <f t="shared" si="268"/>
        <v>0</v>
      </c>
      <c r="N588" s="3">
        <f t="shared" si="268"/>
        <v>0</v>
      </c>
      <c r="O588" s="3">
        <f t="shared" si="268"/>
        <v>0</v>
      </c>
      <c r="P588" s="3">
        <f t="shared" si="268"/>
        <v>0</v>
      </c>
    </row>
    <row r="589" spans="1:16" hidden="1" outlineLevel="1" x14ac:dyDescent="0.2">
      <c r="E589" s="42" t="str">
        <f t="shared" ref="E589:P589" si="269" xml:space="preserve"> E$375</f>
        <v xml:space="preserve">Year 2 RCV linked adjustment clawback balance - real (BR) </v>
      </c>
      <c r="F589" s="3">
        <f t="shared" si="269"/>
        <v>0</v>
      </c>
      <c r="G589" s="3" t="str">
        <f t="shared" si="269"/>
        <v>£m</v>
      </c>
      <c r="H589" s="3">
        <f t="shared" si="269"/>
        <v>0</v>
      </c>
      <c r="I589" s="3">
        <f t="shared" si="269"/>
        <v>0</v>
      </c>
      <c r="J589" s="3">
        <f t="shared" si="269"/>
        <v>0</v>
      </c>
      <c r="K589" s="3">
        <f t="shared" si="269"/>
        <v>0</v>
      </c>
      <c r="L589" s="3">
        <f t="shared" si="269"/>
        <v>0</v>
      </c>
      <c r="M589" s="3">
        <f t="shared" si="269"/>
        <v>0</v>
      </c>
      <c r="N589" s="3">
        <f t="shared" si="269"/>
        <v>0</v>
      </c>
      <c r="O589" s="3">
        <f t="shared" si="269"/>
        <v>0</v>
      </c>
      <c r="P589" s="3">
        <f t="shared" si="269"/>
        <v>0</v>
      </c>
    </row>
    <row r="590" spans="1:16" hidden="1" outlineLevel="1" x14ac:dyDescent="0.2">
      <c r="E590" s="42" t="str">
        <f t="shared" ref="E590:P590" si="270" xml:space="preserve"> E$376</f>
        <v xml:space="preserve">Year 2 RCV linked adjustment clawback balance - real (ADDN1) </v>
      </c>
      <c r="F590" s="3">
        <f t="shared" si="270"/>
        <v>0</v>
      </c>
      <c r="G590" s="3" t="str">
        <f t="shared" si="270"/>
        <v>£m</v>
      </c>
      <c r="H590" s="3">
        <f t="shared" si="270"/>
        <v>0</v>
      </c>
      <c r="I590" s="3">
        <f t="shared" si="270"/>
        <v>0</v>
      </c>
      <c r="J590" s="3">
        <f t="shared" si="270"/>
        <v>0</v>
      </c>
      <c r="K590" s="3">
        <f t="shared" si="270"/>
        <v>0</v>
      </c>
      <c r="L590" s="3">
        <f t="shared" si="270"/>
        <v>0</v>
      </c>
      <c r="M590" s="3">
        <f t="shared" si="270"/>
        <v>0</v>
      </c>
      <c r="N590" s="3">
        <f t="shared" si="270"/>
        <v>0</v>
      </c>
      <c r="O590" s="3">
        <f t="shared" si="270"/>
        <v>0</v>
      </c>
      <c r="P590" s="3">
        <f t="shared" si="270"/>
        <v>0</v>
      </c>
    </row>
    <row r="591" spans="1:16" hidden="1" outlineLevel="1" x14ac:dyDescent="0.2">
      <c r="E591" s="42" t="str">
        <f t="shared" ref="E591:P591" si="271" xml:space="preserve"> E$377</f>
        <v xml:space="preserve">Year 2 RCV linked adjustment clawback balance - real (ADDN2) </v>
      </c>
      <c r="F591" s="3">
        <f t="shared" si="271"/>
        <v>0</v>
      </c>
      <c r="G591" s="3" t="str">
        <f t="shared" si="271"/>
        <v>£m</v>
      </c>
      <c r="H591" s="3">
        <f t="shared" si="271"/>
        <v>0</v>
      </c>
      <c r="I591" s="3">
        <f t="shared" si="271"/>
        <v>0</v>
      </c>
      <c r="J591" s="3">
        <f t="shared" si="271"/>
        <v>0</v>
      </c>
      <c r="K591" s="3">
        <f t="shared" si="271"/>
        <v>0</v>
      </c>
      <c r="L591" s="3">
        <f t="shared" si="271"/>
        <v>0</v>
      </c>
      <c r="M591" s="3">
        <f t="shared" si="271"/>
        <v>0</v>
      </c>
      <c r="N591" s="3">
        <f t="shared" si="271"/>
        <v>0</v>
      </c>
      <c r="O591" s="3">
        <f t="shared" si="271"/>
        <v>0</v>
      </c>
      <c r="P591" s="3">
        <f t="shared" si="271"/>
        <v>0</v>
      </c>
    </row>
    <row r="592" spans="1:16" hidden="1" outlineLevel="1" x14ac:dyDescent="0.2">
      <c r="E592" s="42" t="s">
        <v>430</v>
      </c>
      <c r="G592" s="42" t="s">
        <v>155</v>
      </c>
      <c r="H592" s="3">
        <f t="shared" ref="H592:H597" si="272" xml:space="preserve"> SUM( J592:P592 )</f>
        <v>0</v>
      </c>
      <c r="J592" s="3">
        <f t="shared" ref="J592:P597" si="273" xml:space="preserve"> J586 * ( 1 / ( 1 + $F$585 ) )</f>
        <v>0</v>
      </c>
      <c r="K592" s="3">
        <f t="shared" si="273"/>
        <v>0</v>
      </c>
      <c r="L592" s="3">
        <f t="shared" si="273"/>
        <v>0</v>
      </c>
      <c r="M592" s="3">
        <f t="shared" si="273"/>
        <v>0</v>
      </c>
      <c r="N592" s="3">
        <f t="shared" si="273"/>
        <v>0</v>
      </c>
      <c r="O592" s="3">
        <f t="shared" si="273"/>
        <v>0</v>
      </c>
      <c r="P592" s="3">
        <f t="shared" si="273"/>
        <v>0</v>
      </c>
    </row>
    <row r="593" spans="2:16" hidden="1" outlineLevel="1" x14ac:dyDescent="0.2">
      <c r="E593" s="42" t="s">
        <v>431</v>
      </c>
      <c r="G593" s="42" t="s">
        <v>155</v>
      </c>
      <c r="H593" s="3">
        <f t="shared" si="272"/>
        <v>0</v>
      </c>
      <c r="J593" s="3">
        <f t="shared" si="273"/>
        <v>0</v>
      </c>
      <c r="K593" s="3">
        <f t="shared" si="273"/>
        <v>0</v>
      </c>
      <c r="L593" s="3">
        <f t="shared" si="273"/>
        <v>0</v>
      </c>
      <c r="M593" s="3">
        <f t="shared" si="273"/>
        <v>0</v>
      </c>
      <c r="N593" s="3">
        <f t="shared" si="273"/>
        <v>0</v>
      </c>
      <c r="O593" s="3">
        <f t="shared" si="273"/>
        <v>0</v>
      </c>
      <c r="P593" s="3">
        <f t="shared" si="273"/>
        <v>0</v>
      </c>
    </row>
    <row r="594" spans="2:16" hidden="1" outlineLevel="1" x14ac:dyDescent="0.2">
      <c r="E594" s="42" t="s">
        <v>432</v>
      </c>
      <c r="G594" s="42" t="s">
        <v>155</v>
      </c>
      <c r="H594" s="3">
        <f t="shared" si="272"/>
        <v>0</v>
      </c>
      <c r="J594" s="3">
        <f t="shared" si="273"/>
        <v>0</v>
      </c>
      <c r="K594" s="3">
        <f t="shared" si="273"/>
        <v>0</v>
      </c>
      <c r="L594" s="3">
        <f t="shared" si="273"/>
        <v>0</v>
      </c>
      <c r="M594" s="3">
        <f t="shared" si="273"/>
        <v>0</v>
      </c>
      <c r="N594" s="3">
        <f t="shared" si="273"/>
        <v>0</v>
      </c>
      <c r="O594" s="3">
        <f t="shared" si="273"/>
        <v>0</v>
      </c>
      <c r="P594" s="3">
        <f t="shared" si="273"/>
        <v>0</v>
      </c>
    </row>
    <row r="595" spans="2:16" hidden="1" outlineLevel="1" x14ac:dyDescent="0.2">
      <c r="E595" s="42" t="s">
        <v>433</v>
      </c>
      <c r="G595" s="42" t="s">
        <v>155</v>
      </c>
      <c r="H595" s="3">
        <f t="shared" si="272"/>
        <v>0</v>
      </c>
      <c r="J595" s="3">
        <f t="shared" si="273"/>
        <v>0</v>
      </c>
      <c r="K595" s="3">
        <f t="shared" si="273"/>
        <v>0</v>
      </c>
      <c r="L595" s="3">
        <f t="shared" si="273"/>
        <v>0</v>
      </c>
      <c r="M595" s="3">
        <f t="shared" si="273"/>
        <v>0</v>
      </c>
      <c r="N595" s="3">
        <f t="shared" si="273"/>
        <v>0</v>
      </c>
      <c r="O595" s="3">
        <f t="shared" si="273"/>
        <v>0</v>
      </c>
      <c r="P595" s="3">
        <f t="shared" si="273"/>
        <v>0</v>
      </c>
    </row>
    <row r="596" spans="2:16" hidden="1" outlineLevel="1" x14ac:dyDescent="0.2">
      <c r="E596" s="42" t="s">
        <v>434</v>
      </c>
      <c r="G596" s="42" t="s">
        <v>155</v>
      </c>
      <c r="H596" s="3">
        <f t="shared" si="272"/>
        <v>0</v>
      </c>
      <c r="J596" s="3">
        <f t="shared" si="273"/>
        <v>0</v>
      </c>
      <c r="K596" s="3">
        <f t="shared" si="273"/>
        <v>0</v>
      </c>
      <c r="L596" s="3">
        <f t="shared" si="273"/>
        <v>0</v>
      </c>
      <c r="M596" s="3">
        <f t="shared" si="273"/>
        <v>0</v>
      </c>
      <c r="N596" s="3">
        <f t="shared" si="273"/>
        <v>0</v>
      </c>
      <c r="O596" s="3">
        <f t="shared" si="273"/>
        <v>0</v>
      </c>
      <c r="P596" s="3">
        <f t="shared" si="273"/>
        <v>0</v>
      </c>
    </row>
    <row r="597" spans="2:16" hidden="1" outlineLevel="1" x14ac:dyDescent="0.2">
      <c r="E597" s="42" t="s">
        <v>435</v>
      </c>
      <c r="G597" s="42" t="s">
        <v>155</v>
      </c>
      <c r="H597" s="3">
        <f t="shared" si="272"/>
        <v>0</v>
      </c>
      <c r="J597" s="3">
        <f t="shared" si="273"/>
        <v>0</v>
      </c>
      <c r="K597" s="3">
        <f t="shared" si="273"/>
        <v>0</v>
      </c>
      <c r="L597" s="3">
        <f t="shared" si="273"/>
        <v>0</v>
      </c>
      <c r="M597" s="3">
        <f t="shared" si="273"/>
        <v>0</v>
      </c>
      <c r="N597" s="3">
        <f t="shared" si="273"/>
        <v>0</v>
      </c>
      <c r="O597" s="3">
        <f t="shared" si="273"/>
        <v>0</v>
      </c>
      <c r="P597" s="3">
        <f t="shared" si="273"/>
        <v>0</v>
      </c>
    </row>
    <row r="598" spans="2:16" hidden="1" outlineLevel="1" x14ac:dyDescent="0.2"/>
    <row r="599" spans="2:16" hidden="1" outlineLevel="1" x14ac:dyDescent="0.2"/>
    <row r="600" spans="2:16" hidden="1" outlineLevel="1" x14ac:dyDescent="0.2">
      <c r="B600" s="35" t="s">
        <v>436</v>
      </c>
    </row>
    <row r="601" spans="2:16" hidden="1" outlineLevel="1" x14ac:dyDescent="0.2">
      <c r="E601" s="42" t="str">
        <f t="shared" ref="E601:P601" si="274" xml:space="preserve"> E$354</f>
        <v>Year 2 RCV linked adjustment clawback balance - real (WR)  BEG</v>
      </c>
      <c r="F601" s="3">
        <f t="shared" si="274"/>
        <v>0</v>
      </c>
      <c r="G601" s="3" t="str">
        <f t="shared" si="274"/>
        <v>£m</v>
      </c>
      <c r="H601" s="3">
        <f t="shared" si="274"/>
        <v>0</v>
      </c>
      <c r="I601" s="3">
        <f t="shared" si="274"/>
        <v>0</v>
      </c>
      <c r="J601" s="3">
        <f t="shared" si="274"/>
        <v>0</v>
      </c>
      <c r="K601" s="3">
        <f t="shared" si="274"/>
        <v>0</v>
      </c>
      <c r="L601" s="3">
        <f t="shared" si="274"/>
        <v>0</v>
      </c>
      <c r="M601" s="3">
        <f t="shared" si="274"/>
        <v>0</v>
      </c>
      <c r="N601" s="3">
        <f t="shared" si="274"/>
        <v>0</v>
      </c>
      <c r="O601" s="3">
        <f t="shared" si="274"/>
        <v>0</v>
      </c>
      <c r="P601" s="3">
        <f t="shared" si="274"/>
        <v>0</v>
      </c>
    </row>
    <row r="602" spans="2:16" hidden="1" outlineLevel="1" x14ac:dyDescent="0.2">
      <c r="E602" s="42" t="str">
        <f t="shared" ref="E602:P602" si="275" xml:space="preserve"> E$355</f>
        <v>Year 2 RCV linked adjustment clawback balance - real (WN)  BEG</v>
      </c>
      <c r="F602" s="3">
        <f t="shared" si="275"/>
        <v>0</v>
      </c>
      <c r="G602" s="3" t="str">
        <f t="shared" si="275"/>
        <v>£m</v>
      </c>
      <c r="H602" s="3">
        <f t="shared" si="275"/>
        <v>0</v>
      </c>
      <c r="I602" s="3">
        <f t="shared" si="275"/>
        <v>0</v>
      </c>
      <c r="J602" s="3">
        <f t="shared" si="275"/>
        <v>0</v>
      </c>
      <c r="K602" s="3">
        <f t="shared" si="275"/>
        <v>0</v>
      </c>
      <c r="L602" s="3">
        <f t="shared" si="275"/>
        <v>0</v>
      </c>
      <c r="M602" s="3">
        <f t="shared" si="275"/>
        <v>0</v>
      </c>
      <c r="N602" s="3">
        <f t="shared" si="275"/>
        <v>0</v>
      </c>
      <c r="O602" s="3">
        <f t="shared" si="275"/>
        <v>0</v>
      </c>
      <c r="P602" s="3">
        <f t="shared" si="275"/>
        <v>0</v>
      </c>
    </row>
    <row r="603" spans="2:16" hidden="1" outlineLevel="1" x14ac:dyDescent="0.2">
      <c r="E603" s="42" t="str">
        <f t="shared" ref="E603:P603" si="276" xml:space="preserve"> E$356</f>
        <v>Year 2 RCV linked adjustment clawback balance - real (WWN)  BEG</v>
      </c>
      <c r="F603" s="3">
        <f t="shared" si="276"/>
        <v>0</v>
      </c>
      <c r="G603" s="3" t="str">
        <f t="shared" si="276"/>
        <v>£m</v>
      </c>
      <c r="H603" s="3">
        <f t="shared" si="276"/>
        <v>0</v>
      </c>
      <c r="I603" s="3">
        <f t="shared" si="276"/>
        <v>0</v>
      </c>
      <c r="J603" s="3">
        <f t="shared" si="276"/>
        <v>0</v>
      </c>
      <c r="K603" s="3">
        <f t="shared" si="276"/>
        <v>0</v>
      </c>
      <c r="L603" s="3">
        <f t="shared" si="276"/>
        <v>0</v>
      </c>
      <c r="M603" s="3">
        <f t="shared" si="276"/>
        <v>0</v>
      </c>
      <c r="N603" s="3">
        <f t="shared" si="276"/>
        <v>0</v>
      </c>
      <c r="O603" s="3">
        <f t="shared" si="276"/>
        <v>0</v>
      </c>
      <c r="P603" s="3">
        <f t="shared" si="276"/>
        <v>0</v>
      </c>
    </row>
    <row r="604" spans="2:16" hidden="1" outlineLevel="1" x14ac:dyDescent="0.2">
      <c r="E604" s="42" t="str">
        <f t="shared" ref="E604:P604" si="277" xml:space="preserve"> E$357</f>
        <v>Year 2 RCV linked adjustment clawback balance - real (BR)  BEG</v>
      </c>
      <c r="F604" s="3">
        <f t="shared" si="277"/>
        <v>0</v>
      </c>
      <c r="G604" s="3" t="str">
        <f t="shared" si="277"/>
        <v>£m</v>
      </c>
      <c r="H604" s="3">
        <f t="shared" si="277"/>
        <v>0</v>
      </c>
      <c r="I604" s="3">
        <f t="shared" si="277"/>
        <v>0</v>
      </c>
      <c r="J604" s="3">
        <f t="shared" si="277"/>
        <v>0</v>
      </c>
      <c r="K604" s="3">
        <f t="shared" si="277"/>
        <v>0</v>
      </c>
      <c r="L604" s="3">
        <f t="shared" si="277"/>
        <v>0</v>
      </c>
      <c r="M604" s="3">
        <f t="shared" si="277"/>
        <v>0</v>
      </c>
      <c r="N604" s="3">
        <f t="shared" si="277"/>
        <v>0</v>
      </c>
      <c r="O604" s="3">
        <f t="shared" si="277"/>
        <v>0</v>
      </c>
      <c r="P604" s="3">
        <f t="shared" si="277"/>
        <v>0</v>
      </c>
    </row>
    <row r="605" spans="2:16" hidden="1" outlineLevel="1" x14ac:dyDescent="0.2">
      <c r="E605" s="42" t="str">
        <f t="shared" ref="E605:P605" si="278" xml:space="preserve"> E$358</f>
        <v>Year 2 RCV linked adjustment clawback balance - real (ADDN1)  BEG</v>
      </c>
      <c r="F605" s="3">
        <f t="shared" si="278"/>
        <v>0</v>
      </c>
      <c r="G605" s="3" t="str">
        <f t="shared" si="278"/>
        <v>£m</v>
      </c>
      <c r="H605" s="3">
        <f t="shared" si="278"/>
        <v>0</v>
      </c>
      <c r="I605" s="3">
        <f t="shared" si="278"/>
        <v>0</v>
      </c>
      <c r="J605" s="3">
        <f t="shared" si="278"/>
        <v>0</v>
      </c>
      <c r="K605" s="3">
        <f t="shared" si="278"/>
        <v>0</v>
      </c>
      <c r="L605" s="3">
        <f t="shared" si="278"/>
        <v>0</v>
      </c>
      <c r="M605" s="3">
        <f t="shared" si="278"/>
        <v>0</v>
      </c>
      <c r="N605" s="3">
        <f t="shared" si="278"/>
        <v>0</v>
      </c>
      <c r="O605" s="3">
        <f t="shared" si="278"/>
        <v>0</v>
      </c>
      <c r="P605" s="3">
        <f t="shared" si="278"/>
        <v>0</v>
      </c>
    </row>
    <row r="606" spans="2:16" hidden="1" outlineLevel="1" x14ac:dyDescent="0.2">
      <c r="E606" s="42" t="str">
        <f t="shared" ref="E606:P606" si="279" xml:space="preserve"> E$359</f>
        <v>Year 2 RCV linked adjustment clawback balance - real (ADDN2)  BEG</v>
      </c>
      <c r="F606" s="3">
        <f t="shared" si="279"/>
        <v>0</v>
      </c>
      <c r="G606" s="3" t="str">
        <f t="shared" si="279"/>
        <v>£m</v>
      </c>
      <c r="H606" s="3">
        <f t="shared" si="279"/>
        <v>0</v>
      </c>
      <c r="I606" s="3">
        <f t="shared" si="279"/>
        <v>0</v>
      </c>
      <c r="J606" s="3">
        <f t="shared" si="279"/>
        <v>0</v>
      </c>
      <c r="K606" s="3">
        <f t="shared" si="279"/>
        <v>0</v>
      </c>
      <c r="L606" s="3">
        <f t="shared" si="279"/>
        <v>0</v>
      </c>
      <c r="M606" s="3">
        <f t="shared" si="279"/>
        <v>0</v>
      </c>
      <c r="N606" s="3">
        <f t="shared" si="279"/>
        <v>0</v>
      </c>
      <c r="O606" s="3">
        <f t="shared" si="279"/>
        <v>0</v>
      </c>
      <c r="P606" s="3">
        <f t="shared" si="279"/>
        <v>0</v>
      </c>
    </row>
    <row r="607" spans="2:16" hidden="1" outlineLevel="1" x14ac:dyDescent="0.2">
      <c r="E607" s="42" t="str">
        <f t="shared" ref="E607:P607" si="280" xml:space="preserve"> E$592</f>
        <v xml:space="preserve">Year 2 Discounted closing RCV adjustment - real (WR) </v>
      </c>
      <c r="F607" s="3">
        <f t="shared" si="280"/>
        <v>0</v>
      </c>
      <c r="G607" s="3" t="str">
        <f t="shared" si="280"/>
        <v>£m</v>
      </c>
      <c r="H607" s="3">
        <f t="shared" si="280"/>
        <v>0</v>
      </c>
      <c r="I607" s="3">
        <f t="shared" si="280"/>
        <v>0</v>
      </c>
      <c r="J607" s="3">
        <f t="shared" si="280"/>
        <v>0</v>
      </c>
      <c r="K607" s="3">
        <f t="shared" si="280"/>
        <v>0</v>
      </c>
      <c r="L607" s="3">
        <f t="shared" si="280"/>
        <v>0</v>
      </c>
      <c r="M607" s="3">
        <f t="shared" si="280"/>
        <v>0</v>
      </c>
      <c r="N607" s="3">
        <f t="shared" si="280"/>
        <v>0</v>
      </c>
      <c r="O607" s="3">
        <f t="shared" si="280"/>
        <v>0</v>
      </c>
      <c r="P607" s="3">
        <f t="shared" si="280"/>
        <v>0</v>
      </c>
    </row>
    <row r="608" spans="2:16" hidden="1" outlineLevel="1" x14ac:dyDescent="0.2">
      <c r="E608" s="42" t="str">
        <f t="shared" ref="E608:P608" si="281" xml:space="preserve"> E$593</f>
        <v xml:space="preserve">Year 2 Discounted closing RCV adjustment - real (WN) </v>
      </c>
      <c r="F608" s="3">
        <f t="shared" si="281"/>
        <v>0</v>
      </c>
      <c r="G608" s="3" t="str">
        <f t="shared" si="281"/>
        <v>£m</v>
      </c>
      <c r="H608" s="3">
        <f t="shared" si="281"/>
        <v>0</v>
      </c>
      <c r="I608" s="3">
        <f t="shared" si="281"/>
        <v>0</v>
      </c>
      <c r="J608" s="3">
        <f t="shared" si="281"/>
        <v>0</v>
      </c>
      <c r="K608" s="3">
        <f t="shared" si="281"/>
        <v>0</v>
      </c>
      <c r="L608" s="3">
        <f t="shared" si="281"/>
        <v>0</v>
      </c>
      <c r="M608" s="3">
        <f t="shared" si="281"/>
        <v>0</v>
      </c>
      <c r="N608" s="3">
        <f t="shared" si="281"/>
        <v>0</v>
      </c>
      <c r="O608" s="3">
        <f t="shared" si="281"/>
        <v>0</v>
      </c>
      <c r="P608" s="3">
        <f t="shared" si="281"/>
        <v>0</v>
      </c>
    </row>
    <row r="609" spans="1:16" hidden="1" outlineLevel="1" x14ac:dyDescent="0.2">
      <c r="E609" s="42" t="str">
        <f t="shared" ref="E609:P609" si="282" xml:space="preserve"> E$594</f>
        <v xml:space="preserve">Year 2 Discounted closing RCV adjustment - real (WWN) </v>
      </c>
      <c r="F609" s="3">
        <f t="shared" si="282"/>
        <v>0</v>
      </c>
      <c r="G609" s="3" t="str">
        <f t="shared" si="282"/>
        <v>£m</v>
      </c>
      <c r="H609" s="3">
        <f t="shared" si="282"/>
        <v>0</v>
      </c>
      <c r="I609" s="3">
        <f t="shared" si="282"/>
        <v>0</v>
      </c>
      <c r="J609" s="3">
        <f t="shared" si="282"/>
        <v>0</v>
      </c>
      <c r="K609" s="3">
        <f t="shared" si="282"/>
        <v>0</v>
      </c>
      <c r="L609" s="3">
        <f t="shared" si="282"/>
        <v>0</v>
      </c>
      <c r="M609" s="3">
        <f t="shared" si="282"/>
        <v>0</v>
      </c>
      <c r="N609" s="3">
        <f t="shared" si="282"/>
        <v>0</v>
      </c>
      <c r="O609" s="3">
        <f t="shared" si="282"/>
        <v>0</v>
      </c>
      <c r="P609" s="3">
        <f t="shared" si="282"/>
        <v>0</v>
      </c>
    </row>
    <row r="610" spans="1:16" hidden="1" outlineLevel="1" x14ac:dyDescent="0.2">
      <c r="E610" s="42" t="str">
        <f t="shared" ref="E610:P610" si="283" xml:space="preserve"> E$595</f>
        <v xml:space="preserve">Year 2 Discounted closing RCV adjustment - real (BR) </v>
      </c>
      <c r="F610" s="3">
        <f t="shared" si="283"/>
        <v>0</v>
      </c>
      <c r="G610" s="3" t="str">
        <f t="shared" si="283"/>
        <v>£m</v>
      </c>
      <c r="H610" s="3">
        <f t="shared" si="283"/>
        <v>0</v>
      </c>
      <c r="I610" s="3">
        <f t="shared" si="283"/>
        <v>0</v>
      </c>
      <c r="J610" s="3">
        <f t="shared" si="283"/>
        <v>0</v>
      </c>
      <c r="K610" s="3">
        <f t="shared" si="283"/>
        <v>0</v>
      </c>
      <c r="L610" s="3">
        <f t="shared" si="283"/>
        <v>0</v>
      </c>
      <c r="M610" s="3">
        <f t="shared" si="283"/>
        <v>0</v>
      </c>
      <c r="N610" s="3">
        <f t="shared" si="283"/>
        <v>0</v>
      </c>
      <c r="O610" s="3">
        <f t="shared" si="283"/>
        <v>0</v>
      </c>
      <c r="P610" s="3">
        <f t="shared" si="283"/>
        <v>0</v>
      </c>
    </row>
    <row r="611" spans="1:16" hidden="1" outlineLevel="1" x14ac:dyDescent="0.2">
      <c r="E611" s="42" t="str">
        <f t="shared" ref="E611:P611" si="284" xml:space="preserve"> E$596</f>
        <v xml:space="preserve">Year 2 Discounted closing RCV adjustment - real (ADDN1) </v>
      </c>
      <c r="F611" s="3">
        <f t="shared" si="284"/>
        <v>0</v>
      </c>
      <c r="G611" s="3" t="str">
        <f t="shared" si="284"/>
        <v>£m</v>
      </c>
      <c r="H611" s="3">
        <f t="shared" si="284"/>
        <v>0</v>
      </c>
      <c r="I611" s="3">
        <f t="shared" si="284"/>
        <v>0</v>
      </c>
      <c r="J611" s="3">
        <f t="shared" si="284"/>
        <v>0</v>
      </c>
      <c r="K611" s="3">
        <f t="shared" si="284"/>
        <v>0</v>
      </c>
      <c r="L611" s="3">
        <f t="shared" si="284"/>
        <v>0</v>
      </c>
      <c r="M611" s="3">
        <f t="shared" si="284"/>
        <v>0</v>
      </c>
      <c r="N611" s="3">
        <f t="shared" si="284"/>
        <v>0</v>
      </c>
      <c r="O611" s="3">
        <f t="shared" si="284"/>
        <v>0</v>
      </c>
      <c r="P611" s="3">
        <f t="shared" si="284"/>
        <v>0</v>
      </c>
    </row>
    <row r="612" spans="1:16" hidden="1" outlineLevel="1" x14ac:dyDescent="0.2">
      <c r="E612" s="42" t="str">
        <f t="shared" ref="E612:P612" si="285" xml:space="preserve"> E$597</f>
        <v xml:space="preserve">Year 2 Discounted closing RCV adjustment - real (ADDN2) </v>
      </c>
      <c r="F612" s="3">
        <f t="shared" si="285"/>
        <v>0</v>
      </c>
      <c r="G612" s="3" t="str">
        <f t="shared" si="285"/>
        <v>£m</v>
      </c>
      <c r="H612" s="3">
        <f t="shared" si="285"/>
        <v>0</v>
      </c>
      <c r="I612" s="3">
        <f t="shared" si="285"/>
        <v>0</v>
      </c>
      <c r="J612" s="3">
        <f t="shared" si="285"/>
        <v>0</v>
      </c>
      <c r="K612" s="3">
        <f t="shared" si="285"/>
        <v>0</v>
      </c>
      <c r="L612" s="3">
        <f t="shared" si="285"/>
        <v>0</v>
      </c>
      <c r="M612" s="3">
        <f t="shared" si="285"/>
        <v>0</v>
      </c>
      <c r="N612" s="3">
        <f t="shared" si="285"/>
        <v>0</v>
      </c>
      <c r="O612" s="3">
        <f t="shared" si="285"/>
        <v>0</v>
      </c>
      <c r="P612" s="3">
        <f t="shared" si="285"/>
        <v>0</v>
      </c>
    </row>
    <row r="613" spans="1:16" hidden="1" outlineLevel="1" x14ac:dyDescent="0.2">
      <c r="E613" s="42" t="s">
        <v>437</v>
      </c>
      <c r="G613" s="42" t="s">
        <v>155</v>
      </c>
      <c r="H613" s="3">
        <f t="shared" ref="H613:H618" si="286" xml:space="preserve"> SUM( J613:P613 )</f>
        <v>0</v>
      </c>
      <c r="J613" s="3">
        <f t="shared" ref="J613:P618" si="287" xml:space="preserve"> AVERAGE( J601,J607 )</f>
        <v>0</v>
      </c>
      <c r="K613" s="3">
        <f t="shared" si="287"/>
        <v>0</v>
      </c>
      <c r="L613" s="3">
        <f t="shared" si="287"/>
        <v>0</v>
      </c>
      <c r="M613" s="3">
        <f t="shared" si="287"/>
        <v>0</v>
      </c>
      <c r="N613" s="3">
        <f t="shared" si="287"/>
        <v>0</v>
      </c>
      <c r="O613" s="3">
        <f t="shared" si="287"/>
        <v>0</v>
      </c>
      <c r="P613" s="3">
        <f t="shared" si="287"/>
        <v>0</v>
      </c>
    </row>
    <row r="614" spans="1:16" hidden="1" outlineLevel="1" x14ac:dyDescent="0.2">
      <c r="E614" s="42" t="s">
        <v>438</v>
      </c>
      <c r="G614" s="42" t="s">
        <v>155</v>
      </c>
      <c r="H614" s="3">
        <f t="shared" si="286"/>
        <v>0</v>
      </c>
      <c r="J614" s="3">
        <f t="shared" si="287"/>
        <v>0</v>
      </c>
      <c r="K614" s="3">
        <f t="shared" si="287"/>
        <v>0</v>
      </c>
      <c r="L614" s="3">
        <f t="shared" si="287"/>
        <v>0</v>
      </c>
      <c r="M614" s="3">
        <f t="shared" si="287"/>
        <v>0</v>
      </c>
      <c r="N614" s="3">
        <f t="shared" si="287"/>
        <v>0</v>
      </c>
      <c r="O614" s="3">
        <f t="shared" si="287"/>
        <v>0</v>
      </c>
      <c r="P614" s="3">
        <f t="shared" si="287"/>
        <v>0</v>
      </c>
    </row>
    <row r="615" spans="1:16" hidden="1" outlineLevel="1" x14ac:dyDescent="0.2">
      <c r="E615" s="42" t="s">
        <v>439</v>
      </c>
      <c r="G615" s="42" t="s">
        <v>155</v>
      </c>
      <c r="H615" s="3">
        <f t="shared" si="286"/>
        <v>0</v>
      </c>
      <c r="J615" s="3">
        <f t="shared" si="287"/>
        <v>0</v>
      </c>
      <c r="K615" s="3">
        <f t="shared" si="287"/>
        <v>0</v>
      </c>
      <c r="L615" s="3">
        <f t="shared" si="287"/>
        <v>0</v>
      </c>
      <c r="M615" s="3">
        <f t="shared" si="287"/>
        <v>0</v>
      </c>
      <c r="N615" s="3">
        <f t="shared" si="287"/>
        <v>0</v>
      </c>
      <c r="O615" s="3">
        <f t="shared" si="287"/>
        <v>0</v>
      </c>
      <c r="P615" s="3">
        <f t="shared" si="287"/>
        <v>0</v>
      </c>
    </row>
    <row r="616" spans="1:16" hidden="1" outlineLevel="1" x14ac:dyDescent="0.2">
      <c r="E616" s="42" t="s">
        <v>440</v>
      </c>
      <c r="G616" s="42" t="s">
        <v>155</v>
      </c>
      <c r="H616" s="3">
        <f t="shared" si="286"/>
        <v>0</v>
      </c>
      <c r="J616" s="3">
        <f t="shared" si="287"/>
        <v>0</v>
      </c>
      <c r="K616" s="3">
        <f t="shared" si="287"/>
        <v>0</v>
      </c>
      <c r="L616" s="3">
        <f t="shared" si="287"/>
        <v>0</v>
      </c>
      <c r="M616" s="3">
        <f t="shared" si="287"/>
        <v>0</v>
      </c>
      <c r="N616" s="3">
        <f t="shared" si="287"/>
        <v>0</v>
      </c>
      <c r="O616" s="3">
        <f t="shared" si="287"/>
        <v>0</v>
      </c>
      <c r="P616" s="3">
        <f t="shared" si="287"/>
        <v>0</v>
      </c>
    </row>
    <row r="617" spans="1:16" hidden="1" outlineLevel="1" x14ac:dyDescent="0.2">
      <c r="E617" s="42" t="s">
        <v>441</v>
      </c>
      <c r="G617" s="42" t="s">
        <v>155</v>
      </c>
      <c r="H617" s="3">
        <f t="shared" si="286"/>
        <v>0</v>
      </c>
      <c r="J617" s="3">
        <f t="shared" si="287"/>
        <v>0</v>
      </c>
      <c r="K617" s="3">
        <f t="shared" si="287"/>
        <v>0</v>
      </c>
      <c r="L617" s="3">
        <f t="shared" si="287"/>
        <v>0</v>
      </c>
      <c r="M617" s="3">
        <f t="shared" si="287"/>
        <v>0</v>
      </c>
      <c r="N617" s="3">
        <f t="shared" si="287"/>
        <v>0</v>
      </c>
      <c r="O617" s="3">
        <f t="shared" si="287"/>
        <v>0</v>
      </c>
      <c r="P617" s="3">
        <f t="shared" si="287"/>
        <v>0</v>
      </c>
    </row>
    <row r="618" spans="1:16" hidden="1" outlineLevel="1" x14ac:dyDescent="0.2">
      <c r="E618" s="42" t="s">
        <v>442</v>
      </c>
      <c r="G618" s="42" t="s">
        <v>155</v>
      </c>
      <c r="H618" s="3">
        <f t="shared" si="286"/>
        <v>0</v>
      </c>
      <c r="J618" s="3">
        <f t="shared" si="287"/>
        <v>0</v>
      </c>
      <c r="K618" s="3">
        <f t="shared" si="287"/>
        <v>0</v>
      </c>
      <c r="L618" s="3">
        <f t="shared" si="287"/>
        <v>0</v>
      </c>
      <c r="M618" s="3">
        <f t="shared" si="287"/>
        <v>0</v>
      </c>
      <c r="N618" s="3">
        <f t="shared" si="287"/>
        <v>0</v>
      </c>
      <c r="O618" s="3">
        <f t="shared" si="287"/>
        <v>0</v>
      </c>
      <c r="P618" s="3">
        <f t="shared" si="287"/>
        <v>0</v>
      </c>
    </row>
    <row r="619" spans="1:16" hidden="1" outlineLevel="1" x14ac:dyDescent="0.2"/>
    <row r="620" spans="1:16" hidden="1" outlineLevel="1" x14ac:dyDescent="0.2"/>
    <row r="621" spans="1:16" hidden="1" outlineLevel="1" x14ac:dyDescent="0.2">
      <c r="B621" s="35" t="s">
        <v>443</v>
      </c>
    </row>
    <row r="622" spans="1:16" hidden="1" outlineLevel="1" x14ac:dyDescent="0.2">
      <c r="A622" s="11"/>
      <c r="B622" s="11"/>
      <c r="C622" s="21"/>
      <c r="D622" s="19"/>
      <c r="E622" s="15" t="str">
        <f xml:space="preserve"> Inputs!E$72</f>
        <v>WACC - real</v>
      </c>
      <c r="F622" s="10">
        <f xml:space="preserve"> Inputs!F$72</f>
        <v>0</v>
      </c>
      <c r="G622" s="15" t="str">
        <f xml:space="preserve"> Inputs!G$72</f>
        <v>%</v>
      </c>
      <c r="H622" s="12"/>
    </row>
    <row r="623" spans="1:16" hidden="1" outlineLevel="1" x14ac:dyDescent="0.2">
      <c r="E623" s="42" t="str">
        <f t="shared" ref="E623:P623" si="288" xml:space="preserve"> E$613</f>
        <v xml:space="preserve">Year 2 Discounted average RCV adjustment - real (WR) </v>
      </c>
      <c r="F623" s="3">
        <f t="shared" si="288"/>
        <v>0</v>
      </c>
      <c r="G623" s="3" t="str">
        <f t="shared" si="288"/>
        <v>£m</v>
      </c>
      <c r="H623" s="3">
        <f t="shared" si="288"/>
        <v>0</v>
      </c>
      <c r="I623" s="3">
        <f t="shared" si="288"/>
        <v>0</v>
      </c>
      <c r="J623" s="3">
        <f t="shared" si="288"/>
        <v>0</v>
      </c>
      <c r="K623" s="3">
        <f t="shared" si="288"/>
        <v>0</v>
      </c>
      <c r="L623" s="3">
        <f t="shared" si="288"/>
        <v>0</v>
      </c>
      <c r="M623" s="3">
        <f t="shared" si="288"/>
        <v>0</v>
      </c>
      <c r="N623" s="3">
        <f t="shared" si="288"/>
        <v>0</v>
      </c>
      <c r="O623" s="3">
        <f t="shared" si="288"/>
        <v>0</v>
      </c>
      <c r="P623" s="3">
        <f t="shared" si="288"/>
        <v>0</v>
      </c>
    </row>
    <row r="624" spans="1:16" hidden="1" outlineLevel="1" x14ac:dyDescent="0.2">
      <c r="E624" s="42" t="str">
        <f t="shared" ref="E624:P624" si="289" xml:space="preserve"> E$614</f>
        <v xml:space="preserve">Year 2 Discounted average RCV adjustment - real (WN) </v>
      </c>
      <c r="F624" s="3">
        <f t="shared" si="289"/>
        <v>0</v>
      </c>
      <c r="G624" s="3" t="str">
        <f t="shared" si="289"/>
        <v>£m</v>
      </c>
      <c r="H624" s="3">
        <f t="shared" si="289"/>
        <v>0</v>
      </c>
      <c r="I624" s="3">
        <f t="shared" si="289"/>
        <v>0</v>
      </c>
      <c r="J624" s="3">
        <f t="shared" si="289"/>
        <v>0</v>
      </c>
      <c r="K624" s="3">
        <f t="shared" si="289"/>
        <v>0</v>
      </c>
      <c r="L624" s="3">
        <f t="shared" si="289"/>
        <v>0</v>
      </c>
      <c r="M624" s="3">
        <f t="shared" si="289"/>
        <v>0</v>
      </c>
      <c r="N624" s="3">
        <f t="shared" si="289"/>
        <v>0</v>
      </c>
      <c r="O624" s="3">
        <f t="shared" si="289"/>
        <v>0</v>
      </c>
      <c r="P624" s="3">
        <f t="shared" si="289"/>
        <v>0</v>
      </c>
    </row>
    <row r="625" spans="1:16" hidden="1" outlineLevel="1" x14ac:dyDescent="0.2">
      <c r="E625" s="42" t="str">
        <f t="shared" ref="E625:P625" si="290" xml:space="preserve"> E$615</f>
        <v xml:space="preserve">Year 2 Discounted average RCV adjustment - real (WWN) </v>
      </c>
      <c r="F625" s="3">
        <f t="shared" si="290"/>
        <v>0</v>
      </c>
      <c r="G625" s="3" t="str">
        <f t="shared" si="290"/>
        <v>£m</v>
      </c>
      <c r="H625" s="3">
        <f t="shared" si="290"/>
        <v>0</v>
      </c>
      <c r="I625" s="3">
        <f t="shared" si="290"/>
        <v>0</v>
      </c>
      <c r="J625" s="3">
        <f t="shared" si="290"/>
        <v>0</v>
      </c>
      <c r="K625" s="3">
        <f t="shared" si="290"/>
        <v>0</v>
      </c>
      <c r="L625" s="3">
        <f t="shared" si="290"/>
        <v>0</v>
      </c>
      <c r="M625" s="3">
        <f t="shared" si="290"/>
        <v>0</v>
      </c>
      <c r="N625" s="3">
        <f t="shared" si="290"/>
        <v>0</v>
      </c>
      <c r="O625" s="3">
        <f t="shared" si="290"/>
        <v>0</v>
      </c>
      <c r="P625" s="3">
        <f t="shared" si="290"/>
        <v>0</v>
      </c>
    </row>
    <row r="626" spans="1:16" hidden="1" outlineLevel="1" x14ac:dyDescent="0.2">
      <c r="E626" s="42" t="str">
        <f t="shared" ref="E626:P626" si="291" xml:space="preserve"> E$616</f>
        <v xml:space="preserve">Year 2 Discounted average RCV adjustment - real (BR) </v>
      </c>
      <c r="F626" s="3">
        <f t="shared" si="291"/>
        <v>0</v>
      </c>
      <c r="G626" s="3" t="str">
        <f t="shared" si="291"/>
        <v>£m</v>
      </c>
      <c r="H626" s="3">
        <f t="shared" si="291"/>
        <v>0</v>
      </c>
      <c r="I626" s="3">
        <f t="shared" si="291"/>
        <v>0</v>
      </c>
      <c r="J626" s="3">
        <f t="shared" si="291"/>
        <v>0</v>
      </c>
      <c r="K626" s="3">
        <f t="shared" si="291"/>
        <v>0</v>
      </c>
      <c r="L626" s="3">
        <f t="shared" si="291"/>
        <v>0</v>
      </c>
      <c r="M626" s="3">
        <f t="shared" si="291"/>
        <v>0</v>
      </c>
      <c r="N626" s="3">
        <f t="shared" si="291"/>
        <v>0</v>
      </c>
      <c r="O626" s="3">
        <f t="shared" si="291"/>
        <v>0</v>
      </c>
      <c r="P626" s="3">
        <f t="shared" si="291"/>
        <v>0</v>
      </c>
    </row>
    <row r="627" spans="1:16" hidden="1" outlineLevel="1" x14ac:dyDescent="0.2">
      <c r="E627" s="42" t="str">
        <f t="shared" ref="E627:P627" si="292" xml:space="preserve"> E$617</f>
        <v xml:space="preserve">Year 2 Discounted average RCV adjustment - real (ADDN1) </v>
      </c>
      <c r="F627" s="3">
        <f t="shared" si="292"/>
        <v>0</v>
      </c>
      <c r="G627" s="3" t="str">
        <f t="shared" si="292"/>
        <v>£m</v>
      </c>
      <c r="H627" s="3">
        <f t="shared" si="292"/>
        <v>0</v>
      </c>
      <c r="I627" s="3">
        <f t="shared" si="292"/>
        <v>0</v>
      </c>
      <c r="J627" s="3">
        <f t="shared" si="292"/>
        <v>0</v>
      </c>
      <c r="K627" s="3">
        <f t="shared" si="292"/>
        <v>0</v>
      </c>
      <c r="L627" s="3">
        <f t="shared" si="292"/>
        <v>0</v>
      </c>
      <c r="M627" s="3">
        <f t="shared" si="292"/>
        <v>0</v>
      </c>
      <c r="N627" s="3">
        <f t="shared" si="292"/>
        <v>0</v>
      </c>
      <c r="O627" s="3">
        <f t="shared" si="292"/>
        <v>0</v>
      </c>
      <c r="P627" s="3">
        <f t="shared" si="292"/>
        <v>0</v>
      </c>
    </row>
    <row r="628" spans="1:16" hidden="1" outlineLevel="1" x14ac:dyDescent="0.2">
      <c r="E628" s="42" t="str">
        <f t="shared" ref="E628:P628" si="293" xml:space="preserve"> E$618</f>
        <v xml:space="preserve">Year 2 Discounted average RCV adjustment - real (ADDN2) </v>
      </c>
      <c r="F628" s="3">
        <f t="shared" si="293"/>
        <v>0</v>
      </c>
      <c r="G628" s="3" t="str">
        <f t="shared" si="293"/>
        <v>£m</v>
      </c>
      <c r="H628" s="3">
        <f t="shared" si="293"/>
        <v>0</v>
      </c>
      <c r="I628" s="3">
        <f t="shared" si="293"/>
        <v>0</v>
      </c>
      <c r="J628" s="3">
        <f t="shared" si="293"/>
        <v>0</v>
      </c>
      <c r="K628" s="3">
        <f t="shared" si="293"/>
        <v>0</v>
      </c>
      <c r="L628" s="3">
        <f t="shared" si="293"/>
        <v>0</v>
      </c>
      <c r="M628" s="3">
        <f t="shared" si="293"/>
        <v>0</v>
      </c>
      <c r="N628" s="3">
        <f t="shared" si="293"/>
        <v>0</v>
      </c>
      <c r="O628" s="3">
        <f t="shared" si="293"/>
        <v>0</v>
      </c>
      <c r="P628" s="3">
        <f t="shared" si="293"/>
        <v>0</v>
      </c>
    </row>
    <row r="629" spans="1:16" hidden="1" outlineLevel="1" x14ac:dyDescent="0.2">
      <c r="E629" s="42" t="s">
        <v>444</v>
      </c>
      <c r="G629" s="42" t="s">
        <v>155</v>
      </c>
      <c r="H629" s="3">
        <f t="shared" ref="H629:H634" si="294" xml:space="preserve"> SUM( J629:P629 )</f>
        <v>0</v>
      </c>
      <c r="J629" s="3">
        <f t="shared" ref="J629:P634" si="295" xml:space="preserve"> $F$622 * J623</f>
        <v>0</v>
      </c>
      <c r="K629" s="3">
        <f t="shared" si="295"/>
        <v>0</v>
      </c>
      <c r="L629" s="3">
        <f t="shared" si="295"/>
        <v>0</v>
      </c>
      <c r="M629" s="3">
        <f t="shared" si="295"/>
        <v>0</v>
      </c>
      <c r="N629" s="3">
        <f t="shared" si="295"/>
        <v>0</v>
      </c>
      <c r="O629" s="3">
        <f t="shared" si="295"/>
        <v>0</v>
      </c>
      <c r="P629" s="3">
        <f t="shared" si="295"/>
        <v>0</v>
      </c>
    </row>
    <row r="630" spans="1:16" hidden="1" outlineLevel="1" x14ac:dyDescent="0.2">
      <c r="E630" s="42" t="s">
        <v>445</v>
      </c>
      <c r="G630" s="42" t="s">
        <v>155</v>
      </c>
      <c r="H630" s="3">
        <f t="shared" si="294"/>
        <v>0</v>
      </c>
      <c r="J630" s="3">
        <f t="shared" si="295"/>
        <v>0</v>
      </c>
      <c r="K630" s="3">
        <f t="shared" si="295"/>
        <v>0</v>
      </c>
      <c r="L630" s="3">
        <f t="shared" si="295"/>
        <v>0</v>
      </c>
      <c r="M630" s="3">
        <f t="shared" si="295"/>
        <v>0</v>
      </c>
      <c r="N630" s="3">
        <f t="shared" si="295"/>
        <v>0</v>
      </c>
      <c r="O630" s="3">
        <f t="shared" si="295"/>
        <v>0</v>
      </c>
      <c r="P630" s="3">
        <f t="shared" si="295"/>
        <v>0</v>
      </c>
    </row>
    <row r="631" spans="1:16" hidden="1" outlineLevel="1" x14ac:dyDescent="0.2">
      <c r="E631" s="42" t="s">
        <v>446</v>
      </c>
      <c r="G631" s="42" t="s">
        <v>155</v>
      </c>
      <c r="H631" s="3">
        <f t="shared" si="294"/>
        <v>0</v>
      </c>
      <c r="J631" s="3">
        <f t="shared" si="295"/>
        <v>0</v>
      </c>
      <c r="K631" s="3">
        <f t="shared" si="295"/>
        <v>0</v>
      </c>
      <c r="L631" s="3">
        <f t="shared" si="295"/>
        <v>0</v>
      </c>
      <c r="M631" s="3">
        <f t="shared" si="295"/>
        <v>0</v>
      </c>
      <c r="N631" s="3">
        <f t="shared" si="295"/>
        <v>0</v>
      </c>
      <c r="O631" s="3">
        <f t="shared" si="295"/>
        <v>0</v>
      </c>
      <c r="P631" s="3">
        <f t="shared" si="295"/>
        <v>0</v>
      </c>
    </row>
    <row r="632" spans="1:16" hidden="1" outlineLevel="1" x14ac:dyDescent="0.2">
      <c r="E632" s="42" t="s">
        <v>447</v>
      </c>
      <c r="G632" s="42" t="s">
        <v>155</v>
      </c>
      <c r="H632" s="3">
        <f t="shared" si="294"/>
        <v>0</v>
      </c>
      <c r="J632" s="3">
        <f t="shared" si="295"/>
        <v>0</v>
      </c>
      <c r="K632" s="3">
        <f t="shared" si="295"/>
        <v>0</v>
      </c>
      <c r="L632" s="3">
        <f t="shared" si="295"/>
        <v>0</v>
      </c>
      <c r="M632" s="3">
        <f t="shared" si="295"/>
        <v>0</v>
      </c>
      <c r="N632" s="3">
        <f t="shared" si="295"/>
        <v>0</v>
      </c>
      <c r="O632" s="3">
        <f t="shared" si="295"/>
        <v>0</v>
      </c>
      <c r="P632" s="3">
        <f t="shared" si="295"/>
        <v>0</v>
      </c>
    </row>
    <row r="633" spans="1:16" hidden="1" outlineLevel="1" x14ac:dyDescent="0.2">
      <c r="E633" s="42" t="s">
        <v>448</v>
      </c>
      <c r="G633" s="42" t="s">
        <v>155</v>
      </c>
      <c r="H633" s="3">
        <f t="shared" si="294"/>
        <v>0</v>
      </c>
      <c r="J633" s="3">
        <f t="shared" si="295"/>
        <v>0</v>
      </c>
      <c r="K633" s="3">
        <f t="shared" si="295"/>
        <v>0</v>
      </c>
      <c r="L633" s="3">
        <f t="shared" si="295"/>
        <v>0</v>
      </c>
      <c r="M633" s="3">
        <f t="shared" si="295"/>
        <v>0</v>
      </c>
      <c r="N633" s="3">
        <f t="shared" si="295"/>
        <v>0</v>
      </c>
      <c r="O633" s="3">
        <f t="shared" si="295"/>
        <v>0</v>
      </c>
      <c r="P633" s="3">
        <f t="shared" si="295"/>
        <v>0</v>
      </c>
    </row>
    <row r="634" spans="1:16" hidden="1" outlineLevel="1" x14ac:dyDescent="0.2">
      <c r="E634" s="42" t="s">
        <v>449</v>
      </c>
      <c r="G634" s="42" t="s">
        <v>155</v>
      </c>
      <c r="H634" s="3">
        <f t="shared" si="294"/>
        <v>0</v>
      </c>
      <c r="J634" s="3">
        <f t="shared" si="295"/>
        <v>0</v>
      </c>
      <c r="K634" s="3">
        <f t="shared" si="295"/>
        <v>0</v>
      </c>
      <c r="L634" s="3">
        <f t="shared" si="295"/>
        <v>0</v>
      </c>
      <c r="M634" s="3">
        <f t="shared" si="295"/>
        <v>0</v>
      </c>
      <c r="N634" s="3">
        <f t="shared" si="295"/>
        <v>0</v>
      </c>
      <c r="O634" s="3">
        <f t="shared" si="295"/>
        <v>0</v>
      </c>
      <c r="P634" s="3">
        <f t="shared" si="295"/>
        <v>0</v>
      </c>
    </row>
    <row r="635" spans="1:16" hidden="1" outlineLevel="1" x14ac:dyDescent="0.2"/>
    <row r="636" spans="1:16" hidden="1" outlineLevel="1" x14ac:dyDescent="0.2"/>
    <row r="637" spans="1:16" hidden="1" outlineLevel="1" x14ac:dyDescent="0.2">
      <c r="B637" s="35" t="s">
        <v>450</v>
      </c>
    </row>
    <row r="638" spans="1:16" hidden="1" outlineLevel="1" x14ac:dyDescent="0.2">
      <c r="A638" s="11"/>
      <c r="B638" s="11"/>
      <c r="C638" s="21"/>
      <c r="D638" s="19"/>
      <c r="E638" s="15" t="str">
        <f xml:space="preserve"> Inputs!E$61</f>
        <v>Percentage of year 2 adjustment in 2028-29</v>
      </c>
      <c r="F638" s="10">
        <f xml:space="preserve"> Inputs!F$61</f>
        <v>0.5</v>
      </c>
      <c r="G638" s="15" t="str">
        <f xml:space="preserve"> Inputs!G$61</f>
        <v>%</v>
      </c>
      <c r="H638" s="12"/>
    </row>
    <row r="639" spans="1:16" hidden="1" outlineLevel="1" x14ac:dyDescent="0.2">
      <c r="E639" s="42" t="str">
        <f t="shared" ref="E639:P639" si="296" xml:space="preserve"> E$629</f>
        <v xml:space="preserve">Year 2 RCV linked adjustment return - real (WR) </v>
      </c>
      <c r="F639" s="3">
        <f t="shared" si="296"/>
        <v>0</v>
      </c>
      <c r="G639" s="3" t="str">
        <f t="shared" si="296"/>
        <v>£m</v>
      </c>
      <c r="H639" s="3">
        <f t="shared" si="296"/>
        <v>0</v>
      </c>
      <c r="I639" s="3">
        <f t="shared" si="296"/>
        <v>0</v>
      </c>
      <c r="J639" s="3">
        <f t="shared" si="296"/>
        <v>0</v>
      </c>
      <c r="K639" s="3">
        <f t="shared" si="296"/>
        <v>0</v>
      </c>
      <c r="L639" s="3">
        <f t="shared" si="296"/>
        <v>0</v>
      </c>
      <c r="M639" s="3">
        <f t="shared" si="296"/>
        <v>0</v>
      </c>
      <c r="N639" s="3">
        <f t="shared" si="296"/>
        <v>0</v>
      </c>
      <c r="O639" s="3">
        <f t="shared" si="296"/>
        <v>0</v>
      </c>
      <c r="P639" s="3">
        <f t="shared" si="296"/>
        <v>0</v>
      </c>
    </row>
    <row r="640" spans="1:16" hidden="1" outlineLevel="1" x14ac:dyDescent="0.2">
      <c r="E640" s="42" t="str">
        <f t="shared" ref="E640:P640" si="297" xml:space="preserve"> E$630</f>
        <v xml:space="preserve">Year 2 RCV linked adjustment return - real (WN) </v>
      </c>
      <c r="F640" s="3">
        <f t="shared" si="297"/>
        <v>0</v>
      </c>
      <c r="G640" s="3" t="str">
        <f t="shared" si="297"/>
        <v>£m</v>
      </c>
      <c r="H640" s="3">
        <f t="shared" si="297"/>
        <v>0</v>
      </c>
      <c r="I640" s="3">
        <f t="shared" si="297"/>
        <v>0</v>
      </c>
      <c r="J640" s="3">
        <f t="shared" si="297"/>
        <v>0</v>
      </c>
      <c r="K640" s="3">
        <f t="shared" si="297"/>
        <v>0</v>
      </c>
      <c r="L640" s="3">
        <f t="shared" si="297"/>
        <v>0</v>
      </c>
      <c r="M640" s="3">
        <f t="shared" si="297"/>
        <v>0</v>
      </c>
      <c r="N640" s="3">
        <f t="shared" si="297"/>
        <v>0</v>
      </c>
      <c r="O640" s="3">
        <f t="shared" si="297"/>
        <v>0</v>
      </c>
      <c r="P640" s="3">
        <f t="shared" si="297"/>
        <v>0</v>
      </c>
    </row>
    <row r="641" spans="1:16" hidden="1" outlineLevel="1" x14ac:dyDescent="0.2">
      <c r="E641" s="42" t="str">
        <f t="shared" ref="E641:P641" si="298" xml:space="preserve"> E$631</f>
        <v xml:space="preserve">Year 2 RCV linked adjustment return - real (WWN) </v>
      </c>
      <c r="F641" s="3">
        <f t="shared" si="298"/>
        <v>0</v>
      </c>
      <c r="G641" s="3" t="str">
        <f t="shared" si="298"/>
        <v>£m</v>
      </c>
      <c r="H641" s="3">
        <f t="shared" si="298"/>
        <v>0</v>
      </c>
      <c r="I641" s="3">
        <f t="shared" si="298"/>
        <v>0</v>
      </c>
      <c r="J641" s="3">
        <f t="shared" si="298"/>
        <v>0</v>
      </c>
      <c r="K641" s="3">
        <f t="shared" si="298"/>
        <v>0</v>
      </c>
      <c r="L641" s="3">
        <f t="shared" si="298"/>
        <v>0</v>
      </c>
      <c r="M641" s="3">
        <f t="shared" si="298"/>
        <v>0</v>
      </c>
      <c r="N641" s="3">
        <f t="shared" si="298"/>
        <v>0</v>
      </c>
      <c r="O641" s="3">
        <f t="shared" si="298"/>
        <v>0</v>
      </c>
      <c r="P641" s="3">
        <f t="shared" si="298"/>
        <v>0</v>
      </c>
    </row>
    <row r="642" spans="1:16" hidden="1" outlineLevel="1" x14ac:dyDescent="0.2">
      <c r="E642" s="42" t="str">
        <f t="shared" ref="E642:P642" si="299" xml:space="preserve"> E$632</f>
        <v xml:space="preserve">Year 2 RCV linked adjustment return - real (BR) </v>
      </c>
      <c r="F642" s="3">
        <f t="shared" si="299"/>
        <v>0</v>
      </c>
      <c r="G642" s="3" t="str">
        <f t="shared" si="299"/>
        <v>£m</v>
      </c>
      <c r="H642" s="3">
        <f t="shared" si="299"/>
        <v>0</v>
      </c>
      <c r="I642" s="3">
        <f t="shared" si="299"/>
        <v>0</v>
      </c>
      <c r="J642" s="3">
        <f t="shared" si="299"/>
        <v>0</v>
      </c>
      <c r="K642" s="3">
        <f t="shared" si="299"/>
        <v>0</v>
      </c>
      <c r="L642" s="3">
        <f t="shared" si="299"/>
        <v>0</v>
      </c>
      <c r="M642" s="3">
        <f t="shared" si="299"/>
        <v>0</v>
      </c>
      <c r="N642" s="3">
        <f t="shared" si="299"/>
        <v>0</v>
      </c>
      <c r="O642" s="3">
        <f t="shared" si="299"/>
        <v>0</v>
      </c>
      <c r="P642" s="3">
        <f t="shared" si="299"/>
        <v>0</v>
      </c>
    </row>
    <row r="643" spans="1:16" hidden="1" outlineLevel="1" x14ac:dyDescent="0.2">
      <c r="E643" s="42" t="str">
        <f t="shared" ref="E643:P643" si="300" xml:space="preserve"> E$633</f>
        <v xml:space="preserve">Year 2 RCV linked adjustment return - real (ADDN1) </v>
      </c>
      <c r="F643" s="3">
        <f t="shared" si="300"/>
        <v>0</v>
      </c>
      <c r="G643" s="3" t="str">
        <f t="shared" si="300"/>
        <v>£m</v>
      </c>
      <c r="H643" s="3">
        <f t="shared" si="300"/>
        <v>0</v>
      </c>
      <c r="I643" s="3">
        <f t="shared" si="300"/>
        <v>0</v>
      </c>
      <c r="J643" s="3">
        <f t="shared" si="300"/>
        <v>0</v>
      </c>
      <c r="K643" s="3">
        <f t="shared" si="300"/>
        <v>0</v>
      </c>
      <c r="L643" s="3">
        <f t="shared" si="300"/>
        <v>0</v>
      </c>
      <c r="M643" s="3">
        <f t="shared" si="300"/>
        <v>0</v>
      </c>
      <c r="N643" s="3">
        <f t="shared" si="300"/>
        <v>0</v>
      </c>
      <c r="O643" s="3">
        <f t="shared" si="300"/>
        <v>0</v>
      </c>
      <c r="P643" s="3">
        <f t="shared" si="300"/>
        <v>0</v>
      </c>
    </row>
    <row r="644" spans="1:16" hidden="1" outlineLevel="1" x14ac:dyDescent="0.2">
      <c r="E644" s="42" t="str">
        <f t="shared" ref="E644:P644" si="301" xml:space="preserve"> E$634</f>
        <v xml:space="preserve">Year 2 RCV linked adjustment return - real (ADDN2) </v>
      </c>
      <c r="F644" s="3">
        <f t="shared" si="301"/>
        <v>0</v>
      </c>
      <c r="G644" s="3" t="str">
        <f t="shared" si="301"/>
        <v>£m</v>
      </c>
      <c r="H644" s="3">
        <f t="shared" si="301"/>
        <v>0</v>
      </c>
      <c r="I644" s="3">
        <f t="shared" si="301"/>
        <v>0</v>
      </c>
      <c r="J644" s="3">
        <f t="shared" si="301"/>
        <v>0</v>
      </c>
      <c r="K644" s="3">
        <f t="shared" si="301"/>
        <v>0</v>
      </c>
      <c r="L644" s="3">
        <f t="shared" si="301"/>
        <v>0</v>
      </c>
      <c r="M644" s="3">
        <f t="shared" si="301"/>
        <v>0</v>
      </c>
      <c r="N644" s="3">
        <f t="shared" si="301"/>
        <v>0</v>
      </c>
      <c r="O644" s="3">
        <f t="shared" si="301"/>
        <v>0</v>
      </c>
      <c r="P644" s="3">
        <f t="shared" si="301"/>
        <v>0</v>
      </c>
    </row>
    <row r="645" spans="1:16" hidden="1" outlineLevel="1" x14ac:dyDescent="0.2">
      <c r="A645" s="11"/>
      <c r="B645" s="11"/>
      <c r="C645" s="21"/>
      <c r="D645" s="19"/>
      <c r="E645" s="15" t="str">
        <f xml:space="preserve"> Time!E$31</f>
        <v>Forecast Period Flag</v>
      </c>
      <c r="F645" s="8">
        <f xml:space="preserve"> Time!F$31</f>
        <v>0</v>
      </c>
      <c r="G645" s="8">
        <f xml:space="preserve"> Time!G$31</f>
        <v>0</v>
      </c>
      <c r="H645" s="8">
        <f xml:space="preserve"> Time!H$31</f>
        <v>5</v>
      </c>
      <c r="I645" s="8">
        <f xml:space="preserve"> Time!I$31</f>
        <v>0</v>
      </c>
      <c r="J645" s="8">
        <f xml:space="preserve"> Time!J$31</f>
        <v>0</v>
      </c>
      <c r="K645" s="8">
        <f xml:space="preserve"> Time!K$31</f>
        <v>1</v>
      </c>
      <c r="L645" s="8">
        <f xml:space="preserve"> Time!L$31</f>
        <v>1</v>
      </c>
      <c r="M645" s="8">
        <f xml:space="preserve"> Time!M$31</f>
        <v>1</v>
      </c>
      <c r="N645" s="8">
        <f xml:space="preserve"> Time!N$31</f>
        <v>1</v>
      </c>
      <c r="O645" s="8">
        <f xml:space="preserve"> Time!O$31</f>
        <v>1</v>
      </c>
      <c r="P645" s="8">
        <f xml:space="preserve"> Time!P$31</f>
        <v>0</v>
      </c>
    </row>
    <row r="646" spans="1:16" hidden="1" outlineLevel="1" x14ac:dyDescent="0.2">
      <c r="A646" s="11"/>
      <c r="B646" s="11"/>
      <c r="C646" s="21"/>
      <c r="D646" s="19"/>
      <c r="E646" s="15" t="str">
        <f xml:space="preserve"> Time!E$74</f>
        <v>Year 5 period flag</v>
      </c>
      <c r="F646" s="8">
        <f xml:space="preserve"> Time!F$74</f>
        <v>0</v>
      </c>
      <c r="G646" s="8" t="str">
        <f xml:space="preserve"> Time!G$74</f>
        <v>Flag</v>
      </c>
      <c r="H646" s="8">
        <f xml:space="preserve"> Time!H$74</f>
        <v>1</v>
      </c>
      <c r="I646" s="8">
        <f xml:space="preserve"> Time!I$74</f>
        <v>0</v>
      </c>
      <c r="J646" s="8">
        <f xml:space="preserve"> Time!J$74</f>
        <v>0</v>
      </c>
      <c r="K646" s="8">
        <f xml:space="preserve"> Time!K$74</f>
        <v>0</v>
      </c>
      <c r="L646" s="8">
        <f xml:space="preserve"> Time!L$74</f>
        <v>0</v>
      </c>
      <c r="M646" s="8">
        <f xml:space="preserve"> Time!M$74</f>
        <v>0</v>
      </c>
      <c r="N646" s="8">
        <f xml:space="preserve"> Time!N$74</f>
        <v>0</v>
      </c>
      <c r="O646" s="8">
        <f xml:space="preserve"> Time!O$74</f>
        <v>1</v>
      </c>
      <c r="P646" s="8">
        <f xml:space="preserve"> Time!P$74</f>
        <v>0</v>
      </c>
    </row>
    <row r="647" spans="1:16" hidden="1" outlineLevel="1" x14ac:dyDescent="0.2">
      <c r="E647" s="42" t="s">
        <v>451</v>
      </c>
      <c r="G647" s="42" t="s">
        <v>155</v>
      </c>
      <c r="H647" s="3">
        <f t="shared" ref="H647:H652" si="302" xml:space="preserve"> SUM( J647:P647 )</f>
        <v>0</v>
      </c>
      <c r="J647" s="3">
        <f t="shared" ref="J647:P652" si="303" xml:space="preserve"> ( J639 * ( J$645 - J$646 ) ) * $F$638</f>
        <v>0</v>
      </c>
      <c r="K647" s="3">
        <f t="shared" si="303"/>
        <v>0</v>
      </c>
      <c r="L647" s="3">
        <f t="shared" si="303"/>
        <v>0</v>
      </c>
      <c r="M647" s="3">
        <f t="shared" si="303"/>
        <v>0</v>
      </c>
      <c r="N647" s="3">
        <f t="shared" si="303"/>
        <v>0</v>
      </c>
      <c r="O647" s="3">
        <f t="shared" si="303"/>
        <v>0</v>
      </c>
      <c r="P647" s="3">
        <f t="shared" si="303"/>
        <v>0</v>
      </c>
    </row>
    <row r="648" spans="1:16" hidden="1" outlineLevel="1" x14ac:dyDescent="0.2">
      <c r="E648" s="42" t="s">
        <v>452</v>
      </c>
      <c r="G648" s="42" t="s">
        <v>155</v>
      </c>
      <c r="H648" s="3">
        <f t="shared" si="302"/>
        <v>0</v>
      </c>
      <c r="J648" s="3">
        <f t="shared" si="303"/>
        <v>0</v>
      </c>
      <c r="K648" s="3">
        <f t="shared" si="303"/>
        <v>0</v>
      </c>
      <c r="L648" s="3">
        <f t="shared" si="303"/>
        <v>0</v>
      </c>
      <c r="M648" s="3">
        <f t="shared" si="303"/>
        <v>0</v>
      </c>
      <c r="N648" s="3">
        <f t="shared" si="303"/>
        <v>0</v>
      </c>
      <c r="O648" s="3">
        <f t="shared" si="303"/>
        <v>0</v>
      </c>
      <c r="P648" s="3">
        <f t="shared" si="303"/>
        <v>0</v>
      </c>
    </row>
    <row r="649" spans="1:16" hidden="1" outlineLevel="1" x14ac:dyDescent="0.2">
      <c r="E649" s="42" t="s">
        <v>453</v>
      </c>
      <c r="G649" s="42" t="s">
        <v>155</v>
      </c>
      <c r="H649" s="3">
        <f t="shared" si="302"/>
        <v>0</v>
      </c>
      <c r="J649" s="3">
        <f t="shared" si="303"/>
        <v>0</v>
      </c>
      <c r="K649" s="3">
        <f t="shared" si="303"/>
        <v>0</v>
      </c>
      <c r="L649" s="3">
        <f t="shared" si="303"/>
        <v>0</v>
      </c>
      <c r="M649" s="3">
        <f t="shared" si="303"/>
        <v>0</v>
      </c>
      <c r="N649" s="3">
        <f t="shared" si="303"/>
        <v>0</v>
      </c>
      <c r="O649" s="3">
        <f t="shared" si="303"/>
        <v>0</v>
      </c>
      <c r="P649" s="3">
        <f t="shared" si="303"/>
        <v>0</v>
      </c>
    </row>
    <row r="650" spans="1:16" hidden="1" outlineLevel="1" x14ac:dyDescent="0.2">
      <c r="E650" s="42" t="s">
        <v>454</v>
      </c>
      <c r="G650" s="42" t="s">
        <v>155</v>
      </c>
      <c r="H650" s="3">
        <f t="shared" si="302"/>
        <v>0</v>
      </c>
      <c r="J650" s="3">
        <f t="shared" si="303"/>
        <v>0</v>
      </c>
      <c r="K650" s="3">
        <f t="shared" si="303"/>
        <v>0</v>
      </c>
      <c r="L650" s="3">
        <f t="shared" si="303"/>
        <v>0</v>
      </c>
      <c r="M650" s="3">
        <f t="shared" si="303"/>
        <v>0</v>
      </c>
      <c r="N650" s="3">
        <f t="shared" si="303"/>
        <v>0</v>
      </c>
      <c r="O650" s="3">
        <f t="shared" si="303"/>
        <v>0</v>
      </c>
      <c r="P650" s="3">
        <f t="shared" si="303"/>
        <v>0</v>
      </c>
    </row>
    <row r="651" spans="1:16" hidden="1" outlineLevel="1" x14ac:dyDescent="0.2">
      <c r="E651" s="42" t="s">
        <v>455</v>
      </c>
      <c r="G651" s="42" t="s">
        <v>155</v>
      </c>
      <c r="H651" s="3">
        <f t="shared" si="302"/>
        <v>0</v>
      </c>
      <c r="J651" s="3">
        <f t="shared" si="303"/>
        <v>0</v>
      </c>
      <c r="K651" s="3">
        <f t="shared" si="303"/>
        <v>0</v>
      </c>
      <c r="L651" s="3">
        <f t="shared" si="303"/>
        <v>0</v>
      </c>
      <c r="M651" s="3">
        <f t="shared" si="303"/>
        <v>0</v>
      </c>
      <c r="N651" s="3">
        <f t="shared" si="303"/>
        <v>0</v>
      </c>
      <c r="O651" s="3">
        <f t="shared" si="303"/>
        <v>0</v>
      </c>
      <c r="P651" s="3">
        <f t="shared" si="303"/>
        <v>0</v>
      </c>
    </row>
    <row r="652" spans="1:16" hidden="1" outlineLevel="1" x14ac:dyDescent="0.2">
      <c r="E652" s="42" t="s">
        <v>456</v>
      </c>
      <c r="G652" s="42" t="s">
        <v>155</v>
      </c>
      <c r="H652" s="3">
        <f t="shared" si="302"/>
        <v>0</v>
      </c>
      <c r="J652" s="3">
        <f t="shared" si="303"/>
        <v>0</v>
      </c>
      <c r="K652" s="3">
        <f t="shared" si="303"/>
        <v>0</v>
      </c>
      <c r="L652" s="3">
        <f t="shared" si="303"/>
        <v>0</v>
      </c>
      <c r="M652" s="3">
        <f t="shared" si="303"/>
        <v>0</v>
      </c>
      <c r="N652" s="3">
        <f t="shared" si="303"/>
        <v>0</v>
      </c>
      <c r="O652" s="3">
        <f t="shared" si="303"/>
        <v>0</v>
      </c>
      <c r="P652" s="3">
        <f t="shared" si="303"/>
        <v>0</v>
      </c>
    </row>
    <row r="653" spans="1:16" hidden="1" outlineLevel="1" x14ac:dyDescent="0.2"/>
    <row r="654" spans="1:16" hidden="1" outlineLevel="1" x14ac:dyDescent="0.2"/>
    <row r="655" spans="1:16" hidden="1" outlineLevel="1" x14ac:dyDescent="0.2">
      <c r="B655" s="35" t="s">
        <v>457</v>
      </c>
    </row>
    <row r="656" spans="1:16" hidden="1" outlineLevel="1" x14ac:dyDescent="0.2">
      <c r="E656" s="42" t="str">
        <f t="shared" ref="E656:P656" si="304" xml:space="preserve"> E$647</f>
        <v xml:space="preserve">Year 2 RCV linked adjustment return applicable in 2028-29 - real (WR) </v>
      </c>
      <c r="F656" s="3">
        <f t="shared" si="304"/>
        <v>0</v>
      </c>
      <c r="G656" s="3" t="str">
        <f t="shared" si="304"/>
        <v>£m</v>
      </c>
      <c r="H656" s="3">
        <f t="shared" si="304"/>
        <v>0</v>
      </c>
      <c r="I656" s="3">
        <f t="shared" si="304"/>
        <v>0</v>
      </c>
      <c r="J656" s="3">
        <f t="shared" si="304"/>
        <v>0</v>
      </c>
      <c r="K656" s="3">
        <f t="shared" si="304"/>
        <v>0</v>
      </c>
      <c r="L656" s="3">
        <f t="shared" si="304"/>
        <v>0</v>
      </c>
      <c r="M656" s="3">
        <f t="shared" si="304"/>
        <v>0</v>
      </c>
      <c r="N656" s="3">
        <f t="shared" si="304"/>
        <v>0</v>
      </c>
      <c r="O656" s="3">
        <f t="shared" si="304"/>
        <v>0</v>
      </c>
      <c r="P656" s="3">
        <f t="shared" si="304"/>
        <v>0</v>
      </c>
    </row>
    <row r="657" spans="2:16" hidden="1" outlineLevel="1" x14ac:dyDescent="0.2">
      <c r="E657" s="42" t="str">
        <f t="shared" ref="E657:P657" si="305" xml:space="preserve"> E$648</f>
        <v xml:space="preserve">Year 2 RCV linked adjustment return applicable in 2028-29 - real (WN) </v>
      </c>
      <c r="F657" s="3">
        <f t="shared" si="305"/>
        <v>0</v>
      </c>
      <c r="G657" s="3" t="str">
        <f t="shared" si="305"/>
        <v>£m</v>
      </c>
      <c r="H657" s="3">
        <f t="shared" si="305"/>
        <v>0</v>
      </c>
      <c r="I657" s="3">
        <f t="shared" si="305"/>
        <v>0</v>
      </c>
      <c r="J657" s="3">
        <f t="shared" si="305"/>
        <v>0</v>
      </c>
      <c r="K657" s="3">
        <f t="shared" si="305"/>
        <v>0</v>
      </c>
      <c r="L657" s="3">
        <f t="shared" si="305"/>
        <v>0</v>
      </c>
      <c r="M657" s="3">
        <f t="shared" si="305"/>
        <v>0</v>
      </c>
      <c r="N657" s="3">
        <f t="shared" si="305"/>
        <v>0</v>
      </c>
      <c r="O657" s="3">
        <f t="shared" si="305"/>
        <v>0</v>
      </c>
      <c r="P657" s="3">
        <f t="shared" si="305"/>
        <v>0</v>
      </c>
    </row>
    <row r="658" spans="2:16" hidden="1" outlineLevel="1" x14ac:dyDescent="0.2">
      <c r="E658" s="42" t="str">
        <f t="shared" ref="E658:P658" si="306" xml:space="preserve"> E$649</f>
        <v xml:space="preserve">Year 2 RCV linked adjustment return applicable in 2028-29 - real (WWN) </v>
      </c>
      <c r="F658" s="3">
        <f t="shared" si="306"/>
        <v>0</v>
      </c>
      <c r="G658" s="3" t="str">
        <f t="shared" si="306"/>
        <v>£m</v>
      </c>
      <c r="H658" s="3">
        <f t="shared" si="306"/>
        <v>0</v>
      </c>
      <c r="I658" s="3">
        <f t="shared" si="306"/>
        <v>0</v>
      </c>
      <c r="J658" s="3">
        <f t="shared" si="306"/>
        <v>0</v>
      </c>
      <c r="K658" s="3">
        <f t="shared" si="306"/>
        <v>0</v>
      </c>
      <c r="L658" s="3">
        <f t="shared" si="306"/>
        <v>0</v>
      </c>
      <c r="M658" s="3">
        <f t="shared" si="306"/>
        <v>0</v>
      </c>
      <c r="N658" s="3">
        <f t="shared" si="306"/>
        <v>0</v>
      </c>
      <c r="O658" s="3">
        <f t="shared" si="306"/>
        <v>0</v>
      </c>
      <c r="P658" s="3">
        <f t="shared" si="306"/>
        <v>0</v>
      </c>
    </row>
    <row r="659" spans="2:16" hidden="1" outlineLevel="1" x14ac:dyDescent="0.2">
      <c r="E659" s="42" t="str">
        <f t="shared" ref="E659:P659" si="307" xml:space="preserve"> E$650</f>
        <v xml:space="preserve">Year 2 RCV linked adjustment return applicable in 2028-29 - real (BR) </v>
      </c>
      <c r="F659" s="3">
        <f t="shared" si="307"/>
        <v>0</v>
      </c>
      <c r="G659" s="3" t="str">
        <f t="shared" si="307"/>
        <v>£m</v>
      </c>
      <c r="H659" s="3">
        <f t="shared" si="307"/>
        <v>0</v>
      </c>
      <c r="I659" s="3">
        <f t="shared" si="307"/>
        <v>0</v>
      </c>
      <c r="J659" s="3">
        <f t="shared" si="307"/>
        <v>0</v>
      </c>
      <c r="K659" s="3">
        <f t="shared" si="307"/>
        <v>0</v>
      </c>
      <c r="L659" s="3">
        <f t="shared" si="307"/>
        <v>0</v>
      </c>
      <c r="M659" s="3">
        <f t="shared" si="307"/>
        <v>0</v>
      </c>
      <c r="N659" s="3">
        <f t="shared" si="307"/>
        <v>0</v>
      </c>
      <c r="O659" s="3">
        <f t="shared" si="307"/>
        <v>0</v>
      </c>
      <c r="P659" s="3">
        <f t="shared" si="307"/>
        <v>0</v>
      </c>
    </row>
    <row r="660" spans="2:16" hidden="1" outlineLevel="1" x14ac:dyDescent="0.2">
      <c r="E660" s="42" t="str">
        <f t="shared" ref="E660:P660" si="308" xml:space="preserve"> E$651</f>
        <v xml:space="preserve">Year 2 RCV linked adjustment return applicable in 2028-29 - real (ADDN1) </v>
      </c>
      <c r="F660" s="3">
        <f t="shared" si="308"/>
        <v>0</v>
      </c>
      <c r="G660" s="3" t="str">
        <f t="shared" si="308"/>
        <v>£m</v>
      </c>
      <c r="H660" s="3">
        <f t="shared" si="308"/>
        <v>0</v>
      </c>
      <c r="I660" s="3">
        <f t="shared" si="308"/>
        <v>0</v>
      </c>
      <c r="J660" s="3">
        <f t="shared" si="308"/>
        <v>0</v>
      </c>
      <c r="K660" s="3">
        <f t="shared" si="308"/>
        <v>0</v>
      </c>
      <c r="L660" s="3">
        <f t="shared" si="308"/>
        <v>0</v>
      </c>
      <c r="M660" s="3">
        <f t="shared" si="308"/>
        <v>0</v>
      </c>
      <c r="N660" s="3">
        <f t="shared" si="308"/>
        <v>0</v>
      </c>
      <c r="O660" s="3">
        <f t="shared" si="308"/>
        <v>0</v>
      </c>
      <c r="P660" s="3">
        <f t="shared" si="308"/>
        <v>0</v>
      </c>
    </row>
    <row r="661" spans="2:16" hidden="1" outlineLevel="1" x14ac:dyDescent="0.2">
      <c r="E661" s="42" t="str">
        <f t="shared" ref="E661:P661" si="309" xml:space="preserve"> E$652</f>
        <v xml:space="preserve">Year 2 RCV linked adjustment return applicable in 2028-29 - real (ADDN2) </v>
      </c>
      <c r="F661" s="3">
        <f t="shared" si="309"/>
        <v>0</v>
      </c>
      <c r="G661" s="3" t="str">
        <f t="shared" si="309"/>
        <v>£m</v>
      </c>
      <c r="H661" s="3">
        <f t="shared" si="309"/>
        <v>0</v>
      </c>
      <c r="I661" s="3">
        <f t="shared" si="309"/>
        <v>0</v>
      </c>
      <c r="J661" s="3">
        <f t="shared" si="309"/>
        <v>0</v>
      </c>
      <c r="K661" s="3">
        <f t="shared" si="309"/>
        <v>0</v>
      </c>
      <c r="L661" s="3">
        <f t="shared" si="309"/>
        <v>0</v>
      </c>
      <c r="M661" s="3">
        <f t="shared" si="309"/>
        <v>0</v>
      </c>
      <c r="N661" s="3">
        <f t="shared" si="309"/>
        <v>0</v>
      </c>
      <c r="O661" s="3">
        <f t="shared" si="309"/>
        <v>0</v>
      </c>
      <c r="P661" s="3">
        <f t="shared" si="309"/>
        <v>0</v>
      </c>
    </row>
    <row r="662" spans="2:16" hidden="1" outlineLevel="1" x14ac:dyDescent="0.2">
      <c r="E662" s="42" t="s">
        <v>458</v>
      </c>
      <c r="F662" s="3">
        <f t="shared" ref="F662:F667" si="310" xml:space="preserve"> SUM( $J656:$P656 )</f>
        <v>0</v>
      </c>
      <c r="G662" s="42" t="s">
        <v>155</v>
      </c>
      <c r="H662" s="3"/>
    </row>
    <row r="663" spans="2:16" hidden="1" outlineLevel="1" x14ac:dyDescent="0.2">
      <c r="E663" s="42" t="s">
        <v>459</v>
      </c>
      <c r="F663" s="3">
        <f t="shared" si="310"/>
        <v>0</v>
      </c>
      <c r="G663" s="42" t="s">
        <v>155</v>
      </c>
      <c r="H663" s="3"/>
    </row>
    <row r="664" spans="2:16" hidden="1" outlineLevel="1" x14ac:dyDescent="0.2">
      <c r="E664" s="42" t="s">
        <v>460</v>
      </c>
      <c r="F664" s="3">
        <f t="shared" si="310"/>
        <v>0</v>
      </c>
      <c r="G664" s="42" t="s">
        <v>155</v>
      </c>
      <c r="H664" s="3"/>
    </row>
    <row r="665" spans="2:16" hidden="1" outlineLevel="1" x14ac:dyDescent="0.2">
      <c r="E665" s="42" t="s">
        <v>461</v>
      </c>
      <c r="F665" s="3">
        <f t="shared" si="310"/>
        <v>0</v>
      </c>
      <c r="G665" s="42" t="s">
        <v>155</v>
      </c>
      <c r="H665" s="3"/>
    </row>
    <row r="666" spans="2:16" hidden="1" outlineLevel="1" x14ac:dyDescent="0.2">
      <c r="E666" s="42" t="s">
        <v>462</v>
      </c>
      <c r="F666" s="3">
        <f t="shared" si="310"/>
        <v>0</v>
      </c>
      <c r="G666" s="42" t="s">
        <v>155</v>
      </c>
      <c r="H666" s="3"/>
    </row>
    <row r="667" spans="2:16" hidden="1" outlineLevel="1" x14ac:dyDescent="0.2">
      <c r="E667" s="42" t="s">
        <v>463</v>
      </c>
      <c r="F667" s="3">
        <f t="shared" si="310"/>
        <v>0</v>
      </c>
      <c r="G667" s="42" t="s">
        <v>155</v>
      </c>
      <c r="H667" s="3"/>
    </row>
    <row r="668" spans="2:16" hidden="1" outlineLevel="1" x14ac:dyDescent="0.2"/>
    <row r="669" spans="2:16" hidden="1" outlineLevel="1" x14ac:dyDescent="0.2"/>
    <row r="670" spans="2:16" hidden="1" outlineLevel="1" x14ac:dyDescent="0.2">
      <c r="B670" s="35" t="s">
        <v>464</v>
      </c>
    </row>
    <row r="671" spans="2:16" hidden="1" outlineLevel="1" x14ac:dyDescent="0.2">
      <c r="E671" s="42" t="str">
        <f t="shared" ref="E671:G671" si="311" xml:space="preserve"> E$662</f>
        <v xml:space="preserve">Total Year 2 RCV linked adjustment return applicable in 2028-29 (constant) - real (WR) </v>
      </c>
      <c r="F671" s="3">
        <f t="shared" si="311"/>
        <v>0</v>
      </c>
      <c r="G671" s="42" t="str">
        <f t="shared" si="311"/>
        <v>£m</v>
      </c>
      <c r="H671" s="3"/>
    </row>
    <row r="672" spans="2:16" hidden="1" outlineLevel="1" x14ac:dyDescent="0.2">
      <c r="E672" s="42" t="str">
        <f t="shared" ref="E672:G672" si="312" xml:space="preserve"> E$663</f>
        <v xml:space="preserve">Total Year 2 RCV linked adjustment return applicable in 2028-29 (constant) - real (WN) </v>
      </c>
      <c r="F672" s="3">
        <f t="shared" si="312"/>
        <v>0</v>
      </c>
      <c r="G672" s="42" t="str">
        <f t="shared" si="312"/>
        <v>£m</v>
      </c>
      <c r="H672" s="3"/>
    </row>
    <row r="673" spans="1:16" hidden="1" outlineLevel="1" x14ac:dyDescent="0.2">
      <c r="E673" s="42" t="str">
        <f t="shared" ref="E673:G673" si="313" xml:space="preserve"> E$664</f>
        <v xml:space="preserve">Total Year 2 RCV linked adjustment return applicable in 2028-29 (constant) - real (WWN) </v>
      </c>
      <c r="F673" s="3">
        <f t="shared" si="313"/>
        <v>0</v>
      </c>
      <c r="G673" s="42" t="str">
        <f t="shared" si="313"/>
        <v>£m</v>
      </c>
      <c r="H673" s="3"/>
    </row>
    <row r="674" spans="1:16" hidden="1" outlineLevel="1" x14ac:dyDescent="0.2">
      <c r="E674" s="42" t="str">
        <f t="shared" ref="E674:G674" si="314" xml:space="preserve"> E$665</f>
        <v xml:space="preserve">Total Year 2 RCV linked adjustment return applicable in 2028-29 (constant) - real (BR) </v>
      </c>
      <c r="F674" s="3">
        <f t="shared" si="314"/>
        <v>0</v>
      </c>
      <c r="G674" s="42" t="str">
        <f t="shared" si="314"/>
        <v>£m</v>
      </c>
      <c r="H674" s="3"/>
    </row>
    <row r="675" spans="1:16" hidden="1" outlineLevel="1" x14ac:dyDescent="0.2">
      <c r="E675" s="42" t="str">
        <f t="shared" ref="E675:G675" si="315" xml:space="preserve"> E$666</f>
        <v xml:space="preserve">Total Year 2 RCV linked adjustment return applicable in 2028-29 (constant) - real (ADDN1) </v>
      </c>
      <c r="F675" s="3">
        <f t="shared" si="315"/>
        <v>0</v>
      </c>
      <c r="G675" s="42" t="str">
        <f t="shared" si="315"/>
        <v>£m</v>
      </c>
      <c r="H675" s="3"/>
    </row>
    <row r="676" spans="1:16" hidden="1" outlineLevel="1" x14ac:dyDescent="0.2">
      <c r="E676" s="42" t="str">
        <f t="shared" ref="E676:G676" si="316" xml:space="preserve"> E$667</f>
        <v xml:space="preserve">Total Year 2 RCV linked adjustment return applicable in 2028-29 (constant) - real (ADDN2) </v>
      </c>
      <c r="F676" s="3">
        <f t="shared" si="316"/>
        <v>0</v>
      </c>
      <c r="G676" s="42" t="str">
        <f t="shared" si="316"/>
        <v>£m</v>
      </c>
      <c r="H676" s="3"/>
    </row>
    <row r="677" spans="1:16" hidden="1" outlineLevel="1" x14ac:dyDescent="0.2">
      <c r="A677" s="11"/>
      <c r="B677" s="11"/>
      <c r="C677" s="21"/>
      <c r="D677" s="19"/>
      <c r="E677" s="15" t="str">
        <f xml:space="preserve"> Time!E$69</f>
        <v>Year 4 period flag</v>
      </c>
      <c r="F677" s="8">
        <f xml:space="preserve"> Time!F$69</f>
        <v>0</v>
      </c>
      <c r="G677" s="8">
        <f xml:space="preserve"> Time!G$69</f>
        <v>0</v>
      </c>
      <c r="H677" s="8">
        <f xml:space="preserve"> Time!H$69</f>
        <v>1</v>
      </c>
      <c r="I677" s="8">
        <f xml:space="preserve"> Time!I$69</f>
        <v>0</v>
      </c>
      <c r="J677" s="8">
        <f xml:space="preserve"> Time!J$69</f>
        <v>0</v>
      </c>
      <c r="K677" s="8">
        <f xml:space="preserve"> Time!K$69</f>
        <v>0</v>
      </c>
      <c r="L677" s="8">
        <f xml:space="preserve"> Time!L$69</f>
        <v>0</v>
      </c>
      <c r="M677" s="8">
        <f xml:space="preserve"> Time!M$69</f>
        <v>0</v>
      </c>
      <c r="N677" s="8">
        <f xml:space="preserve"> Time!N$69</f>
        <v>1</v>
      </c>
      <c r="O677" s="8">
        <f xml:space="preserve"> Time!O$69</f>
        <v>0</v>
      </c>
      <c r="P677" s="8">
        <f xml:space="preserve"> Time!P$69</f>
        <v>0</v>
      </c>
    </row>
    <row r="678" spans="1:16" hidden="1" outlineLevel="1" x14ac:dyDescent="0.2">
      <c r="E678" s="42" t="s">
        <v>465</v>
      </c>
      <c r="G678" s="42" t="s">
        <v>155</v>
      </c>
      <c r="H678" s="3">
        <f t="shared" ref="H678:H683" si="317" xml:space="preserve"> SUM( J678:P678 )</f>
        <v>0</v>
      </c>
      <c r="J678" s="3">
        <f t="shared" ref="J678:P683" si="318" xml:space="preserve"> $F671 * J$677</f>
        <v>0</v>
      </c>
      <c r="K678" s="3">
        <f t="shared" si="318"/>
        <v>0</v>
      </c>
      <c r="L678" s="3">
        <f t="shared" si="318"/>
        <v>0</v>
      </c>
      <c r="M678" s="3">
        <f t="shared" si="318"/>
        <v>0</v>
      </c>
      <c r="N678" s="3">
        <f t="shared" si="318"/>
        <v>0</v>
      </c>
      <c r="O678" s="3">
        <f t="shared" si="318"/>
        <v>0</v>
      </c>
      <c r="P678" s="3">
        <f t="shared" si="318"/>
        <v>0</v>
      </c>
    </row>
    <row r="679" spans="1:16" hidden="1" outlineLevel="1" x14ac:dyDescent="0.2">
      <c r="E679" s="42" t="s">
        <v>466</v>
      </c>
      <c r="G679" s="42" t="s">
        <v>155</v>
      </c>
      <c r="H679" s="3">
        <f t="shared" si="317"/>
        <v>0</v>
      </c>
      <c r="J679" s="3">
        <f t="shared" si="318"/>
        <v>0</v>
      </c>
      <c r="K679" s="3">
        <f t="shared" si="318"/>
        <v>0</v>
      </c>
      <c r="L679" s="3">
        <f t="shared" si="318"/>
        <v>0</v>
      </c>
      <c r="M679" s="3">
        <f t="shared" si="318"/>
        <v>0</v>
      </c>
      <c r="N679" s="3">
        <f t="shared" si="318"/>
        <v>0</v>
      </c>
      <c r="O679" s="3">
        <f t="shared" si="318"/>
        <v>0</v>
      </c>
      <c r="P679" s="3">
        <f t="shared" si="318"/>
        <v>0</v>
      </c>
    </row>
    <row r="680" spans="1:16" hidden="1" outlineLevel="1" x14ac:dyDescent="0.2">
      <c r="E680" s="42" t="s">
        <v>467</v>
      </c>
      <c r="G680" s="42" t="s">
        <v>155</v>
      </c>
      <c r="H680" s="3">
        <f t="shared" si="317"/>
        <v>0</v>
      </c>
      <c r="J680" s="3">
        <f t="shared" si="318"/>
        <v>0</v>
      </c>
      <c r="K680" s="3">
        <f t="shared" si="318"/>
        <v>0</v>
      </c>
      <c r="L680" s="3">
        <f t="shared" si="318"/>
        <v>0</v>
      </c>
      <c r="M680" s="3">
        <f t="shared" si="318"/>
        <v>0</v>
      </c>
      <c r="N680" s="3">
        <f t="shared" si="318"/>
        <v>0</v>
      </c>
      <c r="O680" s="3">
        <f t="shared" si="318"/>
        <v>0</v>
      </c>
      <c r="P680" s="3">
        <f t="shared" si="318"/>
        <v>0</v>
      </c>
    </row>
    <row r="681" spans="1:16" hidden="1" outlineLevel="1" x14ac:dyDescent="0.2">
      <c r="E681" s="42" t="s">
        <v>468</v>
      </c>
      <c r="G681" s="42" t="s">
        <v>155</v>
      </c>
      <c r="H681" s="3">
        <f t="shared" si="317"/>
        <v>0</v>
      </c>
      <c r="J681" s="3">
        <f t="shared" si="318"/>
        <v>0</v>
      </c>
      <c r="K681" s="3">
        <f t="shared" si="318"/>
        <v>0</v>
      </c>
      <c r="L681" s="3">
        <f t="shared" si="318"/>
        <v>0</v>
      </c>
      <c r="M681" s="3">
        <f t="shared" si="318"/>
        <v>0</v>
      </c>
      <c r="N681" s="3">
        <f t="shared" si="318"/>
        <v>0</v>
      </c>
      <c r="O681" s="3">
        <f t="shared" si="318"/>
        <v>0</v>
      </c>
      <c r="P681" s="3">
        <f t="shared" si="318"/>
        <v>0</v>
      </c>
    </row>
    <row r="682" spans="1:16" hidden="1" outlineLevel="1" x14ac:dyDescent="0.2">
      <c r="E682" s="42" t="s">
        <v>469</v>
      </c>
      <c r="G682" s="42" t="s">
        <v>155</v>
      </c>
      <c r="H682" s="3">
        <f t="shared" si="317"/>
        <v>0</v>
      </c>
      <c r="J682" s="3">
        <f t="shared" si="318"/>
        <v>0</v>
      </c>
      <c r="K682" s="3">
        <f t="shared" si="318"/>
        <v>0</v>
      </c>
      <c r="L682" s="3">
        <f t="shared" si="318"/>
        <v>0</v>
      </c>
      <c r="M682" s="3">
        <f t="shared" si="318"/>
        <v>0</v>
      </c>
      <c r="N682" s="3">
        <f t="shared" si="318"/>
        <v>0</v>
      </c>
      <c r="O682" s="3">
        <f t="shared" si="318"/>
        <v>0</v>
      </c>
      <c r="P682" s="3">
        <f t="shared" si="318"/>
        <v>0</v>
      </c>
    </row>
    <row r="683" spans="1:16" hidden="1" outlineLevel="1" x14ac:dyDescent="0.2">
      <c r="E683" s="42" t="s">
        <v>470</v>
      </c>
      <c r="G683" s="42" t="s">
        <v>155</v>
      </c>
      <c r="H683" s="3">
        <f t="shared" si="317"/>
        <v>0</v>
      </c>
      <c r="J683" s="3">
        <f t="shared" si="318"/>
        <v>0</v>
      </c>
      <c r="K683" s="3">
        <f t="shared" si="318"/>
        <v>0</v>
      </c>
      <c r="L683" s="3">
        <f t="shared" si="318"/>
        <v>0</v>
      </c>
      <c r="M683" s="3">
        <f t="shared" si="318"/>
        <v>0</v>
      </c>
      <c r="N683" s="3">
        <f t="shared" si="318"/>
        <v>0</v>
      </c>
      <c r="O683" s="3">
        <f t="shared" si="318"/>
        <v>0</v>
      </c>
      <c r="P683" s="3">
        <f t="shared" si="318"/>
        <v>0</v>
      </c>
    </row>
    <row r="684" spans="1:16" hidden="1" outlineLevel="1" x14ac:dyDescent="0.2"/>
    <row r="685" spans="1:16" hidden="1" outlineLevel="1" x14ac:dyDescent="0.2"/>
    <row r="686" spans="1:16" hidden="1" outlineLevel="1" x14ac:dyDescent="0.2">
      <c r="B686" s="35" t="s">
        <v>471</v>
      </c>
    </row>
    <row r="687" spans="1:16" hidden="1" outlineLevel="1" x14ac:dyDescent="0.2">
      <c r="E687" s="42" t="str">
        <f t="shared" ref="E687:P687" si="319" xml:space="preserve"> E$629</f>
        <v xml:space="preserve">Year 2 RCV linked adjustment return - real (WR) </v>
      </c>
      <c r="F687" s="3">
        <f t="shared" si="319"/>
        <v>0</v>
      </c>
      <c r="G687" s="3" t="str">
        <f t="shared" si="319"/>
        <v>£m</v>
      </c>
      <c r="H687" s="3">
        <f t="shared" si="319"/>
        <v>0</v>
      </c>
      <c r="I687" s="3">
        <f t="shared" si="319"/>
        <v>0</v>
      </c>
      <c r="J687" s="3">
        <f t="shared" si="319"/>
        <v>0</v>
      </c>
      <c r="K687" s="3">
        <f t="shared" si="319"/>
        <v>0</v>
      </c>
      <c r="L687" s="3">
        <f t="shared" si="319"/>
        <v>0</v>
      </c>
      <c r="M687" s="3">
        <f t="shared" si="319"/>
        <v>0</v>
      </c>
      <c r="N687" s="3">
        <f t="shared" si="319"/>
        <v>0</v>
      </c>
      <c r="O687" s="3">
        <f t="shared" si="319"/>
        <v>0</v>
      </c>
      <c r="P687" s="3">
        <f t="shared" si="319"/>
        <v>0</v>
      </c>
    </row>
    <row r="688" spans="1:16" hidden="1" outlineLevel="1" x14ac:dyDescent="0.2">
      <c r="E688" s="42" t="str">
        <f t="shared" ref="E688:P688" si="320" xml:space="preserve"> E$630</f>
        <v xml:space="preserve">Year 2 RCV linked adjustment return - real (WN) </v>
      </c>
      <c r="F688" s="3">
        <f t="shared" si="320"/>
        <v>0</v>
      </c>
      <c r="G688" s="3" t="str">
        <f t="shared" si="320"/>
        <v>£m</v>
      </c>
      <c r="H688" s="3">
        <f t="shared" si="320"/>
        <v>0</v>
      </c>
      <c r="I688" s="3">
        <f t="shared" si="320"/>
        <v>0</v>
      </c>
      <c r="J688" s="3">
        <f t="shared" si="320"/>
        <v>0</v>
      </c>
      <c r="K688" s="3">
        <f t="shared" si="320"/>
        <v>0</v>
      </c>
      <c r="L688" s="3">
        <f t="shared" si="320"/>
        <v>0</v>
      </c>
      <c r="M688" s="3">
        <f t="shared" si="320"/>
        <v>0</v>
      </c>
      <c r="N688" s="3">
        <f t="shared" si="320"/>
        <v>0</v>
      </c>
      <c r="O688" s="3">
        <f t="shared" si="320"/>
        <v>0</v>
      </c>
      <c r="P688" s="3">
        <f t="shared" si="320"/>
        <v>0</v>
      </c>
    </row>
    <row r="689" spans="1:16" hidden="1" outlineLevel="1" x14ac:dyDescent="0.2">
      <c r="E689" s="42" t="str">
        <f t="shared" ref="E689:P689" si="321" xml:space="preserve"> E$631</f>
        <v xml:space="preserve">Year 2 RCV linked adjustment return - real (WWN) </v>
      </c>
      <c r="F689" s="3">
        <f t="shared" si="321"/>
        <v>0</v>
      </c>
      <c r="G689" s="3" t="str">
        <f t="shared" si="321"/>
        <v>£m</v>
      </c>
      <c r="H689" s="3">
        <f t="shared" si="321"/>
        <v>0</v>
      </c>
      <c r="I689" s="3">
        <f t="shared" si="321"/>
        <v>0</v>
      </c>
      <c r="J689" s="3">
        <f t="shared" si="321"/>
        <v>0</v>
      </c>
      <c r="K689" s="3">
        <f t="shared" si="321"/>
        <v>0</v>
      </c>
      <c r="L689" s="3">
        <f t="shared" si="321"/>
        <v>0</v>
      </c>
      <c r="M689" s="3">
        <f t="shared" si="321"/>
        <v>0</v>
      </c>
      <c r="N689" s="3">
        <f t="shared" si="321"/>
        <v>0</v>
      </c>
      <c r="O689" s="3">
        <f t="shared" si="321"/>
        <v>0</v>
      </c>
      <c r="P689" s="3">
        <f t="shared" si="321"/>
        <v>0</v>
      </c>
    </row>
    <row r="690" spans="1:16" hidden="1" outlineLevel="1" x14ac:dyDescent="0.2">
      <c r="E690" s="42" t="str">
        <f t="shared" ref="E690:P690" si="322" xml:space="preserve"> E$632</f>
        <v xml:space="preserve">Year 2 RCV linked adjustment return - real (BR) </v>
      </c>
      <c r="F690" s="3">
        <f t="shared" si="322"/>
        <v>0</v>
      </c>
      <c r="G690" s="3" t="str">
        <f t="shared" si="322"/>
        <v>£m</v>
      </c>
      <c r="H690" s="3">
        <f t="shared" si="322"/>
        <v>0</v>
      </c>
      <c r="I690" s="3">
        <f t="shared" si="322"/>
        <v>0</v>
      </c>
      <c r="J690" s="3">
        <f t="shared" si="322"/>
        <v>0</v>
      </c>
      <c r="K690" s="3">
        <f t="shared" si="322"/>
        <v>0</v>
      </c>
      <c r="L690" s="3">
        <f t="shared" si="322"/>
        <v>0</v>
      </c>
      <c r="M690" s="3">
        <f t="shared" si="322"/>
        <v>0</v>
      </c>
      <c r="N690" s="3">
        <f t="shared" si="322"/>
        <v>0</v>
      </c>
      <c r="O690" s="3">
        <f t="shared" si="322"/>
        <v>0</v>
      </c>
      <c r="P690" s="3">
        <f t="shared" si="322"/>
        <v>0</v>
      </c>
    </row>
    <row r="691" spans="1:16" hidden="1" outlineLevel="1" x14ac:dyDescent="0.2">
      <c r="E691" s="42" t="str">
        <f t="shared" ref="E691:P691" si="323" xml:space="preserve"> E$633</f>
        <v xml:space="preserve">Year 2 RCV linked adjustment return - real (ADDN1) </v>
      </c>
      <c r="F691" s="3">
        <f t="shared" si="323"/>
        <v>0</v>
      </c>
      <c r="G691" s="3" t="str">
        <f t="shared" si="323"/>
        <v>£m</v>
      </c>
      <c r="H691" s="3">
        <f t="shared" si="323"/>
        <v>0</v>
      </c>
      <c r="I691" s="3">
        <f t="shared" si="323"/>
        <v>0</v>
      </c>
      <c r="J691" s="3">
        <f t="shared" si="323"/>
        <v>0</v>
      </c>
      <c r="K691" s="3">
        <f t="shared" si="323"/>
        <v>0</v>
      </c>
      <c r="L691" s="3">
        <f t="shared" si="323"/>
        <v>0</v>
      </c>
      <c r="M691" s="3">
        <f t="shared" si="323"/>
        <v>0</v>
      </c>
      <c r="N691" s="3">
        <f t="shared" si="323"/>
        <v>0</v>
      </c>
      <c r="O691" s="3">
        <f t="shared" si="323"/>
        <v>0</v>
      </c>
      <c r="P691" s="3">
        <f t="shared" si="323"/>
        <v>0</v>
      </c>
    </row>
    <row r="692" spans="1:16" hidden="1" outlineLevel="1" x14ac:dyDescent="0.2">
      <c r="E692" s="42" t="str">
        <f t="shared" ref="E692:P692" si="324" xml:space="preserve"> E$634</f>
        <v xml:space="preserve">Year 2 RCV linked adjustment return - real (ADDN2) </v>
      </c>
      <c r="F692" s="3">
        <f t="shared" si="324"/>
        <v>0</v>
      </c>
      <c r="G692" s="3" t="str">
        <f t="shared" si="324"/>
        <v>£m</v>
      </c>
      <c r="H692" s="3">
        <f t="shared" si="324"/>
        <v>0</v>
      </c>
      <c r="I692" s="3">
        <f t="shared" si="324"/>
        <v>0</v>
      </c>
      <c r="J692" s="3">
        <f t="shared" si="324"/>
        <v>0</v>
      </c>
      <c r="K692" s="3">
        <f t="shared" si="324"/>
        <v>0</v>
      </c>
      <c r="L692" s="3">
        <f t="shared" si="324"/>
        <v>0</v>
      </c>
      <c r="M692" s="3">
        <f t="shared" si="324"/>
        <v>0</v>
      </c>
      <c r="N692" s="3">
        <f t="shared" si="324"/>
        <v>0</v>
      </c>
      <c r="O692" s="3">
        <f t="shared" si="324"/>
        <v>0</v>
      </c>
      <c r="P692" s="3">
        <f t="shared" si="324"/>
        <v>0</v>
      </c>
    </row>
    <row r="693" spans="1:16" hidden="1" outlineLevel="1" x14ac:dyDescent="0.2">
      <c r="A693" s="11"/>
      <c r="B693" s="11"/>
      <c r="C693" s="21"/>
      <c r="D693" s="19"/>
      <c r="E693" s="15" t="str">
        <f xml:space="preserve"> Time!E$74</f>
        <v>Year 5 period flag</v>
      </c>
      <c r="F693" s="8">
        <f xml:space="preserve"> Time!F$74</f>
        <v>0</v>
      </c>
      <c r="G693" s="8" t="str">
        <f xml:space="preserve"> Time!G$74</f>
        <v>Flag</v>
      </c>
      <c r="H693" s="8">
        <f xml:space="preserve"> Time!H$74</f>
        <v>1</v>
      </c>
      <c r="I693" s="8">
        <f xml:space="preserve"> Time!I$74</f>
        <v>0</v>
      </c>
      <c r="J693" s="8">
        <f xml:space="preserve"> Time!J$74</f>
        <v>0</v>
      </c>
      <c r="K693" s="8">
        <f xml:space="preserve"> Time!K$74</f>
        <v>0</v>
      </c>
      <c r="L693" s="8">
        <f xml:space="preserve"> Time!L$74</f>
        <v>0</v>
      </c>
      <c r="M693" s="8">
        <f xml:space="preserve"> Time!M$74</f>
        <v>0</v>
      </c>
      <c r="N693" s="8">
        <f xml:space="preserve"> Time!N$74</f>
        <v>0</v>
      </c>
      <c r="O693" s="8">
        <f xml:space="preserve"> Time!O$74</f>
        <v>1</v>
      </c>
      <c r="P693" s="8">
        <f xml:space="preserve"> Time!P$74</f>
        <v>0</v>
      </c>
    </row>
    <row r="694" spans="1:16" hidden="1" outlineLevel="1" x14ac:dyDescent="0.2">
      <c r="E694" s="42" t="s">
        <v>472</v>
      </c>
      <c r="G694" s="42" t="s">
        <v>155</v>
      </c>
      <c r="H694" s="3">
        <f t="shared" ref="H694:H699" si="325" xml:space="preserve"> SUM( J694:P694 )</f>
        <v>0</v>
      </c>
      <c r="J694" s="3">
        <f t="shared" ref="J694:P699" si="326" xml:space="preserve"> J687 * ( J$693 )</f>
        <v>0</v>
      </c>
      <c r="K694" s="3">
        <f t="shared" si="326"/>
        <v>0</v>
      </c>
      <c r="L694" s="3">
        <f t="shared" si="326"/>
        <v>0</v>
      </c>
      <c r="M694" s="3">
        <f t="shared" si="326"/>
        <v>0</v>
      </c>
      <c r="N694" s="3">
        <f t="shared" si="326"/>
        <v>0</v>
      </c>
      <c r="O694" s="3">
        <f t="shared" si="326"/>
        <v>0</v>
      </c>
      <c r="P694" s="3">
        <f t="shared" si="326"/>
        <v>0</v>
      </c>
    </row>
    <row r="695" spans="1:16" hidden="1" outlineLevel="1" x14ac:dyDescent="0.2">
      <c r="E695" s="42" t="s">
        <v>473</v>
      </c>
      <c r="G695" s="42" t="s">
        <v>155</v>
      </c>
      <c r="H695" s="3">
        <f t="shared" si="325"/>
        <v>0</v>
      </c>
      <c r="J695" s="3">
        <f t="shared" si="326"/>
        <v>0</v>
      </c>
      <c r="K695" s="3">
        <f t="shared" si="326"/>
        <v>0</v>
      </c>
      <c r="L695" s="3">
        <f t="shared" si="326"/>
        <v>0</v>
      </c>
      <c r="M695" s="3">
        <f t="shared" si="326"/>
        <v>0</v>
      </c>
      <c r="N695" s="3">
        <f t="shared" si="326"/>
        <v>0</v>
      </c>
      <c r="O695" s="3">
        <f t="shared" si="326"/>
        <v>0</v>
      </c>
      <c r="P695" s="3">
        <f t="shared" si="326"/>
        <v>0</v>
      </c>
    </row>
    <row r="696" spans="1:16" hidden="1" outlineLevel="1" x14ac:dyDescent="0.2">
      <c r="E696" s="42" t="s">
        <v>474</v>
      </c>
      <c r="G696" s="42" t="s">
        <v>155</v>
      </c>
      <c r="H696" s="3">
        <f t="shared" si="325"/>
        <v>0</v>
      </c>
      <c r="J696" s="3">
        <f t="shared" si="326"/>
        <v>0</v>
      </c>
      <c r="K696" s="3">
        <f t="shared" si="326"/>
        <v>0</v>
      </c>
      <c r="L696" s="3">
        <f t="shared" si="326"/>
        <v>0</v>
      </c>
      <c r="M696" s="3">
        <f t="shared" si="326"/>
        <v>0</v>
      </c>
      <c r="N696" s="3">
        <f t="shared" si="326"/>
        <v>0</v>
      </c>
      <c r="O696" s="3">
        <f t="shared" si="326"/>
        <v>0</v>
      </c>
      <c r="P696" s="3">
        <f t="shared" si="326"/>
        <v>0</v>
      </c>
    </row>
    <row r="697" spans="1:16" hidden="1" outlineLevel="1" x14ac:dyDescent="0.2">
      <c r="E697" s="42" t="s">
        <v>475</v>
      </c>
      <c r="G697" s="42" t="s">
        <v>155</v>
      </c>
      <c r="H697" s="3">
        <f t="shared" si="325"/>
        <v>0</v>
      </c>
      <c r="J697" s="3">
        <f t="shared" si="326"/>
        <v>0</v>
      </c>
      <c r="K697" s="3">
        <f t="shared" si="326"/>
        <v>0</v>
      </c>
      <c r="L697" s="3">
        <f t="shared" si="326"/>
        <v>0</v>
      </c>
      <c r="M697" s="3">
        <f t="shared" si="326"/>
        <v>0</v>
      </c>
      <c r="N697" s="3">
        <f t="shared" si="326"/>
        <v>0</v>
      </c>
      <c r="O697" s="3">
        <f t="shared" si="326"/>
        <v>0</v>
      </c>
      <c r="P697" s="3">
        <f t="shared" si="326"/>
        <v>0</v>
      </c>
    </row>
    <row r="698" spans="1:16" hidden="1" outlineLevel="1" x14ac:dyDescent="0.2">
      <c r="E698" s="42" t="s">
        <v>476</v>
      </c>
      <c r="G698" s="42" t="s">
        <v>155</v>
      </c>
      <c r="H698" s="3">
        <f t="shared" si="325"/>
        <v>0</v>
      </c>
      <c r="J698" s="3">
        <f t="shared" si="326"/>
        <v>0</v>
      </c>
      <c r="K698" s="3">
        <f t="shared" si="326"/>
        <v>0</v>
      </c>
      <c r="L698" s="3">
        <f t="shared" si="326"/>
        <v>0</v>
      </c>
      <c r="M698" s="3">
        <f t="shared" si="326"/>
        <v>0</v>
      </c>
      <c r="N698" s="3">
        <f t="shared" si="326"/>
        <v>0</v>
      </c>
      <c r="O698" s="3">
        <f t="shared" si="326"/>
        <v>0</v>
      </c>
      <c r="P698" s="3">
        <f t="shared" si="326"/>
        <v>0</v>
      </c>
    </row>
    <row r="699" spans="1:16" hidden="1" outlineLevel="1" x14ac:dyDescent="0.2">
      <c r="E699" s="42" t="s">
        <v>477</v>
      </c>
      <c r="G699" s="42" t="s">
        <v>155</v>
      </c>
      <c r="H699" s="3">
        <f t="shared" si="325"/>
        <v>0</v>
      </c>
      <c r="J699" s="3">
        <f t="shared" si="326"/>
        <v>0</v>
      </c>
      <c r="K699" s="3">
        <f t="shared" si="326"/>
        <v>0</v>
      </c>
      <c r="L699" s="3">
        <f t="shared" si="326"/>
        <v>0</v>
      </c>
      <c r="M699" s="3">
        <f t="shared" si="326"/>
        <v>0</v>
      </c>
      <c r="N699" s="3">
        <f t="shared" si="326"/>
        <v>0</v>
      </c>
      <c r="O699" s="3">
        <f t="shared" si="326"/>
        <v>0</v>
      </c>
      <c r="P699" s="3">
        <f t="shared" si="326"/>
        <v>0</v>
      </c>
    </row>
    <row r="700" spans="1:16" hidden="1" outlineLevel="1" x14ac:dyDescent="0.2"/>
    <row r="701" spans="1:16" hidden="1" outlineLevel="1" x14ac:dyDescent="0.2"/>
    <row r="702" spans="1:16" hidden="1" outlineLevel="1" x14ac:dyDescent="0.2">
      <c r="B702" s="35" t="s">
        <v>478</v>
      </c>
    </row>
    <row r="703" spans="1:16" hidden="1" outlineLevel="1" x14ac:dyDescent="0.2">
      <c r="E703" s="42" t="str">
        <f t="shared" ref="E703:P703" si="327" xml:space="preserve"> E$694</f>
        <v xml:space="preserve">Year 2 RCV linked adjustment return applicable in 2029-30 - real (WR) </v>
      </c>
      <c r="F703" s="3">
        <f t="shared" si="327"/>
        <v>0</v>
      </c>
      <c r="G703" s="3" t="str">
        <f t="shared" si="327"/>
        <v>£m</v>
      </c>
      <c r="H703" s="3">
        <f t="shared" si="327"/>
        <v>0</v>
      </c>
      <c r="I703" s="3">
        <f t="shared" si="327"/>
        <v>0</v>
      </c>
      <c r="J703" s="3">
        <f t="shared" si="327"/>
        <v>0</v>
      </c>
      <c r="K703" s="3">
        <f t="shared" si="327"/>
        <v>0</v>
      </c>
      <c r="L703" s="3">
        <f t="shared" si="327"/>
        <v>0</v>
      </c>
      <c r="M703" s="3">
        <f t="shared" si="327"/>
        <v>0</v>
      </c>
      <c r="N703" s="3">
        <f t="shared" si="327"/>
        <v>0</v>
      </c>
      <c r="O703" s="3">
        <f t="shared" si="327"/>
        <v>0</v>
      </c>
      <c r="P703" s="3">
        <f t="shared" si="327"/>
        <v>0</v>
      </c>
    </row>
    <row r="704" spans="1:16" hidden="1" outlineLevel="1" x14ac:dyDescent="0.2">
      <c r="E704" s="42" t="str">
        <f t="shared" ref="E704:P704" si="328" xml:space="preserve"> E$695</f>
        <v xml:space="preserve">Year 2 RCV linked adjustment return applicable in 2029-30 - real (WN) </v>
      </c>
      <c r="F704" s="3">
        <f t="shared" si="328"/>
        <v>0</v>
      </c>
      <c r="G704" s="3" t="str">
        <f t="shared" si="328"/>
        <v>£m</v>
      </c>
      <c r="H704" s="3">
        <f t="shared" si="328"/>
        <v>0</v>
      </c>
      <c r="I704" s="3">
        <f t="shared" si="328"/>
        <v>0</v>
      </c>
      <c r="J704" s="3">
        <f t="shared" si="328"/>
        <v>0</v>
      </c>
      <c r="K704" s="3">
        <f t="shared" si="328"/>
        <v>0</v>
      </c>
      <c r="L704" s="3">
        <f t="shared" si="328"/>
        <v>0</v>
      </c>
      <c r="M704" s="3">
        <f t="shared" si="328"/>
        <v>0</v>
      </c>
      <c r="N704" s="3">
        <f t="shared" si="328"/>
        <v>0</v>
      </c>
      <c r="O704" s="3">
        <f t="shared" si="328"/>
        <v>0</v>
      </c>
      <c r="P704" s="3">
        <f t="shared" si="328"/>
        <v>0</v>
      </c>
    </row>
    <row r="705" spans="1:16" hidden="1" outlineLevel="1" x14ac:dyDescent="0.2">
      <c r="E705" s="42" t="str">
        <f t="shared" ref="E705:P705" si="329" xml:space="preserve"> E$696</f>
        <v xml:space="preserve">Year 2 RCV linked adjustment return applicable in 2029-30 - real (WWN) </v>
      </c>
      <c r="F705" s="3">
        <f t="shared" si="329"/>
        <v>0</v>
      </c>
      <c r="G705" s="3" t="str">
        <f t="shared" si="329"/>
        <v>£m</v>
      </c>
      <c r="H705" s="3">
        <f t="shared" si="329"/>
        <v>0</v>
      </c>
      <c r="I705" s="3">
        <f t="shared" si="329"/>
        <v>0</v>
      </c>
      <c r="J705" s="3">
        <f t="shared" si="329"/>
        <v>0</v>
      </c>
      <c r="K705" s="3">
        <f t="shared" si="329"/>
        <v>0</v>
      </c>
      <c r="L705" s="3">
        <f t="shared" si="329"/>
        <v>0</v>
      </c>
      <c r="M705" s="3">
        <f t="shared" si="329"/>
        <v>0</v>
      </c>
      <c r="N705" s="3">
        <f t="shared" si="329"/>
        <v>0</v>
      </c>
      <c r="O705" s="3">
        <f t="shared" si="329"/>
        <v>0</v>
      </c>
      <c r="P705" s="3">
        <f t="shared" si="329"/>
        <v>0</v>
      </c>
    </row>
    <row r="706" spans="1:16" hidden="1" outlineLevel="1" x14ac:dyDescent="0.2">
      <c r="E706" s="42" t="str">
        <f t="shared" ref="E706:P706" si="330" xml:space="preserve"> E$697</f>
        <v xml:space="preserve">Year 2 RCV linked adjustment return applicable in 2029-30 - real (BR) </v>
      </c>
      <c r="F706" s="3">
        <f t="shared" si="330"/>
        <v>0</v>
      </c>
      <c r="G706" s="3" t="str">
        <f t="shared" si="330"/>
        <v>£m</v>
      </c>
      <c r="H706" s="3">
        <f t="shared" si="330"/>
        <v>0</v>
      </c>
      <c r="I706" s="3">
        <f t="shared" si="330"/>
        <v>0</v>
      </c>
      <c r="J706" s="3">
        <f t="shared" si="330"/>
        <v>0</v>
      </c>
      <c r="K706" s="3">
        <f t="shared" si="330"/>
        <v>0</v>
      </c>
      <c r="L706" s="3">
        <f t="shared" si="330"/>
        <v>0</v>
      </c>
      <c r="M706" s="3">
        <f t="shared" si="330"/>
        <v>0</v>
      </c>
      <c r="N706" s="3">
        <f t="shared" si="330"/>
        <v>0</v>
      </c>
      <c r="O706" s="3">
        <f t="shared" si="330"/>
        <v>0</v>
      </c>
      <c r="P706" s="3">
        <f t="shared" si="330"/>
        <v>0</v>
      </c>
    </row>
    <row r="707" spans="1:16" hidden="1" outlineLevel="1" x14ac:dyDescent="0.2">
      <c r="E707" s="42" t="str">
        <f t="shared" ref="E707:P707" si="331" xml:space="preserve"> E$698</f>
        <v xml:space="preserve">Year 2 RCV linked adjustment return applicable in 2029-30 - real (ADDN1) </v>
      </c>
      <c r="F707" s="3">
        <f t="shared" si="331"/>
        <v>0</v>
      </c>
      <c r="G707" s="3" t="str">
        <f t="shared" si="331"/>
        <v>£m</v>
      </c>
      <c r="H707" s="3">
        <f t="shared" si="331"/>
        <v>0</v>
      </c>
      <c r="I707" s="3">
        <f t="shared" si="331"/>
        <v>0</v>
      </c>
      <c r="J707" s="3">
        <f t="shared" si="331"/>
        <v>0</v>
      </c>
      <c r="K707" s="3">
        <f t="shared" si="331"/>
        <v>0</v>
      </c>
      <c r="L707" s="3">
        <f t="shared" si="331"/>
        <v>0</v>
      </c>
      <c r="M707" s="3">
        <f t="shared" si="331"/>
        <v>0</v>
      </c>
      <c r="N707" s="3">
        <f t="shared" si="331"/>
        <v>0</v>
      </c>
      <c r="O707" s="3">
        <f t="shared" si="331"/>
        <v>0</v>
      </c>
      <c r="P707" s="3">
        <f t="shared" si="331"/>
        <v>0</v>
      </c>
    </row>
    <row r="708" spans="1:16" hidden="1" outlineLevel="1" x14ac:dyDescent="0.2">
      <c r="E708" s="42" t="str">
        <f t="shared" ref="E708:P708" si="332" xml:space="preserve"> E$699</f>
        <v xml:space="preserve">Year 2 RCV linked adjustment return applicable in 2029-30 - real (ADDN2) </v>
      </c>
      <c r="F708" s="3">
        <f t="shared" si="332"/>
        <v>0</v>
      </c>
      <c r="G708" s="3" t="str">
        <f t="shared" si="332"/>
        <v>£m</v>
      </c>
      <c r="H708" s="3">
        <f t="shared" si="332"/>
        <v>0</v>
      </c>
      <c r="I708" s="3">
        <f t="shared" si="332"/>
        <v>0</v>
      </c>
      <c r="J708" s="3">
        <f t="shared" si="332"/>
        <v>0</v>
      </c>
      <c r="K708" s="3">
        <f t="shared" si="332"/>
        <v>0</v>
      </c>
      <c r="L708" s="3">
        <f t="shared" si="332"/>
        <v>0</v>
      </c>
      <c r="M708" s="3">
        <f t="shared" si="332"/>
        <v>0</v>
      </c>
      <c r="N708" s="3">
        <f t="shared" si="332"/>
        <v>0</v>
      </c>
      <c r="O708" s="3">
        <f t="shared" si="332"/>
        <v>0</v>
      </c>
      <c r="P708" s="3">
        <f t="shared" si="332"/>
        <v>0</v>
      </c>
    </row>
    <row r="709" spans="1:16" hidden="1" outlineLevel="1" x14ac:dyDescent="0.2">
      <c r="E709" s="42" t="s">
        <v>479</v>
      </c>
      <c r="F709" s="3">
        <f t="shared" ref="F709:F714" si="333" xml:space="preserve"> SUM( $J703:$P703 )</f>
        <v>0</v>
      </c>
      <c r="G709" s="42" t="s">
        <v>155</v>
      </c>
      <c r="H709" s="3"/>
    </row>
    <row r="710" spans="1:16" hidden="1" outlineLevel="1" x14ac:dyDescent="0.2">
      <c r="E710" s="42" t="s">
        <v>480</v>
      </c>
      <c r="F710" s="3">
        <f t="shared" si="333"/>
        <v>0</v>
      </c>
      <c r="G710" s="42" t="s">
        <v>155</v>
      </c>
      <c r="H710" s="3"/>
    </row>
    <row r="711" spans="1:16" hidden="1" outlineLevel="1" x14ac:dyDescent="0.2">
      <c r="E711" s="42" t="s">
        <v>481</v>
      </c>
      <c r="F711" s="3">
        <f t="shared" si="333"/>
        <v>0</v>
      </c>
      <c r="G711" s="42" t="s">
        <v>155</v>
      </c>
      <c r="H711" s="3"/>
    </row>
    <row r="712" spans="1:16" hidden="1" outlineLevel="1" x14ac:dyDescent="0.2">
      <c r="E712" s="42" t="s">
        <v>482</v>
      </c>
      <c r="F712" s="3">
        <f t="shared" si="333"/>
        <v>0</v>
      </c>
      <c r="G712" s="42" t="s">
        <v>155</v>
      </c>
      <c r="H712" s="3"/>
    </row>
    <row r="713" spans="1:16" hidden="1" outlineLevel="1" x14ac:dyDescent="0.2">
      <c r="E713" s="42" t="s">
        <v>483</v>
      </c>
      <c r="F713" s="3">
        <f t="shared" si="333"/>
        <v>0</v>
      </c>
      <c r="G713" s="42" t="s">
        <v>155</v>
      </c>
      <c r="H713" s="3"/>
    </row>
    <row r="714" spans="1:16" hidden="1" outlineLevel="1" x14ac:dyDescent="0.2">
      <c r="E714" s="42" t="s">
        <v>484</v>
      </c>
      <c r="F714" s="3">
        <f t="shared" si="333"/>
        <v>0</v>
      </c>
      <c r="G714" s="42" t="s">
        <v>155</v>
      </c>
      <c r="H714" s="3"/>
    </row>
    <row r="715" spans="1:16" hidden="1" outlineLevel="1" x14ac:dyDescent="0.2"/>
    <row r="716" spans="1:16" hidden="1" outlineLevel="1" x14ac:dyDescent="0.2"/>
    <row r="717" spans="1:16" hidden="1" outlineLevel="1" x14ac:dyDescent="0.2">
      <c r="B717" s="35" t="s">
        <v>485</v>
      </c>
    </row>
    <row r="718" spans="1:16" hidden="1" outlineLevel="1" x14ac:dyDescent="0.2">
      <c r="A718" s="11"/>
      <c r="B718" s="11"/>
      <c r="C718" s="21"/>
      <c r="D718" s="19"/>
      <c r="E718" s="15" t="str">
        <f xml:space="preserve"> Inputs!E$61</f>
        <v>Percentage of year 2 adjustment in 2028-29</v>
      </c>
      <c r="F718" s="10">
        <f xml:space="preserve"> Inputs!F$61</f>
        <v>0.5</v>
      </c>
      <c r="G718" s="15" t="str">
        <f xml:space="preserve"> Inputs!G$61</f>
        <v>%</v>
      </c>
      <c r="H718" s="12"/>
    </row>
    <row r="719" spans="1:16" hidden="1" outlineLevel="1" x14ac:dyDescent="0.2">
      <c r="E719" s="42" t="str">
        <f t="shared" ref="E719:P719" si="334" xml:space="preserve"> E$629</f>
        <v xml:space="preserve">Year 2 RCV linked adjustment return - real (WR) </v>
      </c>
      <c r="F719" s="3">
        <f t="shared" si="334"/>
        <v>0</v>
      </c>
      <c r="G719" s="3" t="str">
        <f t="shared" si="334"/>
        <v>£m</v>
      </c>
      <c r="H719" s="3">
        <f t="shared" si="334"/>
        <v>0</v>
      </c>
      <c r="I719" s="3">
        <f t="shared" si="334"/>
        <v>0</v>
      </c>
      <c r="J719" s="3">
        <f t="shared" si="334"/>
        <v>0</v>
      </c>
      <c r="K719" s="3">
        <f t="shared" si="334"/>
        <v>0</v>
      </c>
      <c r="L719" s="3">
        <f t="shared" si="334"/>
        <v>0</v>
      </c>
      <c r="M719" s="3">
        <f t="shared" si="334"/>
        <v>0</v>
      </c>
      <c r="N719" s="3">
        <f t="shared" si="334"/>
        <v>0</v>
      </c>
      <c r="O719" s="3">
        <f t="shared" si="334"/>
        <v>0</v>
      </c>
      <c r="P719" s="3">
        <f t="shared" si="334"/>
        <v>0</v>
      </c>
    </row>
    <row r="720" spans="1:16" hidden="1" outlineLevel="1" x14ac:dyDescent="0.2">
      <c r="E720" s="42" t="str">
        <f t="shared" ref="E720:P720" si="335" xml:space="preserve"> E$630</f>
        <v xml:space="preserve">Year 2 RCV linked adjustment return - real (WN) </v>
      </c>
      <c r="F720" s="3">
        <f t="shared" si="335"/>
        <v>0</v>
      </c>
      <c r="G720" s="3" t="str">
        <f t="shared" si="335"/>
        <v>£m</v>
      </c>
      <c r="H720" s="3">
        <f t="shared" si="335"/>
        <v>0</v>
      </c>
      <c r="I720" s="3">
        <f t="shared" si="335"/>
        <v>0</v>
      </c>
      <c r="J720" s="3">
        <f t="shared" si="335"/>
        <v>0</v>
      </c>
      <c r="K720" s="3">
        <f t="shared" si="335"/>
        <v>0</v>
      </c>
      <c r="L720" s="3">
        <f t="shared" si="335"/>
        <v>0</v>
      </c>
      <c r="M720" s="3">
        <f t="shared" si="335"/>
        <v>0</v>
      </c>
      <c r="N720" s="3">
        <f t="shared" si="335"/>
        <v>0</v>
      </c>
      <c r="O720" s="3">
        <f t="shared" si="335"/>
        <v>0</v>
      </c>
      <c r="P720" s="3">
        <f t="shared" si="335"/>
        <v>0</v>
      </c>
    </row>
    <row r="721" spans="1:16" hidden="1" outlineLevel="1" x14ac:dyDescent="0.2">
      <c r="E721" s="42" t="str">
        <f t="shared" ref="E721:P721" si="336" xml:space="preserve"> E$631</f>
        <v xml:space="preserve">Year 2 RCV linked adjustment return - real (WWN) </v>
      </c>
      <c r="F721" s="3">
        <f t="shared" si="336"/>
        <v>0</v>
      </c>
      <c r="G721" s="3" t="str">
        <f t="shared" si="336"/>
        <v>£m</v>
      </c>
      <c r="H721" s="3">
        <f t="shared" si="336"/>
        <v>0</v>
      </c>
      <c r="I721" s="3">
        <f t="shared" si="336"/>
        <v>0</v>
      </c>
      <c r="J721" s="3">
        <f t="shared" si="336"/>
        <v>0</v>
      </c>
      <c r="K721" s="3">
        <f t="shared" si="336"/>
        <v>0</v>
      </c>
      <c r="L721" s="3">
        <f t="shared" si="336"/>
        <v>0</v>
      </c>
      <c r="M721" s="3">
        <f t="shared" si="336"/>
        <v>0</v>
      </c>
      <c r="N721" s="3">
        <f t="shared" si="336"/>
        <v>0</v>
      </c>
      <c r="O721" s="3">
        <f t="shared" si="336"/>
        <v>0</v>
      </c>
      <c r="P721" s="3">
        <f t="shared" si="336"/>
        <v>0</v>
      </c>
    </row>
    <row r="722" spans="1:16" hidden="1" outlineLevel="1" x14ac:dyDescent="0.2">
      <c r="E722" s="42" t="str">
        <f t="shared" ref="E722:P722" si="337" xml:space="preserve"> E$632</f>
        <v xml:space="preserve">Year 2 RCV linked adjustment return - real (BR) </v>
      </c>
      <c r="F722" s="3">
        <f t="shared" si="337"/>
        <v>0</v>
      </c>
      <c r="G722" s="3" t="str">
        <f t="shared" si="337"/>
        <v>£m</v>
      </c>
      <c r="H722" s="3">
        <f t="shared" si="337"/>
        <v>0</v>
      </c>
      <c r="I722" s="3">
        <f t="shared" si="337"/>
        <v>0</v>
      </c>
      <c r="J722" s="3">
        <f t="shared" si="337"/>
        <v>0</v>
      </c>
      <c r="K722" s="3">
        <f t="shared" si="337"/>
        <v>0</v>
      </c>
      <c r="L722" s="3">
        <f t="shared" si="337"/>
        <v>0</v>
      </c>
      <c r="M722" s="3">
        <f t="shared" si="337"/>
        <v>0</v>
      </c>
      <c r="N722" s="3">
        <f t="shared" si="337"/>
        <v>0</v>
      </c>
      <c r="O722" s="3">
        <f t="shared" si="337"/>
        <v>0</v>
      </c>
      <c r="P722" s="3">
        <f t="shared" si="337"/>
        <v>0</v>
      </c>
    </row>
    <row r="723" spans="1:16" hidden="1" outlineLevel="1" x14ac:dyDescent="0.2">
      <c r="E723" s="42" t="str">
        <f t="shared" ref="E723:P723" si="338" xml:space="preserve"> E$633</f>
        <v xml:space="preserve">Year 2 RCV linked adjustment return - real (ADDN1) </v>
      </c>
      <c r="F723" s="3">
        <f t="shared" si="338"/>
        <v>0</v>
      </c>
      <c r="G723" s="3" t="str">
        <f t="shared" si="338"/>
        <v>£m</v>
      </c>
      <c r="H723" s="3">
        <f t="shared" si="338"/>
        <v>0</v>
      </c>
      <c r="I723" s="3">
        <f t="shared" si="338"/>
        <v>0</v>
      </c>
      <c r="J723" s="3">
        <f t="shared" si="338"/>
        <v>0</v>
      </c>
      <c r="K723" s="3">
        <f t="shared" si="338"/>
        <v>0</v>
      </c>
      <c r="L723" s="3">
        <f t="shared" si="338"/>
        <v>0</v>
      </c>
      <c r="M723" s="3">
        <f t="shared" si="338"/>
        <v>0</v>
      </c>
      <c r="N723" s="3">
        <f t="shared" si="338"/>
        <v>0</v>
      </c>
      <c r="O723" s="3">
        <f t="shared" si="338"/>
        <v>0</v>
      </c>
      <c r="P723" s="3">
        <f t="shared" si="338"/>
        <v>0</v>
      </c>
    </row>
    <row r="724" spans="1:16" hidden="1" outlineLevel="1" x14ac:dyDescent="0.2">
      <c r="E724" s="42" t="str">
        <f t="shared" ref="E724:P724" si="339" xml:space="preserve"> E$634</f>
        <v xml:space="preserve">Year 2 RCV linked adjustment return - real (ADDN2) </v>
      </c>
      <c r="F724" s="3">
        <f t="shared" si="339"/>
        <v>0</v>
      </c>
      <c r="G724" s="3" t="str">
        <f t="shared" si="339"/>
        <v>£m</v>
      </c>
      <c r="H724" s="3">
        <f t="shared" si="339"/>
        <v>0</v>
      </c>
      <c r="I724" s="3">
        <f t="shared" si="339"/>
        <v>0</v>
      </c>
      <c r="J724" s="3">
        <f t="shared" si="339"/>
        <v>0</v>
      </c>
      <c r="K724" s="3">
        <f t="shared" si="339"/>
        <v>0</v>
      </c>
      <c r="L724" s="3">
        <f t="shared" si="339"/>
        <v>0</v>
      </c>
      <c r="M724" s="3">
        <f t="shared" si="339"/>
        <v>0</v>
      </c>
      <c r="N724" s="3">
        <f t="shared" si="339"/>
        <v>0</v>
      </c>
      <c r="O724" s="3">
        <f t="shared" si="339"/>
        <v>0</v>
      </c>
      <c r="P724" s="3">
        <f t="shared" si="339"/>
        <v>0</v>
      </c>
    </row>
    <row r="725" spans="1:16" hidden="1" outlineLevel="1" x14ac:dyDescent="0.2">
      <c r="A725" s="11"/>
      <c r="B725" s="11"/>
      <c r="C725" s="21"/>
      <c r="D725" s="19"/>
      <c r="E725" s="15" t="str">
        <f xml:space="preserve"> Time!E$31</f>
        <v>Forecast Period Flag</v>
      </c>
      <c r="F725" s="8">
        <f xml:space="preserve"> Time!F$31</f>
        <v>0</v>
      </c>
      <c r="G725" s="8">
        <f xml:space="preserve"> Time!G$31</f>
        <v>0</v>
      </c>
      <c r="H725" s="8">
        <f xml:space="preserve"> Time!H$31</f>
        <v>5</v>
      </c>
      <c r="I725" s="8">
        <f xml:space="preserve"> Time!I$31</f>
        <v>0</v>
      </c>
      <c r="J725" s="8">
        <f xml:space="preserve"> Time!J$31</f>
        <v>0</v>
      </c>
      <c r="K725" s="8">
        <f xml:space="preserve"> Time!K$31</f>
        <v>1</v>
      </c>
      <c r="L725" s="8">
        <f xml:space="preserve"> Time!L$31</f>
        <v>1</v>
      </c>
      <c r="M725" s="8">
        <f xml:space="preserve"> Time!M$31</f>
        <v>1</v>
      </c>
      <c r="N725" s="8">
        <f xml:space="preserve"> Time!N$31</f>
        <v>1</v>
      </c>
      <c r="O725" s="8">
        <f xml:space="preserve"> Time!O$31</f>
        <v>1</v>
      </c>
      <c r="P725" s="8">
        <f xml:space="preserve"> Time!P$31</f>
        <v>0</v>
      </c>
    </row>
    <row r="726" spans="1:16" hidden="1" outlineLevel="1" x14ac:dyDescent="0.2">
      <c r="A726" s="11"/>
      <c r="B726" s="11"/>
      <c r="C726" s="21"/>
      <c r="D726" s="19"/>
      <c r="E726" s="15" t="str">
        <f xml:space="preserve"> Time!E$74</f>
        <v>Year 5 period flag</v>
      </c>
      <c r="F726" s="8">
        <f xml:space="preserve"> Time!F$74</f>
        <v>0</v>
      </c>
      <c r="G726" s="8" t="str">
        <f xml:space="preserve"> Time!G$74</f>
        <v>Flag</v>
      </c>
      <c r="H726" s="8">
        <f xml:space="preserve"> Time!H$74</f>
        <v>1</v>
      </c>
      <c r="I726" s="8">
        <f xml:space="preserve"> Time!I$74</f>
        <v>0</v>
      </c>
      <c r="J726" s="8">
        <f xml:space="preserve"> Time!J$74</f>
        <v>0</v>
      </c>
      <c r="K726" s="8">
        <f xml:space="preserve"> Time!K$74</f>
        <v>0</v>
      </c>
      <c r="L726" s="8">
        <f xml:space="preserve"> Time!L$74</f>
        <v>0</v>
      </c>
      <c r="M726" s="8">
        <f xml:space="preserve"> Time!M$74</f>
        <v>0</v>
      </c>
      <c r="N726" s="8">
        <f xml:space="preserve"> Time!N$74</f>
        <v>0</v>
      </c>
      <c r="O726" s="8">
        <f xml:space="preserve"> Time!O$74</f>
        <v>1</v>
      </c>
      <c r="P726" s="8">
        <f xml:space="preserve"> Time!P$74</f>
        <v>0</v>
      </c>
    </row>
    <row r="727" spans="1:16" hidden="1" outlineLevel="1" x14ac:dyDescent="0.2">
      <c r="E727" s="42" t="s">
        <v>486</v>
      </c>
      <c r="G727" s="42" t="s">
        <v>155</v>
      </c>
      <c r="H727" s="3">
        <f t="shared" ref="H727:H732" si="340" xml:space="preserve"> SUM( J727:P727 )</f>
        <v>0</v>
      </c>
      <c r="J727" s="3">
        <f t="shared" ref="J727:P732" si="341" xml:space="preserve"> ( J719 * ( J$725 - J$726 ) ) * ( 1 - $F$718 )</f>
        <v>0</v>
      </c>
      <c r="K727" s="3">
        <f t="shared" si="341"/>
        <v>0</v>
      </c>
      <c r="L727" s="3">
        <f t="shared" si="341"/>
        <v>0</v>
      </c>
      <c r="M727" s="3">
        <f t="shared" si="341"/>
        <v>0</v>
      </c>
      <c r="N727" s="3">
        <f t="shared" si="341"/>
        <v>0</v>
      </c>
      <c r="O727" s="3">
        <f t="shared" si="341"/>
        <v>0</v>
      </c>
      <c r="P727" s="3">
        <f t="shared" si="341"/>
        <v>0</v>
      </c>
    </row>
    <row r="728" spans="1:16" hidden="1" outlineLevel="1" x14ac:dyDescent="0.2">
      <c r="E728" s="42" t="s">
        <v>487</v>
      </c>
      <c r="G728" s="42" t="s">
        <v>155</v>
      </c>
      <c r="H728" s="3">
        <f t="shared" si="340"/>
        <v>0</v>
      </c>
      <c r="J728" s="3">
        <f t="shared" si="341"/>
        <v>0</v>
      </c>
      <c r="K728" s="3">
        <f t="shared" si="341"/>
        <v>0</v>
      </c>
      <c r="L728" s="3">
        <f t="shared" si="341"/>
        <v>0</v>
      </c>
      <c r="M728" s="3">
        <f t="shared" si="341"/>
        <v>0</v>
      </c>
      <c r="N728" s="3">
        <f t="shared" si="341"/>
        <v>0</v>
      </c>
      <c r="O728" s="3">
        <f t="shared" si="341"/>
        <v>0</v>
      </c>
      <c r="P728" s="3">
        <f t="shared" si="341"/>
        <v>0</v>
      </c>
    </row>
    <row r="729" spans="1:16" hidden="1" outlineLevel="1" x14ac:dyDescent="0.2">
      <c r="E729" s="42" t="s">
        <v>488</v>
      </c>
      <c r="G729" s="42" t="s">
        <v>155</v>
      </c>
      <c r="H729" s="3">
        <f t="shared" si="340"/>
        <v>0</v>
      </c>
      <c r="J729" s="3">
        <f t="shared" si="341"/>
        <v>0</v>
      </c>
      <c r="K729" s="3">
        <f t="shared" si="341"/>
        <v>0</v>
      </c>
      <c r="L729" s="3">
        <f t="shared" si="341"/>
        <v>0</v>
      </c>
      <c r="M729" s="3">
        <f t="shared" si="341"/>
        <v>0</v>
      </c>
      <c r="N729" s="3">
        <f t="shared" si="341"/>
        <v>0</v>
      </c>
      <c r="O729" s="3">
        <f t="shared" si="341"/>
        <v>0</v>
      </c>
      <c r="P729" s="3">
        <f t="shared" si="341"/>
        <v>0</v>
      </c>
    </row>
    <row r="730" spans="1:16" hidden="1" outlineLevel="1" x14ac:dyDescent="0.2">
      <c r="E730" s="42" t="s">
        <v>489</v>
      </c>
      <c r="G730" s="42" t="s">
        <v>155</v>
      </c>
      <c r="H730" s="3">
        <f t="shared" si="340"/>
        <v>0</v>
      </c>
      <c r="J730" s="3">
        <f t="shared" si="341"/>
        <v>0</v>
      </c>
      <c r="K730" s="3">
        <f t="shared" si="341"/>
        <v>0</v>
      </c>
      <c r="L730" s="3">
        <f t="shared" si="341"/>
        <v>0</v>
      </c>
      <c r="M730" s="3">
        <f t="shared" si="341"/>
        <v>0</v>
      </c>
      <c r="N730" s="3">
        <f t="shared" si="341"/>
        <v>0</v>
      </c>
      <c r="O730" s="3">
        <f t="shared" si="341"/>
        <v>0</v>
      </c>
      <c r="P730" s="3">
        <f t="shared" si="341"/>
        <v>0</v>
      </c>
    </row>
    <row r="731" spans="1:16" hidden="1" outlineLevel="1" x14ac:dyDescent="0.2">
      <c r="E731" s="42" t="s">
        <v>490</v>
      </c>
      <c r="G731" s="42" t="s">
        <v>155</v>
      </c>
      <c r="H731" s="3">
        <f t="shared" si="340"/>
        <v>0</v>
      </c>
      <c r="J731" s="3">
        <f t="shared" si="341"/>
        <v>0</v>
      </c>
      <c r="K731" s="3">
        <f t="shared" si="341"/>
        <v>0</v>
      </c>
      <c r="L731" s="3">
        <f t="shared" si="341"/>
        <v>0</v>
      </c>
      <c r="M731" s="3">
        <f t="shared" si="341"/>
        <v>0</v>
      </c>
      <c r="N731" s="3">
        <f t="shared" si="341"/>
        <v>0</v>
      </c>
      <c r="O731" s="3">
        <f t="shared" si="341"/>
        <v>0</v>
      </c>
      <c r="P731" s="3">
        <f t="shared" si="341"/>
        <v>0</v>
      </c>
    </row>
    <row r="732" spans="1:16" hidden="1" outlineLevel="1" x14ac:dyDescent="0.2">
      <c r="E732" s="42" t="s">
        <v>491</v>
      </c>
      <c r="G732" s="42" t="s">
        <v>155</v>
      </c>
      <c r="H732" s="3">
        <f t="shared" si="340"/>
        <v>0</v>
      </c>
      <c r="J732" s="3">
        <f t="shared" si="341"/>
        <v>0</v>
      </c>
      <c r="K732" s="3">
        <f t="shared" si="341"/>
        <v>0</v>
      </c>
      <c r="L732" s="3">
        <f t="shared" si="341"/>
        <v>0</v>
      </c>
      <c r="M732" s="3">
        <f t="shared" si="341"/>
        <v>0</v>
      </c>
      <c r="N732" s="3">
        <f t="shared" si="341"/>
        <v>0</v>
      </c>
      <c r="O732" s="3">
        <f t="shared" si="341"/>
        <v>0</v>
      </c>
      <c r="P732" s="3">
        <f t="shared" si="341"/>
        <v>0</v>
      </c>
    </row>
    <row r="733" spans="1:16" hidden="1" outlineLevel="1" x14ac:dyDescent="0.2"/>
    <row r="734" spans="1:16" hidden="1" outlineLevel="1" x14ac:dyDescent="0.2"/>
    <row r="735" spans="1:16" hidden="1" outlineLevel="1" x14ac:dyDescent="0.2">
      <c r="B735" s="35" t="s">
        <v>492</v>
      </c>
    </row>
    <row r="736" spans="1:16" hidden="1" outlineLevel="1" x14ac:dyDescent="0.2">
      <c r="E736" s="42" t="str">
        <f t="shared" ref="E736:P736" si="342" xml:space="preserve"> E$727</f>
        <v xml:space="preserve">Year 2 RCV linked adjustment return carry over into 2029-30 - real (WR) </v>
      </c>
      <c r="F736" s="3">
        <f t="shared" si="342"/>
        <v>0</v>
      </c>
      <c r="G736" s="3" t="str">
        <f t="shared" si="342"/>
        <v>£m</v>
      </c>
      <c r="H736" s="3">
        <f t="shared" si="342"/>
        <v>0</v>
      </c>
      <c r="I736" s="3">
        <f t="shared" si="342"/>
        <v>0</v>
      </c>
      <c r="J736" s="3">
        <f t="shared" si="342"/>
        <v>0</v>
      </c>
      <c r="K736" s="3">
        <f t="shared" si="342"/>
        <v>0</v>
      </c>
      <c r="L736" s="3">
        <f t="shared" si="342"/>
        <v>0</v>
      </c>
      <c r="M736" s="3">
        <f t="shared" si="342"/>
        <v>0</v>
      </c>
      <c r="N736" s="3">
        <f t="shared" si="342"/>
        <v>0</v>
      </c>
      <c r="O736" s="3">
        <f t="shared" si="342"/>
        <v>0</v>
      </c>
      <c r="P736" s="3">
        <f t="shared" si="342"/>
        <v>0</v>
      </c>
    </row>
    <row r="737" spans="2:16" hidden="1" outlineLevel="1" x14ac:dyDescent="0.2">
      <c r="E737" s="42" t="str">
        <f t="shared" ref="E737:P737" si="343" xml:space="preserve"> E$728</f>
        <v xml:space="preserve">Year 2 RCV linked adjustment return carry over into 2029-30 - real (WN) </v>
      </c>
      <c r="F737" s="3">
        <f t="shared" si="343"/>
        <v>0</v>
      </c>
      <c r="G737" s="3" t="str">
        <f t="shared" si="343"/>
        <v>£m</v>
      </c>
      <c r="H737" s="3">
        <f t="shared" si="343"/>
        <v>0</v>
      </c>
      <c r="I737" s="3">
        <f t="shared" si="343"/>
        <v>0</v>
      </c>
      <c r="J737" s="3">
        <f t="shared" si="343"/>
        <v>0</v>
      </c>
      <c r="K737" s="3">
        <f t="shared" si="343"/>
        <v>0</v>
      </c>
      <c r="L737" s="3">
        <f t="shared" si="343"/>
        <v>0</v>
      </c>
      <c r="M737" s="3">
        <f t="shared" si="343"/>
        <v>0</v>
      </c>
      <c r="N737" s="3">
        <f t="shared" si="343"/>
        <v>0</v>
      </c>
      <c r="O737" s="3">
        <f t="shared" si="343"/>
        <v>0</v>
      </c>
      <c r="P737" s="3">
        <f t="shared" si="343"/>
        <v>0</v>
      </c>
    </row>
    <row r="738" spans="2:16" hidden="1" outlineLevel="1" x14ac:dyDescent="0.2">
      <c r="E738" s="42" t="str">
        <f t="shared" ref="E738:P738" si="344" xml:space="preserve"> E$729</f>
        <v xml:space="preserve">Year 2 RCV linked adjustment return carry over into 2029-30 - real (WWN) </v>
      </c>
      <c r="F738" s="3">
        <f t="shared" si="344"/>
        <v>0</v>
      </c>
      <c r="G738" s="3" t="str">
        <f t="shared" si="344"/>
        <v>£m</v>
      </c>
      <c r="H738" s="3">
        <f t="shared" si="344"/>
        <v>0</v>
      </c>
      <c r="I738" s="3">
        <f t="shared" si="344"/>
        <v>0</v>
      </c>
      <c r="J738" s="3">
        <f t="shared" si="344"/>
        <v>0</v>
      </c>
      <c r="K738" s="3">
        <f t="shared" si="344"/>
        <v>0</v>
      </c>
      <c r="L738" s="3">
        <f t="shared" si="344"/>
        <v>0</v>
      </c>
      <c r="M738" s="3">
        <f t="shared" si="344"/>
        <v>0</v>
      </c>
      <c r="N738" s="3">
        <f t="shared" si="344"/>
        <v>0</v>
      </c>
      <c r="O738" s="3">
        <f t="shared" si="344"/>
        <v>0</v>
      </c>
      <c r="P738" s="3">
        <f t="shared" si="344"/>
        <v>0</v>
      </c>
    </row>
    <row r="739" spans="2:16" hidden="1" outlineLevel="1" x14ac:dyDescent="0.2">
      <c r="E739" s="42" t="str">
        <f t="shared" ref="E739:P739" si="345" xml:space="preserve"> E$730</f>
        <v xml:space="preserve">Year 2 RCV linked adjustment return carry over into 2029-30 - real (BR) </v>
      </c>
      <c r="F739" s="3">
        <f t="shared" si="345"/>
        <v>0</v>
      </c>
      <c r="G739" s="3" t="str">
        <f t="shared" si="345"/>
        <v>£m</v>
      </c>
      <c r="H739" s="3">
        <f t="shared" si="345"/>
        <v>0</v>
      </c>
      <c r="I739" s="3">
        <f t="shared" si="345"/>
        <v>0</v>
      </c>
      <c r="J739" s="3">
        <f t="shared" si="345"/>
        <v>0</v>
      </c>
      <c r="K739" s="3">
        <f t="shared" si="345"/>
        <v>0</v>
      </c>
      <c r="L739" s="3">
        <f t="shared" si="345"/>
        <v>0</v>
      </c>
      <c r="M739" s="3">
        <f t="shared" si="345"/>
        <v>0</v>
      </c>
      <c r="N739" s="3">
        <f t="shared" si="345"/>
        <v>0</v>
      </c>
      <c r="O739" s="3">
        <f t="shared" si="345"/>
        <v>0</v>
      </c>
      <c r="P739" s="3">
        <f t="shared" si="345"/>
        <v>0</v>
      </c>
    </row>
    <row r="740" spans="2:16" hidden="1" outlineLevel="1" x14ac:dyDescent="0.2">
      <c r="E740" s="42" t="str">
        <f t="shared" ref="E740:P740" si="346" xml:space="preserve"> E$731</f>
        <v xml:space="preserve">Year 2 RCV linked adjustment return carry over into 2029-30 - real (ADDN1) </v>
      </c>
      <c r="F740" s="3">
        <f t="shared" si="346"/>
        <v>0</v>
      </c>
      <c r="G740" s="3" t="str">
        <f t="shared" si="346"/>
        <v>£m</v>
      </c>
      <c r="H740" s="3">
        <f t="shared" si="346"/>
        <v>0</v>
      </c>
      <c r="I740" s="3">
        <f t="shared" si="346"/>
        <v>0</v>
      </c>
      <c r="J740" s="3">
        <f t="shared" si="346"/>
        <v>0</v>
      </c>
      <c r="K740" s="3">
        <f t="shared" si="346"/>
        <v>0</v>
      </c>
      <c r="L740" s="3">
        <f t="shared" si="346"/>
        <v>0</v>
      </c>
      <c r="M740" s="3">
        <f t="shared" si="346"/>
        <v>0</v>
      </c>
      <c r="N740" s="3">
        <f t="shared" si="346"/>
        <v>0</v>
      </c>
      <c r="O740" s="3">
        <f t="shared" si="346"/>
        <v>0</v>
      </c>
      <c r="P740" s="3">
        <f t="shared" si="346"/>
        <v>0</v>
      </c>
    </row>
    <row r="741" spans="2:16" hidden="1" outlineLevel="1" x14ac:dyDescent="0.2">
      <c r="E741" s="42" t="str">
        <f t="shared" ref="E741:P741" si="347" xml:space="preserve"> E$732</f>
        <v xml:space="preserve">Year 2 RCV linked adjustment return carry over into 2029-30 - real (ADDN2) </v>
      </c>
      <c r="F741" s="3">
        <f t="shared" si="347"/>
        <v>0</v>
      </c>
      <c r="G741" s="3" t="str">
        <f t="shared" si="347"/>
        <v>£m</v>
      </c>
      <c r="H741" s="3">
        <f t="shared" si="347"/>
        <v>0</v>
      </c>
      <c r="I741" s="3">
        <f t="shared" si="347"/>
        <v>0</v>
      </c>
      <c r="J741" s="3">
        <f t="shared" si="347"/>
        <v>0</v>
      </c>
      <c r="K741" s="3">
        <f t="shared" si="347"/>
        <v>0</v>
      </c>
      <c r="L741" s="3">
        <f t="shared" si="347"/>
        <v>0</v>
      </c>
      <c r="M741" s="3">
        <f t="shared" si="347"/>
        <v>0</v>
      </c>
      <c r="N741" s="3">
        <f t="shared" si="347"/>
        <v>0</v>
      </c>
      <c r="O741" s="3">
        <f t="shared" si="347"/>
        <v>0</v>
      </c>
      <c r="P741" s="3">
        <f t="shared" si="347"/>
        <v>0</v>
      </c>
    </row>
    <row r="742" spans="2:16" hidden="1" outlineLevel="1" x14ac:dyDescent="0.2">
      <c r="E742" s="42" t="s">
        <v>493</v>
      </c>
      <c r="F742" s="3">
        <f t="shared" ref="F742:F747" si="348" xml:space="preserve"> SUM( $J736:$P736 )</f>
        <v>0</v>
      </c>
      <c r="G742" s="42" t="s">
        <v>155</v>
      </c>
      <c r="H742" s="3"/>
    </row>
    <row r="743" spans="2:16" hidden="1" outlineLevel="1" x14ac:dyDescent="0.2">
      <c r="E743" s="42" t="s">
        <v>494</v>
      </c>
      <c r="F743" s="3">
        <f t="shared" si="348"/>
        <v>0</v>
      </c>
      <c r="G743" s="42" t="s">
        <v>155</v>
      </c>
      <c r="H743" s="3"/>
    </row>
    <row r="744" spans="2:16" hidden="1" outlineLevel="1" x14ac:dyDescent="0.2">
      <c r="E744" s="42" t="s">
        <v>495</v>
      </c>
      <c r="F744" s="3">
        <f t="shared" si="348"/>
        <v>0</v>
      </c>
      <c r="G744" s="42" t="s">
        <v>155</v>
      </c>
      <c r="H744" s="3"/>
    </row>
    <row r="745" spans="2:16" hidden="1" outlineLevel="1" x14ac:dyDescent="0.2">
      <c r="E745" s="42" t="s">
        <v>496</v>
      </c>
      <c r="F745" s="3">
        <f t="shared" si="348"/>
        <v>0</v>
      </c>
      <c r="G745" s="42" t="s">
        <v>155</v>
      </c>
      <c r="H745" s="3"/>
    </row>
    <row r="746" spans="2:16" hidden="1" outlineLevel="1" x14ac:dyDescent="0.2">
      <c r="E746" s="42" t="s">
        <v>497</v>
      </c>
      <c r="F746" s="3">
        <f t="shared" si="348"/>
        <v>0</v>
      </c>
      <c r="G746" s="42" t="s">
        <v>155</v>
      </c>
      <c r="H746" s="3"/>
    </row>
    <row r="747" spans="2:16" hidden="1" outlineLevel="1" x14ac:dyDescent="0.2">
      <c r="E747" s="42" t="s">
        <v>498</v>
      </c>
      <c r="F747" s="3">
        <f t="shared" si="348"/>
        <v>0</v>
      </c>
      <c r="G747" s="42" t="s">
        <v>155</v>
      </c>
      <c r="H747" s="3"/>
    </row>
    <row r="748" spans="2:16" hidden="1" outlineLevel="1" x14ac:dyDescent="0.2"/>
    <row r="749" spans="2:16" hidden="1" outlineLevel="1" x14ac:dyDescent="0.2"/>
    <row r="750" spans="2:16" hidden="1" outlineLevel="1" x14ac:dyDescent="0.2">
      <c r="B750" s="35" t="s">
        <v>499</v>
      </c>
    </row>
    <row r="751" spans="2:16" hidden="1" outlineLevel="1" x14ac:dyDescent="0.2">
      <c r="E751" s="42" t="str">
        <f t="shared" ref="E751:G751" si="349" xml:space="preserve"> E$709</f>
        <v xml:space="preserve">Total Year 2 RCV linked adjustment return applicable in 2029-30 (constant) - real (WR) </v>
      </c>
      <c r="F751" s="3">
        <f t="shared" si="349"/>
        <v>0</v>
      </c>
      <c r="G751" s="42" t="str">
        <f t="shared" si="349"/>
        <v>£m</v>
      </c>
      <c r="H751" s="3"/>
    </row>
    <row r="752" spans="2:16" hidden="1" outlineLevel="1" x14ac:dyDescent="0.2">
      <c r="E752" s="42" t="str">
        <f t="shared" ref="E752:G752" si="350" xml:space="preserve"> E$710</f>
        <v xml:space="preserve">Total Year 2 RCV linked adjustment return applicable in 2029-30 (constant) - real (WN) </v>
      </c>
      <c r="F752" s="3">
        <f t="shared" si="350"/>
        <v>0</v>
      </c>
      <c r="G752" s="42" t="str">
        <f t="shared" si="350"/>
        <v>£m</v>
      </c>
      <c r="H752" s="3"/>
    </row>
    <row r="753" spans="1:16" hidden="1" outlineLevel="1" x14ac:dyDescent="0.2">
      <c r="E753" s="42" t="str">
        <f t="shared" ref="E753:G753" si="351" xml:space="preserve"> E$711</f>
        <v xml:space="preserve">Total Year 2 RCV linked adjustment return applicable in 2029-30 (constant) - real (WWN) </v>
      </c>
      <c r="F753" s="3">
        <f t="shared" si="351"/>
        <v>0</v>
      </c>
      <c r="G753" s="42" t="str">
        <f t="shared" si="351"/>
        <v>£m</v>
      </c>
      <c r="H753" s="3"/>
    </row>
    <row r="754" spans="1:16" hidden="1" outlineLevel="1" x14ac:dyDescent="0.2">
      <c r="E754" s="42" t="str">
        <f t="shared" ref="E754:G754" si="352" xml:space="preserve"> E$712</f>
        <v xml:space="preserve">Total Year 2 RCV linked adjustment return applicable in 2029-30 (constant) - real (BR) </v>
      </c>
      <c r="F754" s="3">
        <f t="shared" si="352"/>
        <v>0</v>
      </c>
      <c r="G754" s="42" t="str">
        <f t="shared" si="352"/>
        <v>£m</v>
      </c>
      <c r="H754" s="3"/>
    </row>
    <row r="755" spans="1:16" hidden="1" outlineLevel="1" x14ac:dyDescent="0.2">
      <c r="E755" s="42" t="str">
        <f t="shared" ref="E755:G755" si="353" xml:space="preserve"> E$713</f>
        <v xml:space="preserve">Total Year 2 RCV linked adjustment return applicable in 2029-30 (constant) - real (ADDN1) </v>
      </c>
      <c r="F755" s="3">
        <f t="shared" si="353"/>
        <v>0</v>
      </c>
      <c r="G755" s="42" t="str">
        <f t="shared" si="353"/>
        <v>£m</v>
      </c>
      <c r="H755" s="3"/>
    </row>
    <row r="756" spans="1:16" hidden="1" outlineLevel="1" x14ac:dyDescent="0.2">
      <c r="E756" s="42" t="str">
        <f t="shared" ref="E756:G756" si="354" xml:space="preserve"> E$714</f>
        <v xml:space="preserve">Total Year 2 RCV linked adjustment return applicable in 2029-30 (constant) - real (ADDN2) </v>
      </c>
      <c r="F756" s="3">
        <f t="shared" si="354"/>
        <v>0</v>
      </c>
      <c r="G756" s="42" t="str">
        <f t="shared" si="354"/>
        <v>£m</v>
      </c>
      <c r="H756" s="3"/>
    </row>
    <row r="757" spans="1:16" hidden="1" outlineLevel="1" x14ac:dyDescent="0.2">
      <c r="E757" s="42" t="str">
        <f t="shared" ref="E757:G757" si="355" xml:space="preserve"> E$742</f>
        <v xml:space="preserve">Total year 2 RCV linked adjustment return carry over into 2029-30 (constant) - real (WR) </v>
      </c>
      <c r="F757" s="3">
        <f t="shared" si="355"/>
        <v>0</v>
      </c>
      <c r="G757" s="42" t="str">
        <f t="shared" si="355"/>
        <v>£m</v>
      </c>
      <c r="H757" s="3"/>
    </row>
    <row r="758" spans="1:16" hidden="1" outlineLevel="1" x14ac:dyDescent="0.2">
      <c r="E758" s="42" t="str">
        <f t="shared" ref="E758:G758" si="356" xml:space="preserve"> E$743</f>
        <v xml:space="preserve">Total year 2 RCV linked adjustment return carry over into 2029-30 (constant) - real (WN) </v>
      </c>
      <c r="F758" s="3">
        <f t="shared" si="356"/>
        <v>0</v>
      </c>
      <c r="G758" s="42" t="str">
        <f t="shared" si="356"/>
        <v>£m</v>
      </c>
      <c r="H758" s="3"/>
    </row>
    <row r="759" spans="1:16" hidden="1" outlineLevel="1" x14ac:dyDescent="0.2">
      <c r="E759" s="42" t="str">
        <f t="shared" ref="E759:G759" si="357" xml:space="preserve"> E$744</f>
        <v xml:space="preserve">Total year 2 RCV linked adjustment return carry over into 2029-30 (constant) - real (WWN) </v>
      </c>
      <c r="F759" s="3">
        <f t="shared" si="357"/>
        <v>0</v>
      </c>
      <c r="G759" s="42" t="str">
        <f t="shared" si="357"/>
        <v>£m</v>
      </c>
      <c r="H759" s="3"/>
    </row>
    <row r="760" spans="1:16" hidden="1" outlineLevel="1" x14ac:dyDescent="0.2">
      <c r="E760" s="42" t="str">
        <f t="shared" ref="E760:G760" si="358" xml:space="preserve"> E$745</f>
        <v xml:space="preserve">Total year 2 RCV linked adjustment return carry over into 2029-30 (constant) - real (BR) </v>
      </c>
      <c r="F760" s="3">
        <f t="shared" si="358"/>
        <v>0</v>
      </c>
      <c r="G760" s="42" t="str">
        <f t="shared" si="358"/>
        <v>£m</v>
      </c>
      <c r="H760" s="3"/>
    </row>
    <row r="761" spans="1:16" hidden="1" outlineLevel="1" x14ac:dyDescent="0.2">
      <c r="E761" s="42" t="str">
        <f t="shared" ref="E761:G761" si="359" xml:space="preserve"> E$746</f>
        <v xml:space="preserve">Total year 2 RCV linked adjustment return carry over into 2029-30 (constant) - real (ADDN1) </v>
      </c>
      <c r="F761" s="3">
        <f t="shared" si="359"/>
        <v>0</v>
      </c>
      <c r="G761" s="42" t="str">
        <f t="shared" si="359"/>
        <v>£m</v>
      </c>
      <c r="H761" s="3"/>
    </row>
    <row r="762" spans="1:16" hidden="1" outlineLevel="1" x14ac:dyDescent="0.2">
      <c r="E762" s="42" t="str">
        <f t="shared" ref="E762:G762" si="360" xml:space="preserve"> E$747</f>
        <v xml:space="preserve">Total year 2 RCV linked adjustment return carry over into 2029-30 (constant) - real (ADDN2) </v>
      </c>
      <c r="F762" s="3">
        <f t="shared" si="360"/>
        <v>0</v>
      </c>
      <c r="G762" s="42" t="str">
        <f t="shared" si="360"/>
        <v>£m</v>
      </c>
      <c r="H762" s="3"/>
    </row>
    <row r="763" spans="1:16" hidden="1" outlineLevel="1" x14ac:dyDescent="0.2">
      <c r="A763" s="11"/>
      <c r="B763" s="11"/>
      <c r="C763" s="21"/>
      <c r="D763" s="19"/>
      <c r="E763" s="15" t="str">
        <f xml:space="preserve"> Time!E$74</f>
        <v>Year 5 period flag</v>
      </c>
      <c r="F763" s="8">
        <f xml:space="preserve"> Time!F$74</f>
        <v>0</v>
      </c>
      <c r="G763" s="8" t="str">
        <f xml:space="preserve"> Time!G$74</f>
        <v>Flag</v>
      </c>
      <c r="H763" s="8">
        <f xml:space="preserve"> Time!H$74</f>
        <v>1</v>
      </c>
      <c r="I763" s="8">
        <f xml:space="preserve"> Time!I$74</f>
        <v>0</v>
      </c>
      <c r="J763" s="8">
        <f xml:space="preserve"> Time!J$74</f>
        <v>0</v>
      </c>
      <c r="K763" s="8">
        <f xml:space="preserve"> Time!K$74</f>
        <v>0</v>
      </c>
      <c r="L763" s="8">
        <f xml:space="preserve"> Time!L$74</f>
        <v>0</v>
      </c>
      <c r="M763" s="8">
        <f xml:space="preserve"> Time!M$74</f>
        <v>0</v>
      </c>
      <c r="N763" s="8">
        <f xml:space="preserve"> Time!N$74</f>
        <v>0</v>
      </c>
      <c r="O763" s="8">
        <f xml:space="preserve"> Time!O$74</f>
        <v>1</v>
      </c>
      <c r="P763" s="8">
        <f xml:space="preserve"> Time!P$74</f>
        <v>0</v>
      </c>
    </row>
    <row r="764" spans="1:16" hidden="1" outlineLevel="1" x14ac:dyDescent="0.2">
      <c r="E764" s="42" t="s">
        <v>500</v>
      </c>
      <c r="G764" s="42" t="s">
        <v>155</v>
      </c>
      <c r="H764" s="3">
        <f t="shared" ref="H764:H769" si="361" xml:space="preserve"> SUM( J764:P764 )</f>
        <v>0</v>
      </c>
      <c r="J764" s="3">
        <f t="shared" ref="J764:P769" si="362" xml:space="preserve"> ( $F751 + $F757 ) * J$763</f>
        <v>0</v>
      </c>
      <c r="K764" s="3">
        <f t="shared" si="362"/>
        <v>0</v>
      </c>
      <c r="L764" s="3">
        <f t="shared" si="362"/>
        <v>0</v>
      </c>
      <c r="M764" s="3">
        <f t="shared" si="362"/>
        <v>0</v>
      </c>
      <c r="N764" s="3">
        <f t="shared" si="362"/>
        <v>0</v>
      </c>
      <c r="O764" s="3">
        <f t="shared" si="362"/>
        <v>0</v>
      </c>
      <c r="P764" s="3">
        <f t="shared" si="362"/>
        <v>0</v>
      </c>
    </row>
    <row r="765" spans="1:16" hidden="1" outlineLevel="1" x14ac:dyDescent="0.2">
      <c r="E765" s="42" t="s">
        <v>501</v>
      </c>
      <c r="G765" s="42" t="s">
        <v>155</v>
      </c>
      <c r="H765" s="3">
        <f t="shared" si="361"/>
        <v>0</v>
      </c>
      <c r="J765" s="3">
        <f t="shared" si="362"/>
        <v>0</v>
      </c>
      <c r="K765" s="3">
        <f t="shared" si="362"/>
        <v>0</v>
      </c>
      <c r="L765" s="3">
        <f t="shared" si="362"/>
        <v>0</v>
      </c>
      <c r="M765" s="3">
        <f t="shared" si="362"/>
        <v>0</v>
      </c>
      <c r="N765" s="3">
        <f t="shared" si="362"/>
        <v>0</v>
      </c>
      <c r="O765" s="3">
        <f t="shared" si="362"/>
        <v>0</v>
      </c>
      <c r="P765" s="3">
        <f t="shared" si="362"/>
        <v>0</v>
      </c>
    </row>
    <row r="766" spans="1:16" hidden="1" outlineLevel="1" x14ac:dyDescent="0.2">
      <c r="E766" s="42" t="s">
        <v>502</v>
      </c>
      <c r="G766" s="42" t="s">
        <v>155</v>
      </c>
      <c r="H766" s="3">
        <f t="shared" si="361"/>
        <v>0</v>
      </c>
      <c r="J766" s="3">
        <f t="shared" si="362"/>
        <v>0</v>
      </c>
      <c r="K766" s="3">
        <f t="shared" si="362"/>
        <v>0</v>
      </c>
      <c r="L766" s="3">
        <f t="shared" si="362"/>
        <v>0</v>
      </c>
      <c r="M766" s="3">
        <f t="shared" si="362"/>
        <v>0</v>
      </c>
      <c r="N766" s="3">
        <f t="shared" si="362"/>
        <v>0</v>
      </c>
      <c r="O766" s="3">
        <f t="shared" si="362"/>
        <v>0</v>
      </c>
      <c r="P766" s="3">
        <f t="shared" si="362"/>
        <v>0</v>
      </c>
    </row>
    <row r="767" spans="1:16" hidden="1" outlineLevel="1" x14ac:dyDescent="0.2">
      <c r="E767" s="42" t="s">
        <v>503</v>
      </c>
      <c r="G767" s="42" t="s">
        <v>155</v>
      </c>
      <c r="H767" s="3">
        <f t="shared" si="361"/>
        <v>0</v>
      </c>
      <c r="J767" s="3">
        <f t="shared" si="362"/>
        <v>0</v>
      </c>
      <c r="K767" s="3">
        <f t="shared" si="362"/>
        <v>0</v>
      </c>
      <c r="L767" s="3">
        <f t="shared" si="362"/>
        <v>0</v>
      </c>
      <c r="M767" s="3">
        <f t="shared" si="362"/>
        <v>0</v>
      </c>
      <c r="N767" s="3">
        <f t="shared" si="362"/>
        <v>0</v>
      </c>
      <c r="O767" s="3">
        <f t="shared" si="362"/>
        <v>0</v>
      </c>
      <c r="P767" s="3">
        <f t="shared" si="362"/>
        <v>0</v>
      </c>
    </row>
    <row r="768" spans="1:16" hidden="1" outlineLevel="1" x14ac:dyDescent="0.2">
      <c r="E768" s="42" t="s">
        <v>504</v>
      </c>
      <c r="G768" s="42" t="s">
        <v>155</v>
      </c>
      <c r="H768" s="3">
        <f t="shared" si="361"/>
        <v>0</v>
      </c>
      <c r="J768" s="3">
        <f t="shared" si="362"/>
        <v>0</v>
      </c>
      <c r="K768" s="3">
        <f t="shared" si="362"/>
        <v>0</v>
      </c>
      <c r="L768" s="3">
        <f t="shared" si="362"/>
        <v>0</v>
      </c>
      <c r="M768" s="3">
        <f t="shared" si="362"/>
        <v>0</v>
      </c>
      <c r="N768" s="3">
        <f t="shared" si="362"/>
        <v>0</v>
      </c>
      <c r="O768" s="3">
        <f t="shared" si="362"/>
        <v>0</v>
      </c>
      <c r="P768" s="3">
        <f t="shared" si="362"/>
        <v>0</v>
      </c>
    </row>
    <row r="769" spans="1:16" hidden="1" outlineLevel="1" x14ac:dyDescent="0.2">
      <c r="E769" s="42" t="s">
        <v>505</v>
      </c>
      <c r="G769" s="42" t="s">
        <v>155</v>
      </c>
      <c r="H769" s="3">
        <f t="shared" si="361"/>
        <v>0</v>
      </c>
      <c r="J769" s="3">
        <f t="shared" si="362"/>
        <v>0</v>
      </c>
      <c r="K769" s="3">
        <f t="shared" si="362"/>
        <v>0</v>
      </c>
      <c r="L769" s="3">
        <f t="shared" si="362"/>
        <v>0</v>
      </c>
      <c r="M769" s="3">
        <f t="shared" si="362"/>
        <v>0</v>
      </c>
      <c r="N769" s="3">
        <f t="shared" si="362"/>
        <v>0</v>
      </c>
      <c r="O769" s="3">
        <f t="shared" si="362"/>
        <v>0</v>
      </c>
      <c r="P769" s="3">
        <f t="shared" si="362"/>
        <v>0</v>
      </c>
    </row>
    <row r="770" spans="1:16" hidden="1" outlineLevel="1" x14ac:dyDescent="0.2"/>
    <row r="771" spans="1:16" x14ac:dyDescent="0.2"/>
    <row r="772" spans="1:16" x14ac:dyDescent="0.2"/>
    <row r="773" spans="1:16" x14ac:dyDescent="0.2">
      <c r="A773" s="35" t="s">
        <v>506</v>
      </c>
    </row>
    <row r="774" spans="1:16" collapsed="1" x14ac:dyDescent="0.2"/>
    <row r="775" spans="1:16" hidden="1" outlineLevel="1" x14ac:dyDescent="0.2">
      <c r="B775" s="35" t="s">
        <v>507</v>
      </c>
    </row>
    <row r="776" spans="1:16" hidden="1" outlineLevel="1" x14ac:dyDescent="0.2">
      <c r="E776" s="42" t="str">
        <f t="shared" ref="E776:P776" si="363" xml:space="preserve"> E$305</f>
        <v xml:space="preserve">Total Year 2 PAYG linked adjustment clawback in 2028-29 - real (WR) </v>
      </c>
      <c r="F776" s="3">
        <f t="shared" si="363"/>
        <v>0</v>
      </c>
      <c r="G776" s="3" t="str">
        <f t="shared" si="363"/>
        <v>£m</v>
      </c>
      <c r="H776" s="3">
        <f t="shared" si="363"/>
        <v>0</v>
      </c>
      <c r="I776" s="3">
        <f t="shared" si="363"/>
        <v>0</v>
      </c>
      <c r="J776" s="3">
        <f t="shared" si="363"/>
        <v>0</v>
      </c>
      <c r="K776" s="3">
        <f t="shared" si="363"/>
        <v>0</v>
      </c>
      <c r="L776" s="3">
        <f t="shared" si="363"/>
        <v>0</v>
      </c>
      <c r="M776" s="3">
        <f t="shared" si="363"/>
        <v>0</v>
      </c>
      <c r="N776" s="3">
        <f t="shared" si="363"/>
        <v>0</v>
      </c>
      <c r="O776" s="3">
        <f t="shared" si="363"/>
        <v>0</v>
      </c>
      <c r="P776" s="3">
        <f t="shared" si="363"/>
        <v>0</v>
      </c>
    </row>
    <row r="777" spans="1:16" hidden="1" outlineLevel="1" x14ac:dyDescent="0.2">
      <c r="E777" s="42" t="str">
        <f t="shared" ref="E777:P777" si="364" xml:space="preserve"> E$306</f>
        <v xml:space="preserve">Total Year 2 PAYG linked adjustment clawback in 2028-29 - real (WN) </v>
      </c>
      <c r="F777" s="3">
        <f t="shared" si="364"/>
        <v>0</v>
      </c>
      <c r="G777" s="3" t="str">
        <f t="shared" si="364"/>
        <v>£m</v>
      </c>
      <c r="H777" s="3">
        <f t="shared" si="364"/>
        <v>0</v>
      </c>
      <c r="I777" s="3">
        <f t="shared" si="364"/>
        <v>0</v>
      </c>
      <c r="J777" s="3">
        <f t="shared" si="364"/>
        <v>0</v>
      </c>
      <c r="K777" s="3">
        <f t="shared" si="364"/>
        <v>0</v>
      </c>
      <c r="L777" s="3">
        <f t="shared" si="364"/>
        <v>0</v>
      </c>
      <c r="M777" s="3">
        <f t="shared" si="364"/>
        <v>0</v>
      </c>
      <c r="N777" s="3">
        <f t="shared" si="364"/>
        <v>0</v>
      </c>
      <c r="O777" s="3">
        <f t="shared" si="364"/>
        <v>0</v>
      </c>
      <c r="P777" s="3">
        <f t="shared" si="364"/>
        <v>0</v>
      </c>
    </row>
    <row r="778" spans="1:16" hidden="1" outlineLevel="1" x14ac:dyDescent="0.2">
      <c r="E778" s="42" t="str">
        <f t="shared" ref="E778:P778" si="365" xml:space="preserve"> E$307</f>
        <v xml:space="preserve">Total Year 2 PAYG linked adjustment clawback in 2028-29 - real (WWN) </v>
      </c>
      <c r="F778" s="3">
        <f t="shared" si="365"/>
        <v>0</v>
      </c>
      <c r="G778" s="3" t="str">
        <f t="shared" si="365"/>
        <v>£m</v>
      </c>
      <c r="H778" s="3">
        <f t="shared" si="365"/>
        <v>0</v>
      </c>
      <c r="I778" s="3">
        <f t="shared" si="365"/>
        <v>0</v>
      </c>
      <c r="J778" s="3">
        <f t="shared" si="365"/>
        <v>0</v>
      </c>
      <c r="K778" s="3">
        <f t="shared" si="365"/>
        <v>0</v>
      </c>
      <c r="L778" s="3">
        <f t="shared" si="365"/>
        <v>0</v>
      </c>
      <c r="M778" s="3">
        <f t="shared" si="365"/>
        <v>0</v>
      </c>
      <c r="N778" s="3">
        <f t="shared" si="365"/>
        <v>0</v>
      </c>
      <c r="O778" s="3">
        <f t="shared" si="365"/>
        <v>0</v>
      </c>
      <c r="P778" s="3">
        <f t="shared" si="365"/>
        <v>0</v>
      </c>
    </row>
    <row r="779" spans="1:16" hidden="1" outlineLevel="1" x14ac:dyDescent="0.2">
      <c r="E779" s="42" t="str">
        <f t="shared" ref="E779:P779" si="366" xml:space="preserve"> E$308</f>
        <v xml:space="preserve">Total Year 2 PAYG linked adjustment clawback in 2028-29 - real (BR) </v>
      </c>
      <c r="F779" s="3">
        <f t="shared" si="366"/>
        <v>0</v>
      </c>
      <c r="G779" s="3" t="str">
        <f t="shared" si="366"/>
        <v>£m</v>
      </c>
      <c r="H779" s="3">
        <f t="shared" si="366"/>
        <v>0</v>
      </c>
      <c r="I779" s="3">
        <f t="shared" si="366"/>
        <v>0</v>
      </c>
      <c r="J779" s="3">
        <f t="shared" si="366"/>
        <v>0</v>
      </c>
      <c r="K779" s="3">
        <f t="shared" si="366"/>
        <v>0</v>
      </c>
      <c r="L779" s="3">
        <f t="shared" si="366"/>
        <v>0</v>
      </c>
      <c r="M779" s="3">
        <f t="shared" si="366"/>
        <v>0</v>
      </c>
      <c r="N779" s="3">
        <f t="shared" si="366"/>
        <v>0</v>
      </c>
      <c r="O779" s="3">
        <f t="shared" si="366"/>
        <v>0</v>
      </c>
      <c r="P779" s="3">
        <f t="shared" si="366"/>
        <v>0</v>
      </c>
    </row>
    <row r="780" spans="1:16" hidden="1" outlineLevel="1" x14ac:dyDescent="0.2">
      <c r="E780" s="42" t="str">
        <f t="shared" ref="E780:P780" si="367" xml:space="preserve"> E$309</f>
        <v xml:space="preserve">Total Year 2 PAYG linked adjustment clawback in 2028-29 - real (ADDN1) </v>
      </c>
      <c r="F780" s="3">
        <f t="shared" si="367"/>
        <v>0</v>
      </c>
      <c r="G780" s="3" t="str">
        <f t="shared" si="367"/>
        <v>£m</v>
      </c>
      <c r="H780" s="3">
        <f t="shared" si="367"/>
        <v>0</v>
      </c>
      <c r="I780" s="3">
        <f t="shared" si="367"/>
        <v>0</v>
      </c>
      <c r="J780" s="3">
        <f t="shared" si="367"/>
        <v>0</v>
      </c>
      <c r="K780" s="3">
        <f t="shared" si="367"/>
        <v>0</v>
      </c>
      <c r="L780" s="3">
        <f t="shared" si="367"/>
        <v>0</v>
      </c>
      <c r="M780" s="3">
        <f t="shared" si="367"/>
        <v>0</v>
      </c>
      <c r="N780" s="3">
        <f t="shared" si="367"/>
        <v>0</v>
      </c>
      <c r="O780" s="3">
        <f t="shared" si="367"/>
        <v>0</v>
      </c>
      <c r="P780" s="3">
        <f t="shared" si="367"/>
        <v>0</v>
      </c>
    </row>
    <row r="781" spans="1:16" hidden="1" outlineLevel="1" x14ac:dyDescent="0.2">
      <c r="E781" s="42" t="str">
        <f t="shared" ref="E781:P781" si="368" xml:space="preserve"> E$310</f>
        <v xml:space="preserve">Total Year 2 PAYG linked adjustment clawback in 2028-29 - real (ADDN2) </v>
      </c>
      <c r="F781" s="3">
        <f t="shared" si="368"/>
        <v>0</v>
      </c>
      <c r="G781" s="3" t="str">
        <f t="shared" si="368"/>
        <v>£m</v>
      </c>
      <c r="H781" s="3">
        <f t="shared" si="368"/>
        <v>0</v>
      </c>
      <c r="I781" s="3">
        <f t="shared" si="368"/>
        <v>0</v>
      </c>
      <c r="J781" s="3">
        <f t="shared" si="368"/>
        <v>0</v>
      </c>
      <c r="K781" s="3">
        <f t="shared" si="368"/>
        <v>0</v>
      </c>
      <c r="L781" s="3">
        <f t="shared" si="368"/>
        <v>0</v>
      </c>
      <c r="M781" s="3">
        <f t="shared" si="368"/>
        <v>0</v>
      </c>
      <c r="N781" s="3">
        <f t="shared" si="368"/>
        <v>0</v>
      </c>
      <c r="O781" s="3">
        <f t="shared" si="368"/>
        <v>0</v>
      </c>
      <c r="P781" s="3">
        <f t="shared" si="368"/>
        <v>0</v>
      </c>
    </row>
    <row r="782" spans="1:16" hidden="1" outlineLevel="1" x14ac:dyDescent="0.2">
      <c r="E782" s="42" t="str">
        <f t="shared" ref="E782:P782" si="369" xml:space="preserve"> E$487</f>
        <v xml:space="preserve">Total Year 2 RCV linked adjustment run off applicable in 2028-29 - real (WR) </v>
      </c>
      <c r="F782" s="3">
        <f t="shared" si="369"/>
        <v>0</v>
      </c>
      <c r="G782" s="3" t="str">
        <f t="shared" si="369"/>
        <v>£m</v>
      </c>
      <c r="H782" s="3">
        <f t="shared" si="369"/>
        <v>0</v>
      </c>
      <c r="I782" s="3">
        <f t="shared" si="369"/>
        <v>0</v>
      </c>
      <c r="J782" s="3">
        <f t="shared" si="369"/>
        <v>0</v>
      </c>
      <c r="K782" s="3">
        <f t="shared" si="369"/>
        <v>0</v>
      </c>
      <c r="L782" s="3">
        <f t="shared" si="369"/>
        <v>0</v>
      </c>
      <c r="M782" s="3">
        <f t="shared" si="369"/>
        <v>0</v>
      </c>
      <c r="N782" s="3">
        <f t="shared" si="369"/>
        <v>0</v>
      </c>
      <c r="O782" s="3">
        <f t="shared" si="369"/>
        <v>0</v>
      </c>
      <c r="P782" s="3">
        <f t="shared" si="369"/>
        <v>0</v>
      </c>
    </row>
    <row r="783" spans="1:16" hidden="1" outlineLevel="1" x14ac:dyDescent="0.2">
      <c r="E783" s="42" t="str">
        <f t="shared" ref="E783:P783" si="370" xml:space="preserve"> E$488</f>
        <v xml:space="preserve">Total Year 2 RCV linked adjustment run off applicable in 2028-29 - real (WN) </v>
      </c>
      <c r="F783" s="3">
        <f t="shared" si="370"/>
        <v>0</v>
      </c>
      <c r="G783" s="3" t="str">
        <f t="shared" si="370"/>
        <v>£m</v>
      </c>
      <c r="H783" s="3">
        <f t="shared" si="370"/>
        <v>0</v>
      </c>
      <c r="I783" s="3">
        <f t="shared" si="370"/>
        <v>0</v>
      </c>
      <c r="J783" s="3">
        <f t="shared" si="370"/>
        <v>0</v>
      </c>
      <c r="K783" s="3">
        <f t="shared" si="370"/>
        <v>0</v>
      </c>
      <c r="L783" s="3">
        <f t="shared" si="370"/>
        <v>0</v>
      </c>
      <c r="M783" s="3">
        <f t="shared" si="370"/>
        <v>0</v>
      </c>
      <c r="N783" s="3">
        <f t="shared" si="370"/>
        <v>0</v>
      </c>
      <c r="O783" s="3">
        <f t="shared" si="370"/>
        <v>0</v>
      </c>
      <c r="P783" s="3">
        <f t="shared" si="370"/>
        <v>0</v>
      </c>
    </row>
    <row r="784" spans="1:16" hidden="1" outlineLevel="1" x14ac:dyDescent="0.2">
      <c r="E784" s="42" t="str">
        <f t="shared" ref="E784:P784" si="371" xml:space="preserve"> E$489</f>
        <v xml:space="preserve">Total Year 2 RCV linked adjustment run off applicable in 2028-29 - real (WWN) </v>
      </c>
      <c r="F784" s="3">
        <f t="shared" si="371"/>
        <v>0</v>
      </c>
      <c r="G784" s="3" t="str">
        <f t="shared" si="371"/>
        <v>£m</v>
      </c>
      <c r="H784" s="3">
        <f t="shared" si="371"/>
        <v>0</v>
      </c>
      <c r="I784" s="3">
        <f t="shared" si="371"/>
        <v>0</v>
      </c>
      <c r="J784" s="3">
        <f t="shared" si="371"/>
        <v>0</v>
      </c>
      <c r="K784" s="3">
        <f t="shared" si="371"/>
        <v>0</v>
      </c>
      <c r="L784" s="3">
        <f t="shared" si="371"/>
        <v>0</v>
      </c>
      <c r="M784" s="3">
        <f t="shared" si="371"/>
        <v>0</v>
      </c>
      <c r="N784" s="3">
        <f t="shared" si="371"/>
        <v>0</v>
      </c>
      <c r="O784" s="3">
        <f t="shared" si="371"/>
        <v>0</v>
      </c>
      <c r="P784" s="3">
        <f t="shared" si="371"/>
        <v>0</v>
      </c>
    </row>
    <row r="785" spans="1:16" hidden="1" outlineLevel="1" x14ac:dyDescent="0.2">
      <c r="E785" s="42" t="str">
        <f t="shared" ref="E785:P785" si="372" xml:space="preserve"> E$490</f>
        <v xml:space="preserve">Total Year 2 RCV linked adjustment run off applicable in 2028-29 - real (BR) </v>
      </c>
      <c r="F785" s="3">
        <f t="shared" si="372"/>
        <v>0</v>
      </c>
      <c r="G785" s="3" t="str">
        <f t="shared" si="372"/>
        <v>£m</v>
      </c>
      <c r="H785" s="3">
        <f t="shared" si="372"/>
        <v>0</v>
      </c>
      <c r="I785" s="3">
        <f t="shared" si="372"/>
        <v>0</v>
      </c>
      <c r="J785" s="3">
        <f t="shared" si="372"/>
        <v>0</v>
      </c>
      <c r="K785" s="3">
        <f t="shared" si="372"/>
        <v>0</v>
      </c>
      <c r="L785" s="3">
        <f t="shared" si="372"/>
        <v>0</v>
      </c>
      <c r="M785" s="3">
        <f t="shared" si="372"/>
        <v>0</v>
      </c>
      <c r="N785" s="3">
        <f t="shared" si="372"/>
        <v>0</v>
      </c>
      <c r="O785" s="3">
        <f t="shared" si="372"/>
        <v>0</v>
      </c>
      <c r="P785" s="3">
        <f t="shared" si="372"/>
        <v>0</v>
      </c>
    </row>
    <row r="786" spans="1:16" hidden="1" outlineLevel="1" x14ac:dyDescent="0.2">
      <c r="E786" s="42" t="str">
        <f t="shared" ref="E786:P786" si="373" xml:space="preserve"> E$491</f>
        <v xml:space="preserve">Total Year 2 RCV linked adjustment run off applicable in 2028-29 - real (ADDN1) </v>
      </c>
      <c r="F786" s="3">
        <f t="shared" si="373"/>
        <v>0</v>
      </c>
      <c r="G786" s="3" t="str">
        <f t="shared" si="373"/>
        <v>£m</v>
      </c>
      <c r="H786" s="3">
        <f t="shared" si="373"/>
        <v>0</v>
      </c>
      <c r="I786" s="3">
        <f t="shared" si="373"/>
        <v>0</v>
      </c>
      <c r="J786" s="3">
        <f t="shared" si="373"/>
        <v>0</v>
      </c>
      <c r="K786" s="3">
        <f t="shared" si="373"/>
        <v>0</v>
      </c>
      <c r="L786" s="3">
        <f t="shared" si="373"/>
        <v>0</v>
      </c>
      <c r="M786" s="3">
        <f t="shared" si="373"/>
        <v>0</v>
      </c>
      <c r="N786" s="3">
        <f t="shared" si="373"/>
        <v>0</v>
      </c>
      <c r="O786" s="3">
        <f t="shared" si="373"/>
        <v>0</v>
      </c>
      <c r="P786" s="3">
        <f t="shared" si="373"/>
        <v>0</v>
      </c>
    </row>
    <row r="787" spans="1:16" hidden="1" outlineLevel="1" x14ac:dyDescent="0.2">
      <c r="E787" s="42" t="str">
        <f t="shared" ref="E787:P787" si="374" xml:space="preserve"> E$492</f>
        <v xml:space="preserve">Total Year 2 RCV linked adjustment run off applicable in 2028-29 - real (ADDN2) </v>
      </c>
      <c r="F787" s="3">
        <f t="shared" si="374"/>
        <v>0</v>
      </c>
      <c r="G787" s="3" t="str">
        <f t="shared" si="374"/>
        <v>£m</v>
      </c>
      <c r="H787" s="3">
        <f t="shared" si="374"/>
        <v>0</v>
      </c>
      <c r="I787" s="3">
        <f t="shared" si="374"/>
        <v>0</v>
      </c>
      <c r="J787" s="3">
        <f t="shared" si="374"/>
        <v>0</v>
      </c>
      <c r="K787" s="3">
        <f t="shared" si="374"/>
        <v>0</v>
      </c>
      <c r="L787" s="3">
        <f t="shared" si="374"/>
        <v>0</v>
      </c>
      <c r="M787" s="3">
        <f t="shared" si="374"/>
        <v>0</v>
      </c>
      <c r="N787" s="3">
        <f t="shared" si="374"/>
        <v>0</v>
      </c>
      <c r="O787" s="3">
        <f t="shared" si="374"/>
        <v>0</v>
      </c>
      <c r="P787" s="3">
        <f t="shared" si="374"/>
        <v>0</v>
      </c>
    </row>
    <row r="788" spans="1:16" hidden="1" outlineLevel="1" x14ac:dyDescent="0.2">
      <c r="E788" s="42" t="str">
        <f t="shared" ref="E788:P788" si="375" xml:space="preserve"> E$678</f>
        <v xml:space="preserve">Total Year 2 RCV linked adjustment return applicable in 2028-29 - real (WR) </v>
      </c>
      <c r="F788" s="3">
        <f t="shared" si="375"/>
        <v>0</v>
      </c>
      <c r="G788" s="3" t="str">
        <f t="shared" si="375"/>
        <v>£m</v>
      </c>
      <c r="H788" s="3">
        <f t="shared" si="375"/>
        <v>0</v>
      </c>
      <c r="I788" s="3">
        <f t="shared" si="375"/>
        <v>0</v>
      </c>
      <c r="J788" s="3">
        <f t="shared" si="375"/>
        <v>0</v>
      </c>
      <c r="K788" s="3">
        <f t="shared" si="375"/>
        <v>0</v>
      </c>
      <c r="L788" s="3">
        <f t="shared" si="375"/>
        <v>0</v>
      </c>
      <c r="M788" s="3">
        <f t="shared" si="375"/>
        <v>0</v>
      </c>
      <c r="N788" s="3">
        <f t="shared" si="375"/>
        <v>0</v>
      </c>
      <c r="O788" s="3">
        <f t="shared" si="375"/>
        <v>0</v>
      </c>
      <c r="P788" s="3">
        <f t="shared" si="375"/>
        <v>0</v>
      </c>
    </row>
    <row r="789" spans="1:16" hidden="1" outlineLevel="1" x14ac:dyDescent="0.2">
      <c r="E789" s="42" t="str">
        <f t="shared" ref="E789:P789" si="376" xml:space="preserve"> E$679</f>
        <v xml:space="preserve">Total Year 2 RCV linked adjustment return applicable in 2028-29 - real (WN) </v>
      </c>
      <c r="F789" s="3">
        <f t="shared" si="376"/>
        <v>0</v>
      </c>
      <c r="G789" s="3" t="str">
        <f t="shared" si="376"/>
        <v>£m</v>
      </c>
      <c r="H789" s="3">
        <f t="shared" si="376"/>
        <v>0</v>
      </c>
      <c r="I789" s="3">
        <f t="shared" si="376"/>
        <v>0</v>
      </c>
      <c r="J789" s="3">
        <f t="shared" si="376"/>
        <v>0</v>
      </c>
      <c r="K789" s="3">
        <f t="shared" si="376"/>
        <v>0</v>
      </c>
      <c r="L789" s="3">
        <f t="shared" si="376"/>
        <v>0</v>
      </c>
      <c r="M789" s="3">
        <f t="shared" si="376"/>
        <v>0</v>
      </c>
      <c r="N789" s="3">
        <f t="shared" si="376"/>
        <v>0</v>
      </c>
      <c r="O789" s="3">
        <f t="shared" si="376"/>
        <v>0</v>
      </c>
      <c r="P789" s="3">
        <f t="shared" si="376"/>
        <v>0</v>
      </c>
    </row>
    <row r="790" spans="1:16" hidden="1" outlineLevel="1" x14ac:dyDescent="0.2">
      <c r="E790" s="42" t="str">
        <f t="shared" ref="E790:P790" si="377" xml:space="preserve"> E$680</f>
        <v xml:space="preserve">Total Year 2 RCV linked adjustment return applicable in 2028-29 - real (WWN) </v>
      </c>
      <c r="F790" s="3">
        <f t="shared" si="377"/>
        <v>0</v>
      </c>
      <c r="G790" s="3" t="str">
        <f t="shared" si="377"/>
        <v>£m</v>
      </c>
      <c r="H790" s="3">
        <f t="shared" si="377"/>
        <v>0</v>
      </c>
      <c r="I790" s="3">
        <f t="shared" si="377"/>
        <v>0</v>
      </c>
      <c r="J790" s="3">
        <f t="shared" si="377"/>
        <v>0</v>
      </c>
      <c r="K790" s="3">
        <f t="shared" si="377"/>
        <v>0</v>
      </c>
      <c r="L790" s="3">
        <f t="shared" si="377"/>
        <v>0</v>
      </c>
      <c r="M790" s="3">
        <f t="shared" si="377"/>
        <v>0</v>
      </c>
      <c r="N790" s="3">
        <f t="shared" si="377"/>
        <v>0</v>
      </c>
      <c r="O790" s="3">
        <f t="shared" si="377"/>
        <v>0</v>
      </c>
      <c r="P790" s="3">
        <f t="shared" si="377"/>
        <v>0</v>
      </c>
    </row>
    <row r="791" spans="1:16" hidden="1" outlineLevel="1" x14ac:dyDescent="0.2">
      <c r="E791" s="42" t="str">
        <f t="shared" ref="E791:P791" si="378" xml:space="preserve"> E$681</f>
        <v xml:space="preserve">Total Year 2 RCV linked adjustment return applicable in 2028-29 - real (BR) </v>
      </c>
      <c r="F791" s="3">
        <f t="shared" si="378"/>
        <v>0</v>
      </c>
      <c r="G791" s="3" t="str">
        <f t="shared" si="378"/>
        <v>£m</v>
      </c>
      <c r="H791" s="3">
        <f t="shared" si="378"/>
        <v>0</v>
      </c>
      <c r="I791" s="3">
        <f t="shared" si="378"/>
        <v>0</v>
      </c>
      <c r="J791" s="3">
        <f t="shared" si="378"/>
        <v>0</v>
      </c>
      <c r="K791" s="3">
        <f t="shared" si="378"/>
        <v>0</v>
      </c>
      <c r="L791" s="3">
        <f t="shared" si="378"/>
        <v>0</v>
      </c>
      <c r="M791" s="3">
        <f t="shared" si="378"/>
        <v>0</v>
      </c>
      <c r="N791" s="3">
        <f t="shared" si="378"/>
        <v>0</v>
      </c>
      <c r="O791" s="3">
        <f t="shared" si="378"/>
        <v>0</v>
      </c>
      <c r="P791" s="3">
        <f t="shared" si="378"/>
        <v>0</v>
      </c>
    </row>
    <row r="792" spans="1:16" hidden="1" outlineLevel="1" x14ac:dyDescent="0.2">
      <c r="E792" s="42" t="str">
        <f t="shared" ref="E792:P792" si="379" xml:space="preserve"> E$682</f>
        <v xml:space="preserve">Total Year 2 RCV linked adjustment return applicable in 2028-29 - real (ADDN1) </v>
      </c>
      <c r="F792" s="3">
        <f t="shared" si="379"/>
        <v>0</v>
      </c>
      <c r="G792" s="3" t="str">
        <f t="shared" si="379"/>
        <v>£m</v>
      </c>
      <c r="H792" s="3">
        <f t="shared" si="379"/>
        <v>0</v>
      </c>
      <c r="I792" s="3">
        <f t="shared" si="379"/>
        <v>0</v>
      </c>
      <c r="J792" s="3">
        <f t="shared" si="379"/>
        <v>0</v>
      </c>
      <c r="K792" s="3">
        <f t="shared" si="379"/>
        <v>0</v>
      </c>
      <c r="L792" s="3">
        <f t="shared" si="379"/>
        <v>0</v>
      </c>
      <c r="M792" s="3">
        <f t="shared" si="379"/>
        <v>0</v>
      </c>
      <c r="N792" s="3">
        <f t="shared" si="379"/>
        <v>0</v>
      </c>
      <c r="O792" s="3">
        <f t="shared" si="379"/>
        <v>0</v>
      </c>
      <c r="P792" s="3">
        <f t="shared" si="379"/>
        <v>0</v>
      </c>
    </row>
    <row r="793" spans="1:16" hidden="1" outlineLevel="1" x14ac:dyDescent="0.2">
      <c r="E793" s="42" t="str">
        <f t="shared" ref="E793:P793" si="380" xml:space="preserve"> E$683</f>
        <v xml:space="preserve">Total Year 2 RCV linked adjustment return applicable in 2028-29 - real (ADDN2) </v>
      </c>
      <c r="F793" s="3">
        <f t="shared" si="380"/>
        <v>0</v>
      </c>
      <c r="G793" s="3" t="str">
        <f t="shared" si="380"/>
        <v>£m</v>
      </c>
      <c r="H793" s="3">
        <f t="shared" si="380"/>
        <v>0</v>
      </c>
      <c r="I793" s="3">
        <f t="shared" si="380"/>
        <v>0</v>
      </c>
      <c r="J793" s="3">
        <f t="shared" si="380"/>
        <v>0</v>
      </c>
      <c r="K793" s="3">
        <f t="shared" si="380"/>
        <v>0</v>
      </c>
      <c r="L793" s="3">
        <f t="shared" si="380"/>
        <v>0</v>
      </c>
      <c r="M793" s="3">
        <f t="shared" si="380"/>
        <v>0</v>
      </c>
      <c r="N793" s="3">
        <f t="shared" si="380"/>
        <v>0</v>
      </c>
      <c r="O793" s="3">
        <f t="shared" si="380"/>
        <v>0</v>
      </c>
      <c r="P793" s="3">
        <f t="shared" si="380"/>
        <v>0</v>
      </c>
    </row>
    <row r="794" spans="1:16" hidden="1" outlineLevel="1" x14ac:dyDescent="0.2">
      <c r="A794" s="25"/>
      <c r="B794" s="25"/>
      <c r="C794" s="32"/>
      <c r="D794" s="33"/>
      <c r="E794" s="18" t="s">
        <v>508</v>
      </c>
      <c r="F794" s="18"/>
      <c r="G794" s="18" t="s">
        <v>155</v>
      </c>
      <c r="H794" s="16">
        <f t="shared" ref="H794:H805" si="381" xml:space="preserve"> SUM( J794:P794 )</f>
        <v>0</v>
      </c>
      <c r="I794" s="18"/>
      <c r="J794" s="16">
        <f t="shared" ref="J794:P799" si="382" xml:space="preserve"> J776 + J782 + J788</f>
        <v>0</v>
      </c>
      <c r="K794" s="16">
        <f t="shared" si="382"/>
        <v>0</v>
      </c>
      <c r="L794" s="16">
        <f t="shared" si="382"/>
        <v>0</v>
      </c>
      <c r="M794" s="16">
        <f t="shared" si="382"/>
        <v>0</v>
      </c>
      <c r="N794" s="16">
        <f t="shared" si="382"/>
        <v>0</v>
      </c>
      <c r="O794" s="16">
        <f t="shared" si="382"/>
        <v>0</v>
      </c>
      <c r="P794" s="16">
        <f t="shared" si="382"/>
        <v>0</v>
      </c>
    </row>
    <row r="795" spans="1:16" hidden="1" outlineLevel="1" x14ac:dyDescent="0.2">
      <c r="A795" s="25"/>
      <c r="B795" s="25"/>
      <c r="C795" s="32"/>
      <c r="D795" s="33"/>
      <c r="E795" s="18" t="s">
        <v>509</v>
      </c>
      <c r="F795" s="18"/>
      <c r="G795" s="18" t="s">
        <v>155</v>
      </c>
      <c r="H795" s="16">
        <f t="shared" si="381"/>
        <v>0</v>
      </c>
      <c r="I795" s="18"/>
      <c r="J795" s="16">
        <f t="shared" si="382"/>
        <v>0</v>
      </c>
      <c r="K795" s="16">
        <f t="shared" si="382"/>
        <v>0</v>
      </c>
      <c r="L795" s="16">
        <f t="shared" si="382"/>
        <v>0</v>
      </c>
      <c r="M795" s="16">
        <f t="shared" si="382"/>
        <v>0</v>
      </c>
      <c r="N795" s="16">
        <f t="shared" si="382"/>
        <v>0</v>
      </c>
      <c r="O795" s="16">
        <f t="shared" si="382"/>
        <v>0</v>
      </c>
      <c r="P795" s="16">
        <f t="shared" si="382"/>
        <v>0</v>
      </c>
    </row>
    <row r="796" spans="1:16" hidden="1" outlineLevel="1" x14ac:dyDescent="0.2">
      <c r="A796" s="25"/>
      <c r="B796" s="25"/>
      <c r="C796" s="32"/>
      <c r="D796" s="33"/>
      <c r="E796" s="18" t="s">
        <v>510</v>
      </c>
      <c r="F796" s="18"/>
      <c r="G796" s="18" t="s">
        <v>155</v>
      </c>
      <c r="H796" s="16">
        <f t="shared" si="381"/>
        <v>0</v>
      </c>
      <c r="I796" s="18"/>
      <c r="J796" s="16">
        <f t="shared" si="382"/>
        <v>0</v>
      </c>
      <c r="K796" s="16">
        <f t="shared" si="382"/>
        <v>0</v>
      </c>
      <c r="L796" s="16">
        <f t="shared" si="382"/>
        <v>0</v>
      </c>
      <c r="M796" s="16">
        <f t="shared" si="382"/>
        <v>0</v>
      </c>
      <c r="N796" s="16">
        <f t="shared" si="382"/>
        <v>0</v>
      </c>
      <c r="O796" s="16">
        <f t="shared" si="382"/>
        <v>0</v>
      </c>
      <c r="P796" s="16">
        <f t="shared" si="382"/>
        <v>0</v>
      </c>
    </row>
    <row r="797" spans="1:16" hidden="1" outlineLevel="1" x14ac:dyDescent="0.2">
      <c r="A797" s="25"/>
      <c r="B797" s="25"/>
      <c r="C797" s="32"/>
      <c r="D797" s="33"/>
      <c r="E797" s="18" t="s">
        <v>511</v>
      </c>
      <c r="F797" s="18"/>
      <c r="G797" s="18" t="s">
        <v>155</v>
      </c>
      <c r="H797" s="16">
        <f t="shared" si="381"/>
        <v>0</v>
      </c>
      <c r="I797" s="18"/>
      <c r="J797" s="16">
        <f t="shared" si="382"/>
        <v>0</v>
      </c>
      <c r="K797" s="16">
        <f t="shared" si="382"/>
        <v>0</v>
      </c>
      <c r="L797" s="16">
        <f t="shared" si="382"/>
        <v>0</v>
      </c>
      <c r="M797" s="16">
        <f t="shared" si="382"/>
        <v>0</v>
      </c>
      <c r="N797" s="16">
        <f t="shared" si="382"/>
        <v>0</v>
      </c>
      <c r="O797" s="16">
        <f t="shared" si="382"/>
        <v>0</v>
      </c>
      <c r="P797" s="16">
        <f t="shared" si="382"/>
        <v>0</v>
      </c>
    </row>
    <row r="798" spans="1:16" hidden="1" outlineLevel="1" x14ac:dyDescent="0.2">
      <c r="A798" s="25"/>
      <c r="B798" s="25"/>
      <c r="C798" s="32"/>
      <c r="D798" s="33"/>
      <c r="E798" s="18" t="s">
        <v>512</v>
      </c>
      <c r="F798" s="18"/>
      <c r="G798" s="18" t="s">
        <v>155</v>
      </c>
      <c r="H798" s="16">
        <f t="shared" si="381"/>
        <v>0</v>
      </c>
      <c r="I798" s="18"/>
      <c r="J798" s="16">
        <f t="shared" si="382"/>
        <v>0</v>
      </c>
      <c r="K798" s="16">
        <f t="shared" si="382"/>
        <v>0</v>
      </c>
      <c r="L798" s="16">
        <f t="shared" si="382"/>
        <v>0</v>
      </c>
      <c r="M798" s="16">
        <f t="shared" si="382"/>
        <v>0</v>
      </c>
      <c r="N798" s="16">
        <f t="shared" si="382"/>
        <v>0</v>
      </c>
      <c r="O798" s="16">
        <f t="shared" si="382"/>
        <v>0</v>
      </c>
      <c r="P798" s="16">
        <f t="shared" si="382"/>
        <v>0</v>
      </c>
    </row>
    <row r="799" spans="1:16" hidden="1" outlineLevel="1" x14ac:dyDescent="0.2">
      <c r="A799" s="25"/>
      <c r="B799" s="25"/>
      <c r="C799" s="32"/>
      <c r="D799" s="33"/>
      <c r="E799" s="18" t="s">
        <v>513</v>
      </c>
      <c r="F799" s="18"/>
      <c r="G799" s="18" t="s">
        <v>155</v>
      </c>
      <c r="H799" s="16">
        <f t="shared" si="381"/>
        <v>0</v>
      </c>
      <c r="I799" s="18"/>
      <c r="J799" s="16">
        <f t="shared" si="382"/>
        <v>0</v>
      </c>
      <c r="K799" s="16">
        <f t="shared" si="382"/>
        <v>0</v>
      </c>
      <c r="L799" s="16">
        <f t="shared" si="382"/>
        <v>0</v>
      </c>
      <c r="M799" s="16">
        <f t="shared" si="382"/>
        <v>0</v>
      </c>
      <c r="N799" s="16">
        <f t="shared" si="382"/>
        <v>0</v>
      </c>
      <c r="O799" s="16">
        <f t="shared" si="382"/>
        <v>0</v>
      </c>
      <c r="P799" s="16">
        <f t="shared" si="382"/>
        <v>0</v>
      </c>
    </row>
    <row r="800" spans="1:16" hidden="1" outlineLevel="1" x14ac:dyDescent="0.2">
      <c r="A800" s="25"/>
      <c r="B800" s="25"/>
      <c r="C800" s="32"/>
      <c r="D800" s="33"/>
      <c r="E800" s="18" t="str">
        <f t="shared" ref="E800:E805" si="383" xml:space="preserve"> LEFT(E794, LEN(E794) - 3 )</f>
        <v xml:space="preserve">Total year 2 revenue adjustment in 2028-29 - real (WR)  </v>
      </c>
      <c r="F800" s="18"/>
      <c r="G800" s="18" t="str">
        <f t="shared" ref="G800:G805" si="384" xml:space="preserve"> G794</f>
        <v>£m</v>
      </c>
      <c r="H800" s="16">
        <f t="shared" si="381"/>
        <v>0</v>
      </c>
      <c r="I800" s="18"/>
      <c r="J800" s="16">
        <f t="shared" ref="J800:P805" si="385" xml:space="preserve"> -1 * J794</f>
        <v>0</v>
      </c>
      <c r="K800" s="16">
        <f t="shared" si="385"/>
        <v>0</v>
      </c>
      <c r="L800" s="16">
        <f t="shared" si="385"/>
        <v>0</v>
      </c>
      <c r="M800" s="16">
        <f t="shared" si="385"/>
        <v>0</v>
      </c>
      <c r="N800" s="16">
        <f t="shared" si="385"/>
        <v>0</v>
      </c>
      <c r="O800" s="16">
        <f t="shared" si="385"/>
        <v>0</v>
      </c>
      <c r="P800" s="16">
        <f t="shared" si="385"/>
        <v>0</v>
      </c>
    </row>
    <row r="801" spans="1:16" hidden="1" outlineLevel="1" x14ac:dyDescent="0.2">
      <c r="A801" s="25"/>
      <c r="B801" s="25"/>
      <c r="C801" s="32"/>
      <c r="D801" s="33"/>
      <c r="E801" s="18" t="str">
        <f t="shared" si="383"/>
        <v xml:space="preserve">Total year 2 revenue adjustment in 2028-29 - real (WN)  </v>
      </c>
      <c r="F801" s="18"/>
      <c r="G801" s="18" t="str">
        <f t="shared" si="384"/>
        <v>£m</v>
      </c>
      <c r="H801" s="16">
        <f t="shared" si="381"/>
        <v>0</v>
      </c>
      <c r="I801" s="18"/>
      <c r="J801" s="16">
        <f t="shared" si="385"/>
        <v>0</v>
      </c>
      <c r="K801" s="16">
        <f t="shared" si="385"/>
        <v>0</v>
      </c>
      <c r="L801" s="16">
        <f t="shared" si="385"/>
        <v>0</v>
      </c>
      <c r="M801" s="16">
        <f t="shared" si="385"/>
        <v>0</v>
      </c>
      <c r="N801" s="16">
        <f t="shared" si="385"/>
        <v>0</v>
      </c>
      <c r="O801" s="16">
        <f t="shared" si="385"/>
        <v>0</v>
      </c>
      <c r="P801" s="16">
        <f t="shared" si="385"/>
        <v>0</v>
      </c>
    </row>
    <row r="802" spans="1:16" hidden="1" outlineLevel="1" x14ac:dyDescent="0.2">
      <c r="A802" s="25"/>
      <c r="B802" s="25"/>
      <c r="C802" s="32"/>
      <c r="D802" s="33"/>
      <c r="E802" s="18" t="str">
        <f t="shared" si="383"/>
        <v xml:space="preserve">Total year 2 revenue adjustment in 2028-29 - real (WWN)  </v>
      </c>
      <c r="F802" s="18"/>
      <c r="G802" s="18" t="str">
        <f t="shared" si="384"/>
        <v>£m</v>
      </c>
      <c r="H802" s="16">
        <f t="shared" si="381"/>
        <v>0</v>
      </c>
      <c r="I802" s="18"/>
      <c r="J802" s="16">
        <f t="shared" si="385"/>
        <v>0</v>
      </c>
      <c r="K802" s="16">
        <f t="shared" si="385"/>
        <v>0</v>
      </c>
      <c r="L802" s="16">
        <f t="shared" si="385"/>
        <v>0</v>
      </c>
      <c r="M802" s="16">
        <f t="shared" si="385"/>
        <v>0</v>
      </c>
      <c r="N802" s="16">
        <f t="shared" si="385"/>
        <v>0</v>
      </c>
      <c r="O802" s="16">
        <f t="shared" si="385"/>
        <v>0</v>
      </c>
      <c r="P802" s="16">
        <f t="shared" si="385"/>
        <v>0</v>
      </c>
    </row>
    <row r="803" spans="1:16" hidden="1" outlineLevel="1" x14ac:dyDescent="0.2">
      <c r="A803" s="25"/>
      <c r="B803" s="25"/>
      <c r="C803" s="32"/>
      <c r="D803" s="33"/>
      <c r="E803" s="18" t="str">
        <f t="shared" si="383"/>
        <v xml:space="preserve">Total year 2 revenue adjustment in 2028-29 - real (BR)  </v>
      </c>
      <c r="F803" s="18"/>
      <c r="G803" s="18" t="str">
        <f t="shared" si="384"/>
        <v>£m</v>
      </c>
      <c r="H803" s="16">
        <f t="shared" si="381"/>
        <v>0</v>
      </c>
      <c r="I803" s="18"/>
      <c r="J803" s="16">
        <f t="shared" si="385"/>
        <v>0</v>
      </c>
      <c r="K803" s="16">
        <f t="shared" si="385"/>
        <v>0</v>
      </c>
      <c r="L803" s="16">
        <f t="shared" si="385"/>
        <v>0</v>
      </c>
      <c r="M803" s="16">
        <f t="shared" si="385"/>
        <v>0</v>
      </c>
      <c r="N803" s="16">
        <f t="shared" si="385"/>
        <v>0</v>
      </c>
      <c r="O803" s="16">
        <f t="shared" si="385"/>
        <v>0</v>
      </c>
      <c r="P803" s="16">
        <f t="shared" si="385"/>
        <v>0</v>
      </c>
    </row>
    <row r="804" spans="1:16" hidden="1" outlineLevel="1" x14ac:dyDescent="0.2">
      <c r="A804" s="25"/>
      <c r="B804" s="25"/>
      <c r="C804" s="32"/>
      <c r="D804" s="33"/>
      <c r="E804" s="18" t="str">
        <f t="shared" si="383"/>
        <v xml:space="preserve">Total year 2 revenue adjustment in 2028-29 - real (ADDN1)  </v>
      </c>
      <c r="F804" s="18"/>
      <c r="G804" s="18" t="str">
        <f t="shared" si="384"/>
        <v>£m</v>
      </c>
      <c r="H804" s="16">
        <f t="shared" si="381"/>
        <v>0</v>
      </c>
      <c r="I804" s="18"/>
      <c r="J804" s="16">
        <f t="shared" si="385"/>
        <v>0</v>
      </c>
      <c r="K804" s="16">
        <f t="shared" si="385"/>
        <v>0</v>
      </c>
      <c r="L804" s="16">
        <f t="shared" si="385"/>
        <v>0</v>
      </c>
      <c r="M804" s="16">
        <f t="shared" si="385"/>
        <v>0</v>
      </c>
      <c r="N804" s="16">
        <f t="shared" si="385"/>
        <v>0</v>
      </c>
      <c r="O804" s="16">
        <f t="shared" si="385"/>
        <v>0</v>
      </c>
      <c r="P804" s="16">
        <f t="shared" si="385"/>
        <v>0</v>
      </c>
    </row>
    <row r="805" spans="1:16" hidden="1" outlineLevel="1" x14ac:dyDescent="0.2">
      <c r="A805" s="25"/>
      <c r="B805" s="25"/>
      <c r="C805" s="32"/>
      <c r="D805" s="33"/>
      <c r="E805" s="18" t="str">
        <f t="shared" si="383"/>
        <v xml:space="preserve">Total year 2 revenue adjustment in 2028-29 - real (ADDN2)  </v>
      </c>
      <c r="F805" s="18"/>
      <c r="G805" s="18" t="str">
        <f t="shared" si="384"/>
        <v>£m</v>
      </c>
      <c r="H805" s="16">
        <f t="shared" si="381"/>
        <v>0</v>
      </c>
      <c r="I805" s="18"/>
      <c r="J805" s="16">
        <f t="shared" si="385"/>
        <v>0</v>
      </c>
      <c r="K805" s="16">
        <f t="shared" si="385"/>
        <v>0</v>
      </c>
      <c r="L805" s="16">
        <f t="shared" si="385"/>
        <v>0</v>
      </c>
      <c r="M805" s="16">
        <f t="shared" si="385"/>
        <v>0</v>
      </c>
      <c r="N805" s="16">
        <f t="shared" si="385"/>
        <v>0</v>
      </c>
      <c r="O805" s="16">
        <f t="shared" si="385"/>
        <v>0</v>
      </c>
      <c r="P805" s="16">
        <f t="shared" si="385"/>
        <v>0</v>
      </c>
    </row>
    <row r="806" spans="1:16" hidden="1" outlineLevel="1" x14ac:dyDescent="0.2"/>
    <row r="807" spans="1:16" hidden="1" outlineLevel="1" x14ac:dyDescent="0.2"/>
    <row r="808" spans="1:16" hidden="1" outlineLevel="1" x14ac:dyDescent="0.2">
      <c r="B808" s="35" t="s">
        <v>514</v>
      </c>
    </row>
    <row r="809" spans="1:16" hidden="1" outlineLevel="1" x14ac:dyDescent="0.2">
      <c r="E809" s="42" t="str">
        <f t="shared" ref="E809:P809" si="386" xml:space="preserve"> E$794</f>
        <v>Total year 2 revenue adjustment in 2028-29 - real (WR)  POS</v>
      </c>
      <c r="F809" s="3">
        <f t="shared" si="386"/>
        <v>0</v>
      </c>
      <c r="G809" s="3" t="str">
        <f t="shared" si="386"/>
        <v>£m</v>
      </c>
      <c r="H809" s="3">
        <f t="shared" si="386"/>
        <v>0</v>
      </c>
      <c r="I809" s="3">
        <f t="shared" si="386"/>
        <v>0</v>
      </c>
      <c r="J809" s="3">
        <f t="shared" si="386"/>
        <v>0</v>
      </c>
      <c r="K809" s="3">
        <f t="shared" si="386"/>
        <v>0</v>
      </c>
      <c r="L809" s="3">
        <f t="shared" si="386"/>
        <v>0</v>
      </c>
      <c r="M809" s="3">
        <f t="shared" si="386"/>
        <v>0</v>
      </c>
      <c r="N809" s="3">
        <f t="shared" si="386"/>
        <v>0</v>
      </c>
      <c r="O809" s="3">
        <f t="shared" si="386"/>
        <v>0</v>
      </c>
      <c r="P809" s="3">
        <f t="shared" si="386"/>
        <v>0</v>
      </c>
    </row>
    <row r="810" spans="1:16" hidden="1" outlineLevel="1" x14ac:dyDescent="0.2">
      <c r="E810" s="42" t="str">
        <f t="shared" ref="E810:P810" si="387" xml:space="preserve"> E$795</f>
        <v>Total year 2 revenue adjustment in 2028-29 - real (WN)  POS</v>
      </c>
      <c r="F810" s="3">
        <f t="shared" si="387"/>
        <v>0</v>
      </c>
      <c r="G810" s="3" t="str">
        <f t="shared" si="387"/>
        <v>£m</v>
      </c>
      <c r="H810" s="3">
        <f t="shared" si="387"/>
        <v>0</v>
      </c>
      <c r="I810" s="3">
        <f t="shared" si="387"/>
        <v>0</v>
      </c>
      <c r="J810" s="3">
        <f t="shared" si="387"/>
        <v>0</v>
      </c>
      <c r="K810" s="3">
        <f t="shared" si="387"/>
        <v>0</v>
      </c>
      <c r="L810" s="3">
        <f t="shared" si="387"/>
        <v>0</v>
      </c>
      <c r="M810" s="3">
        <f t="shared" si="387"/>
        <v>0</v>
      </c>
      <c r="N810" s="3">
        <f t="shared" si="387"/>
        <v>0</v>
      </c>
      <c r="O810" s="3">
        <f t="shared" si="387"/>
        <v>0</v>
      </c>
      <c r="P810" s="3">
        <f t="shared" si="387"/>
        <v>0</v>
      </c>
    </row>
    <row r="811" spans="1:16" hidden="1" outlineLevel="1" x14ac:dyDescent="0.2">
      <c r="E811" s="42" t="str">
        <f t="shared" ref="E811:P811" si="388" xml:space="preserve"> E$796</f>
        <v>Total year 2 revenue adjustment in 2028-29 - real (WWN)  POS</v>
      </c>
      <c r="F811" s="3">
        <f t="shared" si="388"/>
        <v>0</v>
      </c>
      <c r="G811" s="3" t="str">
        <f t="shared" si="388"/>
        <v>£m</v>
      </c>
      <c r="H811" s="3">
        <f t="shared" si="388"/>
        <v>0</v>
      </c>
      <c r="I811" s="3">
        <f t="shared" si="388"/>
        <v>0</v>
      </c>
      <c r="J811" s="3">
        <f t="shared" si="388"/>
        <v>0</v>
      </c>
      <c r="K811" s="3">
        <f t="shared" si="388"/>
        <v>0</v>
      </c>
      <c r="L811" s="3">
        <f t="shared" si="388"/>
        <v>0</v>
      </c>
      <c r="M811" s="3">
        <f t="shared" si="388"/>
        <v>0</v>
      </c>
      <c r="N811" s="3">
        <f t="shared" si="388"/>
        <v>0</v>
      </c>
      <c r="O811" s="3">
        <f t="shared" si="388"/>
        <v>0</v>
      </c>
      <c r="P811" s="3">
        <f t="shared" si="388"/>
        <v>0</v>
      </c>
    </row>
    <row r="812" spans="1:16" hidden="1" outlineLevel="1" x14ac:dyDescent="0.2">
      <c r="E812" s="42" t="str">
        <f t="shared" ref="E812:P812" si="389" xml:space="preserve"> E$797</f>
        <v>Total year 2 revenue adjustment in 2028-29 - real (BR)  POS</v>
      </c>
      <c r="F812" s="3">
        <f t="shared" si="389"/>
        <v>0</v>
      </c>
      <c r="G812" s="3" t="str">
        <f t="shared" si="389"/>
        <v>£m</v>
      </c>
      <c r="H812" s="3">
        <f t="shared" si="389"/>
        <v>0</v>
      </c>
      <c r="I812" s="3">
        <f t="shared" si="389"/>
        <v>0</v>
      </c>
      <c r="J812" s="3">
        <f t="shared" si="389"/>
        <v>0</v>
      </c>
      <c r="K812" s="3">
        <f t="shared" si="389"/>
        <v>0</v>
      </c>
      <c r="L812" s="3">
        <f t="shared" si="389"/>
        <v>0</v>
      </c>
      <c r="M812" s="3">
        <f t="shared" si="389"/>
        <v>0</v>
      </c>
      <c r="N812" s="3">
        <f t="shared" si="389"/>
        <v>0</v>
      </c>
      <c r="O812" s="3">
        <f t="shared" si="389"/>
        <v>0</v>
      </c>
      <c r="P812" s="3">
        <f t="shared" si="389"/>
        <v>0</v>
      </c>
    </row>
    <row r="813" spans="1:16" hidden="1" outlineLevel="1" x14ac:dyDescent="0.2">
      <c r="E813" s="42" t="str">
        <f t="shared" ref="E813:P813" si="390" xml:space="preserve"> E$798</f>
        <v>Total year 2 revenue adjustment in 2028-29 - real (ADDN1)  POS</v>
      </c>
      <c r="F813" s="3">
        <f t="shared" si="390"/>
        <v>0</v>
      </c>
      <c r="G813" s="3" t="str">
        <f t="shared" si="390"/>
        <v>£m</v>
      </c>
      <c r="H813" s="3">
        <f t="shared" si="390"/>
        <v>0</v>
      </c>
      <c r="I813" s="3">
        <f t="shared" si="390"/>
        <v>0</v>
      </c>
      <c r="J813" s="3">
        <f t="shared" si="390"/>
        <v>0</v>
      </c>
      <c r="K813" s="3">
        <f t="shared" si="390"/>
        <v>0</v>
      </c>
      <c r="L813" s="3">
        <f t="shared" si="390"/>
        <v>0</v>
      </c>
      <c r="M813" s="3">
        <f t="shared" si="390"/>
        <v>0</v>
      </c>
      <c r="N813" s="3">
        <f t="shared" si="390"/>
        <v>0</v>
      </c>
      <c r="O813" s="3">
        <f t="shared" si="390"/>
        <v>0</v>
      </c>
      <c r="P813" s="3">
        <f t="shared" si="390"/>
        <v>0</v>
      </c>
    </row>
    <row r="814" spans="1:16" hidden="1" outlineLevel="1" x14ac:dyDescent="0.2">
      <c r="E814" s="42" t="str">
        <f t="shared" ref="E814:P814" si="391" xml:space="preserve"> E$799</f>
        <v>Total year 2 revenue adjustment in 2028-29 - real (ADDN2)  POS</v>
      </c>
      <c r="F814" s="3">
        <f t="shared" si="391"/>
        <v>0</v>
      </c>
      <c r="G814" s="3" t="str">
        <f t="shared" si="391"/>
        <v>£m</v>
      </c>
      <c r="H814" s="3">
        <f t="shared" si="391"/>
        <v>0</v>
      </c>
      <c r="I814" s="3">
        <f t="shared" si="391"/>
        <v>0</v>
      </c>
      <c r="J814" s="3">
        <f t="shared" si="391"/>
        <v>0</v>
      </c>
      <c r="K814" s="3">
        <f t="shared" si="391"/>
        <v>0</v>
      </c>
      <c r="L814" s="3">
        <f t="shared" si="391"/>
        <v>0</v>
      </c>
      <c r="M814" s="3">
        <f t="shared" si="391"/>
        <v>0</v>
      </c>
      <c r="N814" s="3">
        <f t="shared" si="391"/>
        <v>0</v>
      </c>
      <c r="O814" s="3">
        <f t="shared" si="391"/>
        <v>0</v>
      </c>
      <c r="P814" s="3">
        <f t="shared" si="391"/>
        <v>0</v>
      </c>
    </row>
    <row r="815" spans="1:16" hidden="1" outlineLevel="1" x14ac:dyDescent="0.2">
      <c r="A815" s="25"/>
      <c r="B815" s="25"/>
      <c r="C815" s="32"/>
      <c r="D815" s="33"/>
      <c r="E815" s="18" t="s">
        <v>515</v>
      </c>
      <c r="F815" s="18"/>
      <c r="G815" s="18" t="s">
        <v>155</v>
      </c>
      <c r="H815" s="16">
        <f xml:space="preserve"> SUM( J815:P815 )</f>
        <v>0</v>
      </c>
      <c r="I815" s="18"/>
      <c r="J815" s="16">
        <f t="shared" ref="J815:P815" si="392" xml:space="preserve"> INDEX( J$809:J$814,MATCH("*(WR)*", $E$809:$E$814,0 )) + INDEX( J$809:J$814,MATCH("*(WN)*", $E$809:$E$814,0 ))</f>
        <v>0</v>
      </c>
      <c r="K815" s="16">
        <f t="shared" si="392"/>
        <v>0</v>
      </c>
      <c r="L815" s="16">
        <f t="shared" si="392"/>
        <v>0</v>
      </c>
      <c r="M815" s="16">
        <f t="shared" si="392"/>
        <v>0</v>
      </c>
      <c r="N815" s="16">
        <f t="shared" si="392"/>
        <v>0</v>
      </c>
      <c r="O815" s="16">
        <f t="shared" si="392"/>
        <v>0</v>
      </c>
      <c r="P815" s="16">
        <f t="shared" si="392"/>
        <v>0</v>
      </c>
    </row>
    <row r="816" spans="1:16" hidden="1" outlineLevel="1" x14ac:dyDescent="0.2">
      <c r="A816" s="25"/>
      <c r="B816" s="25"/>
      <c r="C816" s="32"/>
      <c r="D816" s="33"/>
      <c r="E816" s="18" t="s">
        <v>514</v>
      </c>
      <c r="F816" s="18"/>
      <c r="G816" s="18" t="s">
        <v>155</v>
      </c>
      <c r="H816" s="16">
        <v>35.497341023831609</v>
      </c>
      <c r="I816" s="18"/>
      <c r="J816" s="16">
        <f t="shared" ref="J816:P816" si="393">-1 * J815</f>
        <v>0</v>
      </c>
      <c r="K816" s="16">
        <f t="shared" si="393"/>
        <v>0</v>
      </c>
      <c r="L816" s="16">
        <f t="shared" si="393"/>
        <v>0</v>
      </c>
      <c r="M816" s="16">
        <f t="shared" si="393"/>
        <v>0</v>
      </c>
      <c r="N816" s="16">
        <f t="shared" si="393"/>
        <v>0</v>
      </c>
      <c r="O816" s="16">
        <f t="shared" si="393"/>
        <v>0</v>
      </c>
      <c r="P816" s="16">
        <f t="shared" si="393"/>
        <v>0</v>
      </c>
    </row>
    <row r="817" spans="1:16" hidden="1" outlineLevel="1" x14ac:dyDescent="0.2"/>
    <row r="818" spans="1:16" hidden="1" outlineLevel="1" x14ac:dyDescent="0.2"/>
    <row r="819" spans="1:16" hidden="1" outlineLevel="1" x14ac:dyDescent="0.2">
      <c r="B819" s="35" t="s">
        <v>516</v>
      </c>
    </row>
    <row r="820" spans="1:16" hidden="1" outlineLevel="1" x14ac:dyDescent="0.2">
      <c r="E820" s="42" t="str">
        <f t="shared" ref="E820:P820" si="394" xml:space="preserve"> E$794</f>
        <v>Total year 2 revenue adjustment in 2028-29 - real (WR)  POS</v>
      </c>
      <c r="F820" s="3">
        <f t="shared" si="394"/>
        <v>0</v>
      </c>
      <c r="G820" s="3" t="str">
        <f t="shared" si="394"/>
        <v>£m</v>
      </c>
      <c r="H820" s="3">
        <f t="shared" si="394"/>
        <v>0</v>
      </c>
      <c r="I820" s="3">
        <f t="shared" si="394"/>
        <v>0</v>
      </c>
      <c r="J820" s="3">
        <f t="shared" si="394"/>
        <v>0</v>
      </c>
      <c r="K820" s="3">
        <f t="shared" si="394"/>
        <v>0</v>
      </c>
      <c r="L820" s="3">
        <f t="shared" si="394"/>
        <v>0</v>
      </c>
      <c r="M820" s="3">
        <f t="shared" si="394"/>
        <v>0</v>
      </c>
      <c r="N820" s="3">
        <f t="shared" si="394"/>
        <v>0</v>
      </c>
      <c r="O820" s="3">
        <f t="shared" si="394"/>
        <v>0</v>
      </c>
      <c r="P820" s="3">
        <f t="shared" si="394"/>
        <v>0</v>
      </c>
    </row>
    <row r="821" spans="1:16" hidden="1" outlineLevel="1" x14ac:dyDescent="0.2">
      <c r="E821" s="42" t="str">
        <f t="shared" ref="E821:P821" si="395" xml:space="preserve"> E$795</f>
        <v>Total year 2 revenue adjustment in 2028-29 - real (WN)  POS</v>
      </c>
      <c r="F821" s="3">
        <f t="shared" si="395"/>
        <v>0</v>
      </c>
      <c r="G821" s="3" t="str">
        <f t="shared" si="395"/>
        <v>£m</v>
      </c>
      <c r="H821" s="3">
        <f t="shared" si="395"/>
        <v>0</v>
      </c>
      <c r="I821" s="3">
        <f t="shared" si="395"/>
        <v>0</v>
      </c>
      <c r="J821" s="3">
        <f t="shared" si="395"/>
        <v>0</v>
      </c>
      <c r="K821" s="3">
        <f t="shared" si="395"/>
        <v>0</v>
      </c>
      <c r="L821" s="3">
        <f t="shared" si="395"/>
        <v>0</v>
      </c>
      <c r="M821" s="3">
        <f t="shared" si="395"/>
        <v>0</v>
      </c>
      <c r="N821" s="3">
        <f t="shared" si="395"/>
        <v>0</v>
      </c>
      <c r="O821" s="3">
        <f t="shared" si="395"/>
        <v>0</v>
      </c>
      <c r="P821" s="3">
        <f t="shared" si="395"/>
        <v>0</v>
      </c>
    </row>
    <row r="822" spans="1:16" hidden="1" outlineLevel="1" x14ac:dyDescent="0.2">
      <c r="E822" s="42" t="str">
        <f t="shared" ref="E822:P822" si="396" xml:space="preserve"> E$796</f>
        <v>Total year 2 revenue adjustment in 2028-29 - real (WWN)  POS</v>
      </c>
      <c r="F822" s="3">
        <f t="shared" si="396"/>
        <v>0</v>
      </c>
      <c r="G822" s="3" t="str">
        <f t="shared" si="396"/>
        <v>£m</v>
      </c>
      <c r="H822" s="3">
        <f t="shared" si="396"/>
        <v>0</v>
      </c>
      <c r="I822" s="3">
        <f t="shared" si="396"/>
        <v>0</v>
      </c>
      <c r="J822" s="3">
        <f t="shared" si="396"/>
        <v>0</v>
      </c>
      <c r="K822" s="3">
        <f t="shared" si="396"/>
        <v>0</v>
      </c>
      <c r="L822" s="3">
        <f t="shared" si="396"/>
        <v>0</v>
      </c>
      <c r="M822" s="3">
        <f t="shared" si="396"/>
        <v>0</v>
      </c>
      <c r="N822" s="3">
        <f t="shared" si="396"/>
        <v>0</v>
      </c>
      <c r="O822" s="3">
        <f t="shared" si="396"/>
        <v>0</v>
      </c>
      <c r="P822" s="3">
        <f t="shared" si="396"/>
        <v>0</v>
      </c>
    </row>
    <row r="823" spans="1:16" hidden="1" outlineLevel="1" x14ac:dyDescent="0.2">
      <c r="E823" s="42" t="str">
        <f t="shared" ref="E823:P823" si="397" xml:space="preserve"> E$797</f>
        <v>Total year 2 revenue adjustment in 2028-29 - real (BR)  POS</v>
      </c>
      <c r="F823" s="3">
        <f t="shared" si="397"/>
        <v>0</v>
      </c>
      <c r="G823" s="3" t="str">
        <f t="shared" si="397"/>
        <v>£m</v>
      </c>
      <c r="H823" s="3">
        <f t="shared" si="397"/>
        <v>0</v>
      </c>
      <c r="I823" s="3">
        <f t="shared" si="397"/>
        <v>0</v>
      </c>
      <c r="J823" s="3">
        <f t="shared" si="397"/>
        <v>0</v>
      </c>
      <c r="K823" s="3">
        <f t="shared" si="397"/>
        <v>0</v>
      </c>
      <c r="L823" s="3">
        <f t="shared" si="397"/>
        <v>0</v>
      </c>
      <c r="M823" s="3">
        <f t="shared" si="397"/>
        <v>0</v>
      </c>
      <c r="N823" s="3">
        <f t="shared" si="397"/>
        <v>0</v>
      </c>
      <c r="O823" s="3">
        <f t="shared" si="397"/>
        <v>0</v>
      </c>
      <c r="P823" s="3">
        <f t="shared" si="397"/>
        <v>0</v>
      </c>
    </row>
    <row r="824" spans="1:16" hidden="1" outlineLevel="1" x14ac:dyDescent="0.2">
      <c r="E824" s="42" t="str">
        <f t="shared" ref="E824:P824" si="398" xml:space="preserve"> E$798</f>
        <v>Total year 2 revenue adjustment in 2028-29 - real (ADDN1)  POS</v>
      </c>
      <c r="F824" s="3">
        <f t="shared" si="398"/>
        <v>0</v>
      </c>
      <c r="G824" s="3" t="str">
        <f t="shared" si="398"/>
        <v>£m</v>
      </c>
      <c r="H824" s="3">
        <f t="shared" si="398"/>
        <v>0</v>
      </c>
      <c r="I824" s="3">
        <f t="shared" si="398"/>
        <v>0</v>
      </c>
      <c r="J824" s="3">
        <f t="shared" si="398"/>
        <v>0</v>
      </c>
      <c r="K824" s="3">
        <f t="shared" si="398"/>
        <v>0</v>
      </c>
      <c r="L824" s="3">
        <f t="shared" si="398"/>
        <v>0</v>
      </c>
      <c r="M824" s="3">
        <f t="shared" si="398"/>
        <v>0</v>
      </c>
      <c r="N824" s="3">
        <f t="shared" si="398"/>
        <v>0</v>
      </c>
      <c r="O824" s="3">
        <f t="shared" si="398"/>
        <v>0</v>
      </c>
      <c r="P824" s="3">
        <f t="shared" si="398"/>
        <v>0</v>
      </c>
    </row>
    <row r="825" spans="1:16" hidden="1" outlineLevel="1" x14ac:dyDescent="0.2">
      <c r="E825" s="42" t="str">
        <f t="shared" ref="E825:P825" si="399" xml:space="preserve"> E$799</f>
        <v>Total year 2 revenue adjustment in 2028-29 - real (ADDN2)  POS</v>
      </c>
      <c r="F825" s="3">
        <f t="shared" si="399"/>
        <v>0</v>
      </c>
      <c r="G825" s="3" t="str">
        <f t="shared" si="399"/>
        <v>£m</v>
      </c>
      <c r="H825" s="3">
        <f t="shared" si="399"/>
        <v>0</v>
      </c>
      <c r="I825" s="3">
        <f t="shared" si="399"/>
        <v>0</v>
      </c>
      <c r="J825" s="3">
        <f t="shared" si="399"/>
        <v>0</v>
      </c>
      <c r="K825" s="3">
        <f t="shared" si="399"/>
        <v>0</v>
      </c>
      <c r="L825" s="3">
        <f t="shared" si="399"/>
        <v>0</v>
      </c>
      <c r="M825" s="3">
        <f t="shared" si="399"/>
        <v>0</v>
      </c>
      <c r="N825" s="3">
        <f t="shared" si="399"/>
        <v>0</v>
      </c>
      <c r="O825" s="3">
        <f t="shared" si="399"/>
        <v>0</v>
      </c>
      <c r="P825" s="3">
        <f t="shared" si="399"/>
        <v>0</v>
      </c>
    </row>
    <row r="826" spans="1:16" hidden="1" outlineLevel="1" x14ac:dyDescent="0.2">
      <c r="A826" s="25"/>
      <c r="B826" s="25"/>
      <c r="C826" s="32"/>
      <c r="D826" s="33"/>
      <c r="E826" s="18" t="s">
        <v>517</v>
      </c>
      <c r="F826" s="18"/>
      <c r="G826" s="18" t="s">
        <v>155</v>
      </c>
      <c r="H826" s="16">
        <f xml:space="preserve"> SUM( J826:P826 )</f>
        <v>0</v>
      </c>
      <c r="I826" s="18"/>
      <c r="J826" s="16">
        <f t="shared" ref="J826:P826" si="400" xml:space="preserve"> INDEX( J$820:J$825,MATCH("*(WWN)*", $E$820:$E$825,0 )) + INDEX( J$820:J$825,MATCH("*(BR)*", $E$820:$E$825,0 ))</f>
        <v>0</v>
      </c>
      <c r="K826" s="16">
        <f t="shared" si="400"/>
        <v>0</v>
      </c>
      <c r="L826" s="16">
        <f t="shared" si="400"/>
        <v>0</v>
      </c>
      <c r="M826" s="16">
        <f t="shared" si="400"/>
        <v>0</v>
      </c>
      <c r="N826" s="16">
        <f t="shared" si="400"/>
        <v>0</v>
      </c>
      <c r="O826" s="16">
        <f t="shared" si="400"/>
        <v>0</v>
      </c>
      <c r="P826" s="16">
        <f t="shared" si="400"/>
        <v>0</v>
      </c>
    </row>
    <row r="827" spans="1:16" hidden="1" outlineLevel="1" x14ac:dyDescent="0.2">
      <c r="A827" s="25"/>
      <c r="B827" s="25"/>
      <c r="C827" s="32"/>
      <c r="D827" s="33"/>
      <c r="E827" s="18" t="s">
        <v>516</v>
      </c>
      <c r="F827" s="18"/>
      <c r="G827" s="18" t="s">
        <v>155</v>
      </c>
      <c r="H827" s="16">
        <v>0</v>
      </c>
      <c r="I827" s="18"/>
      <c r="J827" s="16">
        <f t="shared" ref="J827:P827" si="401">-1 * J826</f>
        <v>0</v>
      </c>
      <c r="K827" s="16">
        <f t="shared" si="401"/>
        <v>0</v>
      </c>
      <c r="L827" s="16">
        <f t="shared" si="401"/>
        <v>0</v>
      </c>
      <c r="M827" s="16">
        <f t="shared" si="401"/>
        <v>0</v>
      </c>
      <c r="N827" s="16">
        <f t="shared" si="401"/>
        <v>0</v>
      </c>
      <c r="O827" s="16">
        <f t="shared" si="401"/>
        <v>0</v>
      </c>
      <c r="P827" s="16">
        <f t="shared" si="401"/>
        <v>0</v>
      </c>
    </row>
    <row r="828" spans="1:16" hidden="1" outlineLevel="1" x14ac:dyDescent="0.2"/>
    <row r="829" spans="1:16" hidden="1" outlineLevel="1" x14ac:dyDescent="0.2"/>
    <row r="830" spans="1:16" hidden="1" outlineLevel="1" x14ac:dyDescent="0.2">
      <c r="B830" s="35" t="s">
        <v>518</v>
      </c>
    </row>
    <row r="831" spans="1:16" hidden="1" outlineLevel="1" x14ac:dyDescent="0.2">
      <c r="E831" s="42" t="str">
        <f t="shared" ref="E831:P831" si="402" xml:space="preserve"> E$794</f>
        <v>Total year 2 revenue adjustment in 2028-29 - real (WR)  POS</v>
      </c>
      <c r="F831" s="3">
        <f t="shared" si="402"/>
        <v>0</v>
      </c>
      <c r="G831" s="3" t="str">
        <f t="shared" si="402"/>
        <v>£m</v>
      </c>
      <c r="H831" s="3">
        <f t="shared" si="402"/>
        <v>0</v>
      </c>
      <c r="I831" s="3">
        <f t="shared" si="402"/>
        <v>0</v>
      </c>
      <c r="J831" s="3">
        <f t="shared" si="402"/>
        <v>0</v>
      </c>
      <c r="K831" s="3">
        <f t="shared" si="402"/>
        <v>0</v>
      </c>
      <c r="L831" s="3">
        <f t="shared" si="402"/>
        <v>0</v>
      </c>
      <c r="M831" s="3">
        <f t="shared" si="402"/>
        <v>0</v>
      </c>
      <c r="N831" s="3">
        <f t="shared" si="402"/>
        <v>0</v>
      </c>
      <c r="O831" s="3">
        <f t="shared" si="402"/>
        <v>0</v>
      </c>
      <c r="P831" s="3">
        <f t="shared" si="402"/>
        <v>0</v>
      </c>
    </row>
    <row r="832" spans="1:16" hidden="1" outlineLevel="1" x14ac:dyDescent="0.2">
      <c r="E832" s="42" t="str">
        <f t="shared" ref="E832:P832" si="403" xml:space="preserve"> E$795</f>
        <v>Total year 2 revenue adjustment in 2028-29 - real (WN)  POS</v>
      </c>
      <c r="F832" s="3">
        <f t="shared" si="403"/>
        <v>0</v>
      </c>
      <c r="G832" s="3" t="str">
        <f t="shared" si="403"/>
        <v>£m</v>
      </c>
      <c r="H832" s="3">
        <f t="shared" si="403"/>
        <v>0</v>
      </c>
      <c r="I832" s="3">
        <f t="shared" si="403"/>
        <v>0</v>
      </c>
      <c r="J832" s="3">
        <f t="shared" si="403"/>
        <v>0</v>
      </c>
      <c r="K832" s="3">
        <f t="shared" si="403"/>
        <v>0</v>
      </c>
      <c r="L832" s="3">
        <f t="shared" si="403"/>
        <v>0</v>
      </c>
      <c r="M832" s="3">
        <f t="shared" si="403"/>
        <v>0</v>
      </c>
      <c r="N832" s="3">
        <f t="shared" si="403"/>
        <v>0</v>
      </c>
      <c r="O832" s="3">
        <f t="shared" si="403"/>
        <v>0</v>
      </c>
      <c r="P832" s="3">
        <f t="shared" si="403"/>
        <v>0</v>
      </c>
    </row>
    <row r="833" spans="1:16" hidden="1" outlineLevel="1" x14ac:dyDescent="0.2">
      <c r="E833" s="42" t="str">
        <f t="shared" ref="E833:P833" si="404" xml:space="preserve"> E$796</f>
        <v>Total year 2 revenue adjustment in 2028-29 - real (WWN)  POS</v>
      </c>
      <c r="F833" s="3">
        <f t="shared" si="404"/>
        <v>0</v>
      </c>
      <c r="G833" s="3" t="str">
        <f t="shared" si="404"/>
        <v>£m</v>
      </c>
      <c r="H833" s="3">
        <f t="shared" si="404"/>
        <v>0</v>
      </c>
      <c r="I833" s="3">
        <f t="shared" si="404"/>
        <v>0</v>
      </c>
      <c r="J833" s="3">
        <f t="shared" si="404"/>
        <v>0</v>
      </c>
      <c r="K833" s="3">
        <f t="shared" si="404"/>
        <v>0</v>
      </c>
      <c r="L833" s="3">
        <f t="shared" si="404"/>
        <v>0</v>
      </c>
      <c r="M833" s="3">
        <f t="shared" si="404"/>
        <v>0</v>
      </c>
      <c r="N833" s="3">
        <f t="shared" si="404"/>
        <v>0</v>
      </c>
      <c r="O833" s="3">
        <f t="shared" si="404"/>
        <v>0</v>
      </c>
      <c r="P833" s="3">
        <f t="shared" si="404"/>
        <v>0</v>
      </c>
    </row>
    <row r="834" spans="1:16" hidden="1" outlineLevel="1" x14ac:dyDescent="0.2">
      <c r="E834" s="42" t="str">
        <f t="shared" ref="E834:P834" si="405" xml:space="preserve"> E$797</f>
        <v>Total year 2 revenue adjustment in 2028-29 - real (BR)  POS</v>
      </c>
      <c r="F834" s="3">
        <f t="shared" si="405"/>
        <v>0</v>
      </c>
      <c r="G834" s="3" t="str">
        <f t="shared" si="405"/>
        <v>£m</v>
      </c>
      <c r="H834" s="3">
        <f t="shared" si="405"/>
        <v>0</v>
      </c>
      <c r="I834" s="3">
        <f t="shared" si="405"/>
        <v>0</v>
      </c>
      <c r="J834" s="3">
        <f t="shared" si="405"/>
        <v>0</v>
      </c>
      <c r="K834" s="3">
        <f t="shared" si="405"/>
        <v>0</v>
      </c>
      <c r="L834" s="3">
        <f t="shared" si="405"/>
        <v>0</v>
      </c>
      <c r="M834" s="3">
        <f t="shared" si="405"/>
        <v>0</v>
      </c>
      <c r="N834" s="3">
        <f t="shared" si="405"/>
        <v>0</v>
      </c>
      <c r="O834" s="3">
        <f t="shared" si="405"/>
        <v>0</v>
      </c>
      <c r="P834" s="3">
        <f t="shared" si="405"/>
        <v>0</v>
      </c>
    </row>
    <row r="835" spans="1:16" hidden="1" outlineLevel="1" x14ac:dyDescent="0.2">
      <c r="E835" s="42" t="str">
        <f t="shared" ref="E835:P835" si="406" xml:space="preserve"> E$798</f>
        <v>Total year 2 revenue adjustment in 2028-29 - real (ADDN1)  POS</v>
      </c>
      <c r="F835" s="3">
        <f t="shared" si="406"/>
        <v>0</v>
      </c>
      <c r="G835" s="3" t="str">
        <f t="shared" si="406"/>
        <v>£m</v>
      </c>
      <c r="H835" s="3">
        <f t="shared" si="406"/>
        <v>0</v>
      </c>
      <c r="I835" s="3">
        <f t="shared" si="406"/>
        <v>0</v>
      </c>
      <c r="J835" s="3">
        <f t="shared" si="406"/>
        <v>0</v>
      </c>
      <c r="K835" s="3">
        <f t="shared" si="406"/>
        <v>0</v>
      </c>
      <c r="L835" s="3">
        <f t="shared" si="406"/>
        <v>0</v>
      </c>
      <c r="M835" s="3">
        <f t="shared" si="406"/>
        <v>0</v>
      </c>
      <c r="N835" s="3">
        <f t="shared" si="406"/>
        <v>0</v>
      </c>
      <c r="O835" s="3">
        <f t="shared" si="406"/>
        <v>0</v>
      </c>
      <c r="P835" s="3">
        <f t="shared" si="406"/>
        <v>0</v>
      </c>
    </row>
    <row r="836" spans="1:16" hidden="1" outlineLevel="1" x14ac:dyDescent="0.2">
      <c r="E836" s="42" t="str">
        <f t="shared" ref="E836:P836" si="407" xml:space="preserve"> E$799</f>
        <v>Total year 2 revenue adjustment in 2028-29 - real (ADDN2)  POS</v>
      </c>
      <c r="F836" s="3">
        <f t="shared" si="407"/>
        <v>0</v>
      </c>
      <c r="G836" s="3" t="str">
        <f t="shared" si="407"/>
        <v>£m</v>
      </c>
      <c r="H836" s="3">
        <f t="shared" si="407"/>
        <v>0</v>
      </c>
      <c r="I836" s="3">
        <f t="shared" si="407"/>
        <v>0</v>
      </c>
      <c r="J836" s="3">
        <f t="shared" si="407"/>
        <v>0</v>
      </c>
      <c r="K836" s="3">
        <f t="shared" si="407"/>
        <v>0</v>
      </c>
      <c r="L836" s="3">
        <f t="shared" si="407"/>
        <v>0</v>
      </c>
      <c r="M836" s="3">
        <f t="shared" si="407"/>
        <v>0</v>
      </c>
      <c r="N836" s="3">
        <f t="shared" si="407"/>
        <v>0</v>
      </c>
      <c r="O836" s="3">
        <f t="shared" si="407"/>
        <v>0</v>
      </c>
      <c r="P836" s="3">
        <f t="shared" si="407"/>
        <v>0</v>
      </c>
    </row>
    <row r="837" spans="1:16" hidden="1" outlineLevel="1" x14ac:dyDescent="0.2">
      <c r="A837" s="25"/>
      <c r="B837" s="25"/>
      <c r="C837" s="32"/>
      <c r="D837" s="33"/>
      <c r="E837" s="18" t="s">
        <v>519</v>
      </c>
      <c r="F837" s="18"/>
      <c r="G837" s="18" t="s">
        <v>155</v>
      </c>
      <c r="H837" s="16">
        <f xml:space="preserve"> SUM( J837:P837 )</f>
        <v>0</v>
      </c>
      <c r="I837" s="18"/>
      <c r="J837" s="16">
        <f t="shared" ref="J837:P837" si="408" xml:space="preserve"> INDEX( J$831:J$836,MATCH("*(ADDN1)*", $E$831:$E$836,0 )) + INDEX( J$831:J$836,MATCH("*(ADDN2)*", $E$831:$E$836,0 ))</f>
        <v>0</v>
      </c>
      <c r="K837" s="16">
        <f t="shared" si="408"/>
        <v>0</v>
      </c>
      <c r="L837" s="16">
        <f t="shared" si="408"/>
        <v>0</v>
      </c>
      <c r="M837" s="16">
        <f t="shared" si="408"/>
        <v>0</v>
      </c>
      <c r="N837" s="16">
        <f t="shared" si="408"/>
        <v>0</v>
      </c>
      <c r="O837" s="16">
        <f t="shared" si="408"/>
        <v>0</v>
      </c>
      <c r="P837" s="16">
        <f t="shared" si="408"/>
        <v>0</v>
      </c>
    </row>
    <row r="838" spans="1:16" hidden="1" outlineLevel="1" x14ac:dyDescent="0.2">
      <c r="A838" s="25"/>
      <c r="B838" s="25"/>
      <c r="C838" s="32"/>
      <c r="D838" s="33"/>
      <c r="E838" s="18" t="s">
        <v>518</v>
      </c>
      <c r="F838" s="18"/>
      <c r="G838" s="18" t="s">
        <v>155</v>
      </c>
      <c r="H838" s="16">
        <v>0</v>
      </c>
      <c r="I838" s="18"/>
      <c r="J838" s="16">
        <f t="shared" ref="J838:P838" si="409">-1 * J837</f>
        <v>0</v>
      </c>
      <c r="K838" s="16">
        <f t="shared" si="409"/>
        <v>0</v>
      </c>
      <c r="L838" s="16">
        <f t="shared" si="409"/>
        <v>0</v>
      </c>
      <c r="M838" s="16">
        <f t="shared" si="409"/>
        <v>0</v>
      </c>
      <c r="N838" s="16">
        <f t="shared" si="409"/>
        <v>0</v>
      </c>
      <c r="O838" s="16">
        <f t="shared" si="409"/>
        <v>0</v>
      </c>
      <c r="P838" s="16">
        <f t="shared" si="409"/>
        <v>0</v>
      </c>
    </row>
    <row r="839" spans="1:16" hidden="1" outlineLevel="1" x14ac:dyDescent="0.2"/>
    <row r="840" spans="1:16" hidden="1" outlineLevel="1" x14ac:dyDescent="0.2"/>
    <row r="841" spans="1:16" hidden="1" outlineLevel="1" x14ac:dyDescent="0.2">
      <c r="B841" s="35" t="s">
        <v>520</v>
      </c>
    </row>
    <row r="842" spans="1:16" hidden="1" outlineLevel="1" x14ac:dyDescent="0.2">
      <c r="E842" s="42" t="str">
        <f t="shared" ref="E842:P842" si="410" xml:space="preserve"> E$321</f>
        <v xml:space="preserve">Total Year 2 PAYG linked adjustment clawback in 2029-30 - real (WR) </v>
      </c>
      <c r="F842" s="3">
        <f t="shared" si="410"/>
        <v>0</v>
      </c>
      <c r="G842" s="3" t="str">
        <f t="shared" si="410"/>
        <v>£m</v>
      </c>
      <c r="H842" s="3">
        <f t="shared" si="410"/>
        <v>0</v>
      </c>
      <c r="I842" s="3">
        <f t="shared" si="410"/>
        <v>0</v>
      </c>
      <c r="J842" s="3">
        <f t="shared" si="410"/>
        <v>0</v>
      </c>
      <c r="K842" s="3">
        <f t="shared" si="410"/>
        <v>0</v>
      </c>
      <c r="L842" s="3">
        <f t="shared" si="410"/>
        <v>0</v>
      </c>
      <c r="M842" s="3">
        <f t="shared" si="410"/>
        <v>0</v>
      </c>
      <c r="N842" s="3">
        <f t="shared" si="410"/>
        <v>0</v>
      </c>
      <c r="O842" s="3">
        <f t="shared" si="410"/>
        <v>0</v>
      </c>
      <c r="P842" s="3">
        <f t="shared" si="410"/>
        <v>0</v>
      </c>
    </row>
    <row r="843" spans="1:16" hidden="1" outlineLevel="1" x14ac:dyDescent="0.2">
      <c r="E843" s="42" t="str">
        <f t="shared" ref="E843:P843" si="411" xml:space="preserve"> E$322</f>
        <v xml:space="preserve">Total Year 2 PAYG linked adjustment clawback in 2029-30 - real (WN) </v>
      </c>
      <c r="F843" s="3">
        <f t="shared" si="411"/>
        <v>0</v>
      </c>
      <c r="G843" s="3" t="str">
        <f t="shared" si="411"/>
        <v>£m</v>
      </c>
      <c r="H843" s="3">
        <f t="shared" si="411"/>
        <v>0</v>
      </c>
      <c r="I843" s="3">
        <f t="shared" si="411"/>
        <v>0</v>
      </c>
      <c r="J843" s="3">
        <f t="shared" si="411"/>
        <v>0</v>
      </c>
      <c r="K843" s="3">
        <f t="shared" si="411"/>
        <v>0</v>
      </c>
      <c r="L843" s="3">
        <f t="shared" si="411"/>
        <v>0</v>
      </c>
      <c r="M843" s="3">
        <f t="shared" si="411"/>
        <v>0</v>
      </c>
      <c r="N843" s="3">
        <f t="shared" si="411"/>
        <v>0</v>
      </c>
      <c r="O843" s="3">
        <f t="shared" si="411"/>
        <v>0</v>
      </c>
      <c r="P843" s="3">
        <f t="shared" si="411"/>
        <v>0</v>
      </c>
    </row>
    <row r="844" spans="1:16" hidden="1" outlineLevel="1" x14ac:dyDescent="0.2">
      <c r="E844" s="42" t="str">
        <f t="shared" ref="E844:P844" si="412" xml:space="preserve"> E$323</f>
        <v xml:space="preserve">Total Year 2 PAYG linked adjustment clawback in 2029-30 - real (WWN) </v>
      </c>
      <c r="F844" s="3">
        <f t="shared" si="412"/>
        <v>0</v>
      </c>
      <c r="G844" s="3" t="str">
        <f t="shared" si="412"/>
        <v>£m</v>
      </c>
      <c r="H844" s="3">
        <f t="shared" si="412"/>
        <v>0</v>
      </c>
      <c r="I844" s="3">
        <f t="shared" si="412"/>
        <v>0</v>
      </c>
      <c r="J844" s="3">
        <f t="shared" si="412"/>
        <v>0</v>
      </c>
      <c r="K844" s="3">
        <f t="shared" si="412"/>
        <v>0</v>
      </c>
      <c r="L844" s="3">
        <f t="shared" si="412"/>
        <v>0</v>
      </c>
      <c r="M844" s="3">
        <f t="shared" si="412"/>
        <v>0</v>
      </c>
      <c r="N844" s="3">
        <f t="shared" si="412"/>
        <v>0</v>
      </c>
      <c r="O844" s="3">
        <f t="shared" si="412"/>
        <v>0</v>
      </c>
      <c r="P844" s="3">
        <f t="shared" si="412"/>
        <v>0</v>
      </c>
    </row>
    <row r="845" spans="1:16" hidden="1" outlineLevel="1" x14ac:dyDescent="0.2">
      <c r="E845" s="42" t="str">
        <f t="shared" ref="E845:P845" si="413" xml:space="preserve"> E$324</f>
        <v xml:space="preserve">Total Year 2 PAYG linked adjustment clawback in 2029-30 - real (BR) </v>
      </c>
      <c r="F845" s="3">
        <f t="shared" si="413"/>
        <v>0</v>
      </c>
      <c r="G845" s="3" t="str">
        <f t="shared" si="413"/>
        <v>£m</v>
      </c>
      <c r="H845" s="3">
        <f t="shared" si="413"/>
        <v>0</v>
      </c>
      <c r="I845" s="3">
        <f t="shared" si="413"/>
        <v>0</v>
      </c>
      <c r="J845" s="3">
        <f t="shared" si="413"/>
        <v>0</v>
      </c>
      <c r="K845" s="3">
        <f t="shared" si="413"/>
        <v>0</v>
      </c>
      <c r="L845" s="3">
        <f t="shared" si="413"/>
        <v>0</v>
      </c>
      <c r="M845" s="3">
        <f t="shared" si="413"/>
        <v>0</v>
      </c>
      <c r="N845" s="3">
        <f t="shared" si="413"/>
        <v>0</v>
      </c>
      <c r="O845" s="3">
        <f t="shared" si="413"/>
        <v>0</v>
      </c>
      <c r="P845" s="3">
        <f t="shared" si="413"/>
        <v>0</v>
      </c>
    </row>
    <row r="846" spans="1:16" hidden="1" outlineLevel="1" x14ac:dyDescent="0.2">
      <c r="E846" s="42" t="str">
        <f t="shared" ref="E846:P846" si="414" xml:space="preserve"> E$325</f>
        <v xml:space="preserve">Total Year 2 PAYG linked adjustment clawback in 2029-30 - real (ADDN1) </v>
      </c>
      <c r="F846" s="3">
        <f t="shared" si="414"/>
        <v>0</v>
      </c>
      <c r="G846" s="3" t="str">
        <f t="shared" si="414"/>
        <v>£m</v>
      </c>
      <c r="H846" s="3">
        <f t="shared" si="414"/>
        <v>0</v>
      </c>
      <c r="I846" s="3">
        <f t="shared" si="414"/>
        <v>0</v>
      </c>
      <c r="J846" s="3">
        <f t="shared" si="414"/>
        <v>0</v>
      </c>
      <c r="K846" s="3">
        <f t="shared" si="414"/>
        <v>0</v>
      </c>
      <c r="L846" s="3">
        <f t="shared" si="414"/>
        <v>0</v>
      </c>
      <c r="M846" s="3">
        <f t="shared" si="414"/>
        <v>0</v>
      </c>
      <c r="N846" s="3">
        <f t="shared" si="414"/>
        <v>0</v>
      </c>
      <c r="O846" s="3">
        <f t="shared" si="414"/>
        <v>0</v>
      </c>
      <c r="P846" s="3">
        <f t="shared" si="414"/>
        <v>0</v>
      </c>
    </row>
    <row r="847" spans="1:16" hidden="1" outlineLevel="1" x14ac:dyDescent="0.2">
      <c r="E847" s="42" t="str">
        <f t="shared" ref="E847:P847" si="415" xml:space="preserve"> E$326</f>
        <v xml:space="preserve">Total Year 2 PAYG linked adjustment clawback in 2029-30 - real (ADDN2) </v>
      </c>
      <c r="F847" s="3">
        <f t="shared" si="415"/>
        <v>0</v>
      </c>
      <c r="G847" s="3" t="str">
        <f t="shared" si="415"/>
        <v>£m</v>
      </c>
      <c r="H847" s="3">
        <f t="shared" si="415"/>
        <v>0</v>
      </c>
      <c r="I847" s="3">
        <f t="shared" si="415"/>
        <v>0</v>
      </c>
      <c r="J847" s="3">
        <f t="shared" si="415"/>
        <v>0</v>
      </c>
      <c r="K847" s="3">
        <f t="shared" si="415"/>
        <v>0</v>
      </c>
      <c r="L847" s="3">
        <f t="shared" si="415"/>
        <v>0</v>
      </c>
      <c r="M847" s="3">
        <f t="shared" si="415"/>
        <v>0</v>
      </c>
      <c r="N847" s="3">
        <f t="shared" si="415"/>
        <v>0</v>
      </c>
      <c r="O847" s="3">
        <f t="shared" si="415"/>
        <v>0</v>
      </c>
      <c r="P847" s="3">
        <f t="shared" si="415"/>
        <v>0</v>
      </c>
    </row>
    <row r="848" spans="1:16" hidden="1" outlineLevel="1" x14ac:dyDescent="0.2">
      <c r="E848" s="42" t="str">
        <f t="shared" ref="E848:P848" si="416" xml:space="preserve"> E$573</f>
        <v xml:space="preserve">Total Year 2 RCV linked adjustment run off applicable in 2029-30 - real (WR) </v>
      </c>
      <c r="F848" s="3">
        <f t="shared" si="416"/>
        <v>0</v>
      </c>
      <c r="G848" s="3" t="str">
        <f t="shared" si="416"/>
        <v>£m</v>
      </c>
      <c r="H848" s="3">
        <f t="shared" si="416"/>
        <v>0</v>
      </c>
      <c r="I848" s="3">
        <f t="shared" si="416"/>
        <v>0</v>
      </c>
      <c r="J848" s="3">
        <f t="shared" si="416"/>
        <v>0</v>
      </c>
      <c r="K848" s="3">
        <f t="shared" si="416"/>
        <v>0</v>
      </c>
      <c r="L848" s="3">
        <f t="shared" si="416"/>
        <v>0</v>
      </c>
      <c r="M848" s="3">
        <f t="shared" si="416"/>
        <v>0</v>
      </c>
      <c r="N848" s="3">
        <f t="shared" si="416"/>
        <v>0</v>
      </c>
      <c r="O848" s="3">
        <f t="shared" si="416"/>
        <v>0</v>
      </c>
      <c r="P848" s="3">
        <f t="shared" si="416"/>
        <v>0</v>
      </c>
    </row>
    <row r="849" spans="1:16" hidden="1" outlineLevel="1" x14ac:dyDescent="0.2">
      <c r="E849" s="42" t="str">
        <f t="shared" ref="E849:P849" si="417" xml:space="preserve"> E$574</f>
        <v xml:space="preserve">Total Year 2 RCV linked adjustment run off applicable in 2029-30 - real (WN) </v>
      </c>
      <c r="F849" s="3">
        <f t="shared" si="417"/>
        <v>0</v>
      </c>
      <c r="G849" s="3" t="str">
        <f t="shared" si="417"/>
        <v>£m</v>
      </c>
      <c r="H849" s="3">
        <f t="shared" si="417"/>
        <v>0</v>
      </c>
      <c r="I849" s="3">
        <f t="shared" si="417"/>
        <v>0</v>
      </c>
      <c r="J849" s="3">
        <f t="shared" si="417"/>
        <v>0</v>
      </c>
      <c r="K849" s="3">
        <f t="shared" si="417"/>
        <v>0</v>
      </c>
      <c r="L849" s="3">
        <f t="shared" si="417"/>
        <v>0</v>
      </c>
      <c r="M849" s="3">
        <f t="shared" si="417"/>
        <v>0</v>
      </c>
      <c r="N849" s="3">
        <f t="shared" si="417"/>
        <v>0</v>
      </c>
      <c r="O849" s="3">
        <f t="shared" si="417"/>
        <v>0</v>
      </c>
      <c r="P849" s="3">
        <f t="shared" si="417"/>
        <v>0</v>
      </c>
    </row>
    <row r="850" spans="1:16" hidden="1" outlineLevel="1" x14ac:dyDescent="0.2">
      <c r="E850" s="42" t="str">
        <f t="shared" ref="E850:P850" si="418" xml:space="preserve"> E$575</f>
        <v xml:space="preserve">Total Year 2 RCV linked adjustment run off applicable in 2029-30 - real (WWN) </v>
      </c>
      <c r="F850" s="3">
        <f t="shared" si="418"/>
        <v>0</v>
      </c>
      <c r="G850" s="3" t="str">
        <f t="shared" si="418"/>
        <v>£m</v>
      </c>
      <c r="H850" s="3">
        <f t="shared" si="418"/>
        <v>0</v>
      </c>
      <c r="I850" s="3">
        <f t="shared" si="418"/>
        <v>0</v>
      </c>
      <c r="J850" s="3">
        <f t="shared" si="418"/>
        <v>0</v>
      </c>
      <c r="K850" s="3">
        <f t="shared" si="418"/>
        <v>0</v>
      </c>
      <c r="L850" s="3">
        <f t="shared" si="418"/>
        <v>0</v>
      </c>
      <c r="M850" s="3">
        <f t="shared" si="418"/>
        <v>0</v>
      </c>
      <c r="N850" s="3">
        <f t="shared" si="418"/>
        <v>0</v>
      </c>
      <c r="O850" s="3">
        <f t="shared" si="418"/>
        <v>0</v>
      </c>
      <c r="P850" s="3">
        <f t="shared" si="418"/>
        <v>0</v>
      </c>
    </row>
    <row r="851" spans="1:16" hidden="1" outlineLevel="1" x14ac:dyDescent="0.2">
      <c r="E851" s="42" t="str">
        <f t="shared" ref="E851:P851" si="419" xml:space="preserve"> E$576</f>
        <v xml:space="preserve">Total Year 2 RCV linked adjustment run off applicable in 2029-30 - real (BR) </v>
      </c>
      <c r="F851" s="3">
        <f t="shared" si="419"/>
        <v>0</v>
      </c>
      <c r="G851" s="3" t="str">
        <f t="shared" si="419"/>
        <v>£m</v>
      </c>
      <c r="H851" s="3">
        <f t="shared" si="419"/>
        <v>0</v>
      </c>
      <c r="I851" s="3">
        <f t="shared" si="419"/>
        <v>0</v>
      </c>
      <c r="J851" s="3">
        <f t="shared" si="419"/>
        <v>0</v>
      </c>
      <c r="K851" s="3">
        <f t="shared" si="419"/>
        <v>0</v>
      </c>
      <c r="L851" s="3">
        <f t="shared" si="419"/>
        <v>0</v>
      </c>
      <c r="M851" s="3">
        <f t="shared" si="419"/>
        <v>0</v>
      </c>
      <c r="N851" s="3">
        <f t="shared" si="419"/>
        <v>0</v>
      </c>
      <c r="O851" s="3">
        <f t="shared" si="419"/>
        <v>0</v>
      </c>
      <c r="P851" s="3">
        <f t="shared" si="419"/>
        <v>0</v>
      </c>
    </row>
    <row r="852" spans="1:16" hidden="1" outlineLevel="1" x14ac:dyDescent="0.2">
      <c r="E852" s="42" t="str">
        <f t="shared" ref="E852:P852" si="420" xml:space="preserve"> E$577</f>
        <v xml:space="preserve">Total Year 2 RCV linked adjustment run off applicable in 2029-30 - real (ADDN1) </v>
      </c>
      <c r="F852" s="3">
        <f t="shared" si="420"/>
        <v>0</v>
      </c>
      <c r="G852" s="3" t="str">
        <f t="shared" si="420"/>
        <v>£m</v>
      </c>
      <c r="H852" s="3">
        <f t="shared" si="420"/>
        <v>0</v>
      </c>
      <c r="I852" s="3">
        <f t="shared" si="420"/>
        <v>0</v>
      </c>
      <c r="J852" s="3">
        <f t="shared" si="420"/>
        <v>0</v>
      </c>
      <c r="K852" s="3">
        <f t="shared" si="420"/>
        <v>0</v>
      </c>
      <c r="L852" s="3">
        <f t="shared" si="420"/>
        <v>0</v>
      </c>
      <c r="M852" s="3">
        <f t="shared" si="420"/>
        <v>0</v>
      </c>
      <c r="N852" s="3">
        <f t="shared" si="420"/>
        <v>0</v>
      </c>
      <c r="O852" s="3">
        <f t="shared" si="420"/>
        <v>0</v>
      </c>
      <c r="P852" s="3">
        <f t="shared" si="420"/>
        <v>0</v>
      </c>
    </row>
    <row r="853" spans="1:16" hidden="1" outlineLevel="1" x14ac:dyDescent="0.2">
      <c r="E853" s="42" t="str">
        <f t="shared" ref="E853:P853" si="421" xml:space="preserve"> E$578</f>
        <v xml:space="preserve">Total Year 2 RCV linked adjustment run off applicable in 2029-30 - real (ADDN2) </v>
      </c>
      <c r="F853" s="3">
        <f t="shared" si="421"/>
        <v>0</v>
      </c>
      <c r="G853" s="3" t="str">
        <f t="shared" si="421"/>
        <v>£m</v>
      </c>
      <c r="H853" s="3">
        <f t="shared" si="421"/>
        <v>0</v>
      </c>
      <c r="I853" s="3">
        <f t="shared" si="421"/>
        <v>0</v>
      </c>
      <c r="J853" s="3">
        <f t="shared" si="421"/>
        <v>0</v>
      </c>
      <c r="K853" s="3">
        <f t="shared" si="421"/>
        <v>0</v>
      </c>
      <c r="L853" s="3">
        <f t="shared" si="421"/>
        <v>0</v>
      </c>
      <c r="M853" s="3">
        <f t="shared" si="421"/>
        <v>0</v>
      </c>
      <c r="N853" s="3">
        <f t="shared" si="421"/>
        <v>0</v>
      </c>
      <c r="O853" s="3">
        <f t="shared" si="421"/>
        <v>0</v>
      </c>
      <c r="P853" s="3">
        <f t="shared" si="421"/>
        <v>0</v>
      </c>
    </row>
    <row r="854" spans="1:16" hidden="1" outlineLevel="1" x14ac:dyDescent="0.2">
      <c r="E854" s="42" t="str">
        <f t="shared" ref="E854:P854" si="422" xml:space="preserve"> E$764</f>
        <v xml:space="preserve">Total year 2 RCV linked adjustment return carry over into 2029-30 - real (WR) </v>
      </c>
      <c r="F854" s="3">
        <f t="shared" si="422"/>
        <v>0</v>
      </c>
      <c r="G854" s="3" t="str">
        <f t="shared" si="422"/>
        <v>£m</v>
      </c>
      <c r="H854" s="3">
        <f t="shared" si="422"/>
        <v>0</v>
      </c>
      <c r="I854" s="3">
        <f t="shared" si="422"/>
        <v>0</v>
      </c>
      <c r="J854" s="3">
        <f t="shared" si="422"/>
        <v>0</v>
      </c>
      <c r="K854" s="3">
        <f t="shared" si="422"/>
        <v>0</v>
      </c>
      <c r="L854" s="3">
        <f t="shared" si="422"/>
        <v>0</v>
      </c>
      <c r="M854" s="3">
        <f t="shared" si="422"/>
        <v>0</v>
      </c>
      <c r="N854" s="3">
        <f t="shared" si="422"/>
        <v>0</v>
      </c>
      <c r="O854" s="3">
        <f t="shared" si="422"/>
        <v>0</v>
      </c>
      <c r="P854" s="3">
        <f t="shared" si="422"/>
        <v>0</v>
      </c>
    </row>
    <row r="855" spans="1:16" hidden="1" outlineLevel="1" x14ac:dyDescent="0.2">
      <c r="E855" s="42" t="str">
        <f t="shared" ref="E855:P855" si="423" xml:space="preserve"> E$765</f>
        <v xml:space="preserve">Total year 2 RCV linked adjustment return carry over into 2029-30 - real (WN) </v>
      </c>
      <c r="F855" s="3">
        <f t="shared" si="423"/>
        <v>0</v>
      </c>
      <c r="G855" s="3" t="str">
        <f t="shared" si="423"/>
        <v>£m</v>
      </c>
      <c r="H855" s="3">
        <f t="shared" si="423"/>
        <v>0</v>
      </c>
      <c r="I855" s="3">
        <f t="shared" si="423"/>
        <v>0</v>
      </c>
      <c r="J855" s="3">
        <f t="shared" si="423"/>
        <v>0</v>
      </c>
      <c r="K855" s="3">
        <f t="shared" si="423"/>
        <v>0</v>
      </c>
      <c r="L855" s="3">
        <f t="shared" si="423"/>
        <v>0</v>
      </c>
      <c r="M855" s="3">
        <f t="shared" si="423"/>
        <v>0</v>
      </c>
      <c r="N855" s="3">
        <f t="shared" si="423"/>
        <v>0</v>
      </c>
      <c r="O855" s="3">
        <f t="shared" si="423"/>
        <v>0</v>
      </c>
      <c r="P855" s="3">
        <f t="shared" si="423"/>
        <v>0</v>
      </c>
    </row>
    <row r="856" spans="1:16" hidden="1" outlineLevel="1" x14ac:dyDescent="0.2">
      <c r="E856" s="42" t="str">
        <f t="shared" ref="E856:P856" si="424" xml:space="preserve"> E$766</f>
        <v xml:space="preserve">Total year 2 RCV linked adjustment return carry over into 2029-30 - real (WWN) </v>
      </c>
      <c r="F856" s="3">
        <f t="shared" si="424"/>
        <v>0</v>
      </c>
      <c r="G856" s="3" t="str">
        <f t="shared" si="424"/>
        <v>£m</v>
      </c>
      <c r="H856" s="3">
        <f t="shared" si="424"/>
        <v>0</v>
      </c>
      <c r="I856" s="3">
        <f t="shared" si="424"/>
        <v>0</v>
      </c>
      <c r="J856" s="3">
        <f t="shared" si="424"/>
        <v>0</v>
      </c>
      <c r="K856" s="3">
        <f t="shared" si="424"/>
        <v>0</v>
      </c>
      <c r="L856" s="3">
        <f t="shared" si="424"/>
        <v>0</v>
      </c>
      <c r="M856" s="3">
        <f t="shared" si="424"/>
        <v>0</v>
      </c>
      <c r="N856" s="3">
        <f t="shared" si="424"/>
        <v>0</v>
      </c>
      <c r="O856" s="3">
        <f t="shared" si="424"/>
        <v>0</v>
      </c>
      <c r="P856" s="3">
        <f t="shared" si="424"/>
        <v>0</v>
      </c>
    </row>
    <row r="857" spans="1:16" hidden="1" outlineLevel="1" x14ac:dyDescent="0.2">
      <c r="E857" s="42" t="str">
        <f t="shared" ref="E857:P857" si="425" xml:space="preserve"> E$767</f>
        <v xml:space="preserve">Total year 2 RCV linked adjustment return carry over into 2029-30 - real (BR) </v>
      </c>
      <c r="F857" s="3">
        <f t="shared" si="425"/>
        <v>0</v>
      </c>
      <c r="G857" s="3" t="str">
        <f t="shared" si="425"/>
        <v>£m</v>
      </c>
      <c r="H857" s="3">
        <f t="shared" si="425"/>
        <v>0</v>
      </c>
      <c r="I857" s="3">
        <f t="shared" si="425"/>
        <v>0</v>
      </c>
      <c r="J857" s="3">
        <f t="shared" si="425"/>
        <v>0</v>
      </c>
      <c r="K857" s="3">
        <f t="shared" si="425"/>
        <v>0</v>
      </c>
      <c r="L857" s="3">
        <f t="shared" si="425"/>
        <v>0</v>
      </c>
      <c r="M857" s="3">
        <f t="shared" si="425"/>
        <v>0</v>
      </c>
      <c r="N857" s="3">
        <f t="shared" si="425"/>
        <v>0</v>
      </c>
      <c r="O857" s="3">
        <f t="shared" si="425"/>
        <v>0</v>
      </c>
      <c r="P857" s="3">
        <f t="shared" si="425"/>
        <v>0</v>
      </c>
    </row>
    <row r="858" spans="1:16" hidden="1" outlineLevel="1" x14ac:dyDescent="0.2">
      <c r="E858" s="42" t="str">
        <f t="shared" ref="E858:P858" si="426" xml:space="preserve"> E$768</f>
        <v xml:space="preserve">Total year 2 RCV linked adjustment return carry over into 2029-30 - real (ADDN1) </v>
      </c>
      <c r="F858" s="3">
        <f t="shared" si="426"/>
        <v>0</v>
      </c>
      <c r="G858" s="3" t="str">
        <f t="shared" si="426"/>
        <v>£m</v>
      </c>
      <c r="H858" s="3">
        <f t="shared" si="426"/>
        <v>0</v>
      </c>
      <c r="I858" s="3">
        <f t="shared" si="426"/>
        <v>0</v>
      </c>
      <c r="J858" s="3">
        <f t="shared" si="426"/>
        <v>0</v>
      </c>
      <c r="K858" s="3">
        <f t="shared" si="426"/>
        <v>0</v>
      </c>
      <c r="L858" s="3">
        <f t="shared" si="426"/>
        <v>0</v>
      </c>
      <c r="M858" s="3">
        <f t="shared" si="426"/>
        <v>0</v>
      </c>
      <c r="N858" s="3">
        <f t="shared" si="426"/>
        <v>0</v>
      </c>
      <c r="O858" s="3">
        <f t="shared" si="426"/>
        <v>0</v>
      </c>
      <c r="P858" s="3">
        <f t="shared" si="426"/>
        <v>0</v>
      </c>
    </row>
    <row r="859" spans="1:16" hidden="1" outlineLevel="1" x14ac:dyDescent="0.2">
      <c r="E859" s="42" t="str">
        <f t="shared" ref="E859:P859" si="427" xml:space="preserve"> E$769</f>
        <v xml:space="preserve">Total year 2 RCV linked adjustment return carry over into 2029-30 - real (ADDN2) </v>
      </c>
      <c r="F859" s="3">
        <f t="shared" si="427"/>
        <v>0</v>
      </c>
      <c r="G859" s="3" t="str">
        <f t="shared" si="427"/>
        <v>£m</v>
      </c>
      <c r="H859" s="3">
        <f t="shared" si="427"/>
        <v>0</v>
      </c>
      <c r="I859" s="3">
        <f t="shared" si="427"/>
        <v>0</v>
      </c>
      <c r="J859" s="3">
        <f t="shared" si="427"/>
        <v>0</v>
      </c>
      <c r="K859" s="3">
        <f t="shared" si="427"/>
        <v>0</v>
      </c>
      <c r="L859" s="3">
        <f t="shared" si="427"/>
        <v>0</v>
      </c>
      <c r="M859" s="3">
        <f t="shared" si="427"/>
        <v>0</v>
      </c>
      <c r="N859" s="3">
        <f t="shared" si="427"/>
        <v>0</v>
      </c>
      <c r="O859" s="3">
        <f t="shared" si="427"/>
        <v>0</v>
      </c>
      <c r="P859" s="3">
        <f t="shared" si="427"/>
        <v>0</v>
      </c>
    </row>
    <row r="860" spans="1:16" hidden="1" outlineLevel="1" x14ac:dyDescent="0.2">
      <c r="A860" s="25"/>
      <c r="B860" s="25"/>
      <c r="C860" s="32"/>
      <c r="D860" s="33"/>
      <c r="E860" s="18" t="s">
        <v>521</v>
      </c>
      <c r="F860" s="18"/>
      <c r="G860" s="18" t="s">
        <v>155</v>
      </c>
      <c r="H860" s="16">
        <f t="shared" ref="H860:H865" si="428" xml:space="preserve"> SUM( J860:P860 )</f>
        <v>0</v>
      </c>
      <c r="I860" s="18"/>
      <c r="J860" s="16">
        <f t="shared" ref="J860:P865" si="429" xml:space="preserve"> J842 + J848 + J854</f>
        <v>0</v>
      </c>
      <c r="K860" s="16">
        <f t="shared" si="429"/>
        <v>0</v>
      </c>
      <c r="L860" s="16">
        <f t="shared" si="429"/>
        <v>0</v>
      </c>
      <c r="M860" s="16">
        <f t="shared" si="429"/>
        <v>0</v>
      </c>
      <c r="N860" s="16">
        <f t="shared" si="429"/>
        <v>0</v>
      </c>
      <c r="O860" s="16">
        <f t="shared" si="429"/>
        <v>0</v>
      </c>
      <c r="P860" s="16">
        <f t="shared" si="429"/>
        <v>0</v>
      </c>
    </row>
    <row r="861" spans="1:16" hidden="1" outlineLevel="1" x14ac:dyDescent="0.2">
      <c r="A861" s="25"/>
      <c r="B861" s="25"/>
      <c r="C861" s="32"/>
      <c r="D861" s="33"/>
      <c r="E861" s="18" t="s">
        <v>522</v>
      </c>
      <c r="F861" s="18"/>
      <c r="G861" s="18" t="s">
        <v>155</v>
      </c>
      <c r="H861" s="16">
        <f t="shared" si="428"/>
        <v>0</v>
      </c>
      <c r="I861" s="18"/>
      <c r="J861" s="16">
        <f t="shared" si="429"/>
        <v>0</v>
      </c>
      <c r="K861" s="16">
        <f t="shared" si="429"/>
        <v>0</v>
      </c>
      <c r="L861" s="16">
        <f t="shared" si="429"/>
        <v>0</v>
      </c>
      <c r="M861" s="16">
        <f t="shared" si="429"/>
        <v>0</v>
      </c>
      <c r="N861" s="16">
        <f t="shared" si="429"/>
        <v>0</v>
      </c>
      <c r="O861" s="16">
        <f t="shared" si="429"/>
        <v>0</v>
      </c>
      <c r="P861" s="16">
        <f t="shared" si="429"/>
        <v>0</v>
      </c>
    </row>
    <row r="862" spans="1:16" hidden="1" outlineLevel="1" x14ac:dyDescent="0.2">
      <c r="A862" s="25"/>
      <c r="B862" s="25"/>
      <c r="C862" s="32"/>
      <c r="D862" s="33"/>
      <c r="E862" s="18" t="s">
        <v>523</v>
      </c>
      <c r="F862" s="18"/>
      <c r="G862" s="18" t="s">
        <v>155</v>
      </c>
      <c r="H862" s="16">
        <f t="shared" si="428"/>
        <v>0</v>
      </c>
      <c r="I862" s="18"/>
      <c r="J862" s="16">
        <f t="shared" si="429"/>
        <v>0</v>
      </c>
      <c r="K862" s="16">
        <f t="shared" si="429"/>
        <v>0</v>
      </c>
      <c r="L862" s="16">
        <f t="shared" si="429"/>
        <v>0</v>
      </c>
      <c r="M862" s="16">
        <f t="shared" si="429"/>
        <v>0</v>
      </c>
      <c r="N862" s="16">
        <f t="shared" si="429"/>
        <v>0</v>
      </c>
      <c r="O862" s="16">
        <f t="shared" si="429"/>
        <v>0</v>
      </c>
      <c r="P862" s="16">
        <f t="shared" si="429"/>
        <v>0</v>
      </c>
    </row>
    <row r="863" spans="1:16" hidden="1" outlineLevel="1" x14ac:dyDescent="0.2">
      <c r="A863" s="25"/>
      <c r="B863" s="25"/>
      <c r="C863" s="32"/>
      <c r="D863" s="33"/>
      <c r="E863" s="18" t="s">
        <v>524</v>
      </c>
      <c r="F863" s="18"/>
      <c r="G863" s="18" t="s">
        <v>155</v>
      </c>
      <c r="H863" s="16">
        <f t="shared" si="428"/>
        <v>0</v>
      </c>
      <c r="I863" s="18"/>
      <c r="J863" s="16">
        <f t="shared" si="429"/>
        <v>0</v>
      </c>
      <c r="K863" s="16">
        <f t="shared" si="429"/>
        <v>0</v>
      </c>
      <c r="L863" s="16">
        <f t="shared" si="429"/>
        <v>0</v>
      </c>
      <c r="M863" s="16">
        <f t="shared" si="429"/>
        <v>0</v>
      </c>
      <c r="N863" s="16">
        <f t="shared" si="429"/>
        <v>0</v>
      </c>
      <c r="O863" s="16">
        <f t="shared" si="429"/>
        <v>0</v>
      </c>
      <c r="P863" s="16">
        <f t="shared" si="429"/>
        <v>0</v>
      </c>
    </row>
    <row r="864" spans="1:16" hidden="1" outlineLevel="1" x14ac:dyDescent="0.2">
      <c r="A864" s="25"/>
      <c r="B864" s="25"/>
      <c r="C864" s="32"/>
      <c r="D864" s="33"/>
      <c r="E864" s="18" t="s">
        <v>525</v>
      </c>
      <c r="F864" s="18"/>
      <c r="G864" s="18" t="s">
        <v>155</v>
      </c>
      <c r="H864" s="16">
        <f t="shared" si="428"/>
        <v>0</v>
      </c>
      <c r="I864" s="18"/>
      <c r="J864" s="16">
        <f t="shared" si="429"/>
        <v>0</v>
      </c>
      <c r="K864" s="16">
        <f t="shared" si="429"/>
        <v>0</v>
      </c>
      <c r="L864" s="16">
        <f t="shared" si="429"/>
        <v>0</v>
      </c>
      <c r="M864" s="16">
        <f t="shared" si="429"/>
        <v>0</v>
      </c>
      <c r="N864" s="16">
        <f t="shared" si="429"/>
        <v>0</v>
      </c>
      <c r="O864" s="16">
        <f t="shared" si="429"/>
        <v>0</v>
      </c>
      <c r="P864" s="16">
        <f t="shared" si="429"/>
        <v>0</v>
      </c>
    </row>
    <row r="865" spans="1:16" hidden="1" outlineLevel="1" x14ac:dyDescent="0.2">
      <c r="A865" s="25"/>
      <c r="B865" s="25"/>
      <c r="C865" s="32"/>
      <c r="D865" s="33"/>
      <c r="E865" s="18" t="s">
        <v>526</v>
      </c>
      <c r="F865" s="18"/>
      <c r="G865" s="18" t="s">
        <v>155</v>
      </c>
      <c r="H865" s="16">
        <f t="shared" si="428"/>
        <v>0</v>
      </c>
      <c r="I865" s="18"/>
      <c r="J865" s="16">
        <f t="shared" si="429"/>
        <v>0</v>
      </c>
      <c r="K865" s="16">
        <f t="shared" si="429"/>
        <v>0</v>
      </c>
      <c r="L865" s="16">
        <f t="shared" si="429"/>
        <v>0</v>
      </c>
      <c r="M865" s="16">
        <f t="shared" si="429"/>
        <v>0</v>
      </c>
      <c r="N865" s="16">
        <f t="shared" si="429"/>
        <v>0</v>
      </c>
      <c r="O865" s="16">
        <f t="shared" si="429"/>
        <v>0</v>
      </c>
      <c r="P865" s="16">
        <f t="shared" si="429"/>
        <v>0</v>
      </c>
    </row>
    <row r="866" spans="1:16" hidden="1" outlineLevel="1" x14ac:dyDescent="0.2"/>
    <row r="867" spans="1:16" x14ac:dyDescent="0.2"/>
    <row r="868" spans="1:16" x14ac:dyDescent="0.2"/>
    <row r="869" spans="1:16" x14ac:dyDescent="0.2">
      <c r="A869" s="35" t="s">
        <v>24</v>
      </c>
    </row>
    <row r="870" spans="1:16" x14ac:dyDescent="0.2"/>
    <row r="871" spans="1:16" x14ac:dyDescent="0.2"/>
  </sheetData>
  <conditionalFormatting sqref="F2:F3">
    <cfRule type="cellIs" dxfId="20" priority="1" stopIfTrue="1" operator="notEqual">
      <formula>0</formula>
    </cfRule>
    <cfRule type="cellIs" dxfId="19" priority="2" stopIfTrue="1" operator="equal">
      <formula>""</formula>
    </cfRule>
  </conditionalFormatting>
  <conditionalFormatting sqref="J3:ZZ3">
    <cfRule type="cellIs" dxfId="18" priority="3" operator="equal">
      <formula>"PPA ext."</formula>
    </cfRule>
    <cfRule type="cellIs" dxfId="17" priority="4" operator="equal">
      <formula>"Delay"</formula>
    </cfRule>
    <cfRule type="cellIs" dxfId="16" priority="5" operator="equal">
      <formula>"Fin Close"</formula>
    </cfRule>
    <cfRule type="cellIs" dxfId="15" priority="6" stopIfTrue="1" operator="equal">
      <formula>"Construction"</formula>
    </cfRule>
    <cfRule type="cellIs" dxfId="14" priority="7" stopIfTrue="1" operator="equal">
      <formula>"Operations"</formula>
    </cfRule>
  </conditionalFormatting>
  <pageMargins left="0.7" right="0.7" top="0.75" bottom="0.75" header="0.3" footer="0.3"/>
  <pageSetup paperSize="8" scale="10" fitToHeight="0" orientation="landscape" r:id="rId1"/>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ZZ685"/>
  <sheetViews>
    <sheetView showGridLines="0" zoomScaleNormal="100" workbookViewId="0">
      <pane xSplit="9" ySplit="5" topLeftCell="J6" activePane="bottomRight" state="frozen"/>
      <selection activeCell="Q13" sqref="Q1:ZZ1048576"/>
      <selection pane="topRight" activeCell="Q13" sqref="Q1:ZZ1048576"/>
      <selection pane="bottomLeft" activeCell="Q13" sqref="Q1:ZZ1048576"/>
      <selection pane="bottomRight"/>
    </sheetView>
  </sheetViews>
  <sheetFormatPr defaultColWidth="0" defaultRowHeight="13" zeroHeight="1" outlineLevelRow="2" x14ac:dyDescent="0.2"/>
  <cols>
    <col min="1" max="2" width="1.44140625" style="35" customWidth="1"/>
    <col min="3" max="3" width="1.44140625" style="59" customWidth="1"/>
    <col min="4" max="4" width="1.44140625" style="90" customWidth="1"/>
    <col min="5" max="5" width="88.44140625" style="42" bestFit="1" customWidth="1"/>
    <col min="6" max="8" width="14.77734375" style="42" customWidth="1"/>
    <col min="9" max="9" width="3.44140625" style="42" customWidth="1"/>
    <col min="10" max="16" width="14.77734375" style="42" customWidth="1"/>
    <col min="17" max="703" width="15.109375" style="42" hidden="1" customWidth="1"/>
    <col min="704" max="16384" width="15.109375" style="42" hidden="1"/>
  </cols>
  <sheetData>
    <row r="1" spans="1:702" s="43" customFormat="1" ht="31" x14ac:dyDescent="0.2">
      <c r="A1" s="1" t="str">
        <f ca="1" xml:space="preserve"> RIGHT(CELL("filename", A1), LEN(CELL("filename", A1)) - SEARCH("]", CELL("filename", A1)))</f>
        <v>Year 3</v>
      </c>
      <c r="B1" s="1"/>
    </row>
    <row r="2" spans="1:702" s="71" customFormat="1" x14ac:dyDescent="0.2">
      <c r="A2" s="54"/>
      <c r="B2" s="54"/>
      <c r="C2" s="83"/>
      <c r="D2" s="84"/>
      <c r="E2" s="28" t="s">
        <v>127</v>
      </c>
      <c r="F2" s="68">
        <v>0</v>
      </c>
      <c r="G2" s="74" t="s">
        <v>128</v>
      </c>
      <c r="H2" s="28"/>
      <c r="I2" s="28"/>
      <c r="J2" s="6">
        <f xml:space="preserve"> Time!J$14</f>
        <v>45747</v>
      </c>
      <c r="K2" s="6">
        <f xml:space="preserve"> Time!K$14</f>
        <v>46112</v>
      </c>
      <c r="L2" s="6">
        <f xml:space="preserve"> Time!L$14</f>
        <v>46477</v>
      </c>
      <c r="M2" s="6">
        <f xml:space="preserve"> Time!M$14</f>
        <v>46843</v>
      </c>
      <c r="N2" s="6">
        <f xml:space="preserve"> Time!N$14</f>
        <v>47208</v>
      </c>
      <c r="O2" s="6">
        <f xml:space="preserve"> Time!O$14</f>
        <v>47573</v>
      </c>
      <c r="P2" s="6">
        <f xml:space="preserve"> Time!P$14</f>
        <v>47938</v>
      </c>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row>
    <row r="3" spans="1:702" s="4" customFormat="1" x14ac:dyDescent="0.2">
      <c r="A3" s="54"/>
      <c r="B3" s="54"/>
      <c r="C3" s="83"/>
      <c r="D3" s="84"/>
      <c r="E3" s="36" t="s">
        <v>129</v>
      </c>
      <c r="F3" s="68" t="e">
        <f>#REF!</f>
        <v>#REF!</v>
      </c>
      <c r="G3" s="74" t="s">
        <v>130</v>
      </c>
      <c r="H3" s="28"/>
      <c r="I3" s="28"/>
      <c r="J3" s="2">
        <f xml:space="preserve"> Time!J$19</f>
        <v>0</v>
      </c>
      <c r="K3" s="2" t="str">
        <f xml:space="preserve"> Time!K$19</f>
        <v>PR24</v>
      </c>
      <c r="L3" s="2" t="str">
        <f xml:space="preserve"> Time!L$19</f>
        <v>PR24</v>
      </c>
      <c r="M3" s="2" t="str">
        <f xml:space="preserve"> Time!M$19</f>
        <v>PR24</v>
      </c>
      <c r="N3" s="2" t="str">
        <f xml:space="preserve"> Time!N$19</f>
        <v>PR24</v>
      </c>
      <c r="O3" s="2" t="str">
        <f xml:space="preserve"> Time!O$19</f>
        <v>PR24</v>
      </c>
      <c r="P3" s="2">
        <f xml:space="preserve"> Time!P$19</f>
        <v>0</v>
      </c>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row>
    <row r="4" spans="1:702" s="9" customFormat="1" x14ac:dyDescent="0.2">
      <c r="A4" s="54"/>
      <c r="B4" s="54"/>
      <c r="C4" s="83"/>
      <c r="D4" s="84"/>
      <c r="E4" s="28" t="s">
        <v>131</v>
      </c>
      <c r="F4" s="40"/>
      <c r="G4" s="28"/>
      <c r="H4" s="28"/>
      <c r="I4" s="28"/>
      <c r="J4" s="9">
        <f xml:space="preserve"> Time!J$23</f>
        <v>1</v>
      </c>
      <c r="K4" s="9">
        <f xml:space="preserve"> Time!K$23</f>
        <v>2</v>
      </c>
      <c r="L4" s="9">
        <f xml:space="preserve"> Time!L$23</f>
        <v>3</v>
      </c>
      <c r="M4" s="9">
        <f xml:space="preserve"> Time!M$23</f>
        <v>4</v>
      </c>
      <c r="N4" s="9">
        <f xml:space="preserve"> Time!N$23</f>
        <v>5</v>
      </c>
      <c r="O4" s="9">
        <f xml:space="preserve"> Time!O$23</f>
        <v>6</v>
      </c>
      <c r="P4" s="9">
        <f xml:space="preserve"> Time!P$23</f>
        <v>7</v>
      </c>
    </row>
    <row r="5" spans="1:702" s="4" customFormat="1" x14ac:dyDescent="0.2">
      <c r="A5" s="54"/>
      <c r="B5" s="54"/>
      <c r="C5" s="83"/>
      <c r="D5" s="84"/>
      <c r="E5" s="28" t="s">
        <v>132</v>
      </c>
      <c r="F5" s="40" t="s">
        <v>133</v>
      </c>
      <c r="G5" s="40" t="s">
        <v>134</v>
      </c>
      <c r="H5" s="40" t="s">
        <v>135</v>
      </c>
      <c r="I5" s="28"/>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row>
    <row r="6" spans="1:702" s="82" customFormat="1" x14ac:dyDescent="0.2">
      <c r="A6" s="35"/>
      <c r="B6" s="35"/>
      <c r="C6" s="59"/>
      <c r="F6" s="35"/>
      <c r="G6" s="35"/>
      <c r="H6" s="35"/>
    </row>
    <row r="7" spans="1:702" x14ac:dyDescent="0.2"/>
    <row r="8" spans="1:702" x14ac:dyDescent="0.2"/>
    <row r="9" spans="1:702" x14ac:dyDescent="0.2">
      <c r="A9" s="35" t="s">
        <v>211</v>
      </c>
    </row>
    <row r="10" spans="1:702" collapsed="1" x14ac:dyDescent="0.2"/>
    <row r="11" spans="1:702" hidden="1" outlineLevel="1" x14ac:dyDescent="0.2">
      <c r="B11" s="35" t="s">
        <v>527</v>
      </c>
    </row>
    <row r="12" spans="1:702" hidden="1" outlineLevel="1" x14ac:dyDescent="0.2">
      <c r="A12" s="11"/>
      <c r="B12" s="11"/>
      <c r="C12" s="21"/>
      <c r="D12" s="19"/>
      <c r="E12" s="15" t="str">
        <f xml:space="preserve"> Inputs!E$16</f>
        <v xml:space="preserve">Control in use (WR) </v>
      </c>
      <c r="F12" s="8">
        <f xml:space="preserve"> Inputs!F$16</f>
        <v>0</v>
      </c>
      <c r="G12" s="15" t="str">
        <f xml:space="preserve"> Inputs!G$16</f>
        <v>0=no, 1=yes</v>
      </c>
      <c r="H12" s="17"/>
    </row>
    <row r="13" spans="1:702" hidden="1" outlineLevel="1" x14ac:dyDescent="0.2">
      <c r="A13" s="11"/>
      <c r="B13" s="11"/>
      <c r="C13" s="21"/>
      <c r="D13" s="19"/>
      <c r="E13" s="15" t="str">
        <f xml:space="preserve"> Inputs!E$17</f>
        <v xml:space="preserve">Control in use (WN) </v>
      </c>
      <c r="F13" s="8">
        <f xml:space="preserve"> Inputs!F$17</f>
        <v>0</v>
      </c>
      <c r="G13" s="15" t="str">
        <f xml:space="preserve"> Inputs!G$17</f>
        <v>0=no, 1=yes</v>
      </c>
      <c r="H13" s="17"/>
    </row>
    <row r="14" spans="1:702" hidden="1" outlineLevel="1" x14ac:dyDescent="0.2">
      <c r="A14" s="11"/>
      <c r="B14" s="11"/>
      <c r="C14" s="21"/>
      <c r="D14" s="19"/>
      <c r="E14" s="15" t="str">
        <f xml:space="preserve"> Inputs!E$18</f>
        <v xml:space="preserve">Control in use (WWN) </v>
      </c>
      <c r="F14" s="8">
        <f xml:space="preserve"> Inputs!F$18</f>
        <v>0</v>
      </c>
      <c r="G14" s="15" t="str">
        <f xml:space="preserve"> Inputs!G$18</f>
        <v>0=no, 1=yes</v>
      </c>
      <c r="H14" s="17"/>
    </row>
    <row r="15" spans="1:702" hidden="1" outlineLevel="1" x14ac:dyDescent="0.2">
      <c r="A15" s="11"/>
      <c r="B15" s="11"/>
      <c r="C15" s="21"/>
      <c r="D15" s="19"/>
      <c r="E15" s="15" t="str">
        <f xml:space="preserve"> Inputs!E$19</f>
        <v xml:space="preserve">Control in use (BR) </v>
      </c>
      <c r="F15" s="8">
        <f xml:space="preserve"> Inputs!F$19</f>
        <v>0</v>
      </c>
      <c r="G15" s="15" t="str">
        <f xml:space="preserve"> Inputs!G$19</f>
        <v>0=no, 1=yes</v>
      </c>
      <c r="H15" s="17"/>
    </row>
    <row r="16" spans="1:702" hidden="1" outlineLevel="1" x14ac:dyDescent="0.2">
      <c r="A16" s="11"/>
      <c r="B16" s="11"/>
      <c r="C16" s="21"/>
      <c r="D16" s="19"/>
      <c r="E16" s="15" t="str">
        <f xml:space="preserve"> Inputs!E$20</f>
        <v xml:space="preserve">Control in use (ADDN1) </v>
      </c>
      <c r="F16" s="8">
        <f xml:space="preserve"> Inputs!F$20</f>
        <v>0</v>
      </c>
      <c r="G16" s="15" t="str">
        <f xml:space="preserve"> Inputs!G$20</f>
        <v>0=no, 1=yes</v>
      </c>
      <c r="H16" s="17"/>
    </row>
    <row r="17" spans="1:16" hidden="1" outlineLevel="1" x14ac:dyDescent="0.2">
      <c r="A17" s="11"/>
      <c r="B17" s="11"/>
      <c r="C17" s="21"/>
      <c r="D17" s="19"/>
      <c r="E17" s="15" t="str">
        <f xml:space="preserve"> Inputs!E$21</f>
        <v xml:space="preserve">Control in use (ADDN2) </v>
      </c>
      <c r="F17" s="8">
        <f xml:space="preserve"> Inputs!F$21</f>
        <v>0</v>
      </c>
      <c r="G17" s="15" t="str">
        <f xml:space="preserve"> Inputs!G$21</f>
        <v>0=no, 1=yes</v>
      </c>
      <c r="H17" s="17"/>
    </row>
    <row r="18" spans="1:16" hidden="1" outlineLevel="1" x14ac:dyDescent="0.2">
      <c r="A18" s="11"/>
      <c r="B18" s="11"/>
      <c r="C18" s="21"/>
      <c r="D18" s="19"/>
      <c r="E18" s="15" t="str">
        <f xml:space="preserve"> Inputs!E$26</f>
        <v xml:space="preserve">Enhancement allowance - real (WR) </v>
      </c>
      <c r="F18" s="22">
        <f xml:space="preserve"> Inputs!F$26</f>
        <v>0</v>
      </c>
      <c r="G18" s="22" t="str">
        <f xml:space="preserve"> Inputs!G$26</f>
        <v>£m</v>
      </c>
      <c r="H18" s="22">
        <f xml:space="preserve"> Inputs!H$26</f>
        <v>0</v>
      </c>
      <c r="I18" s="22">
        <f xml:space="preserve"> Inputs!I$26</f>
        <v>0</v>
      </c>
      <c r="J18" s="22">
        <f xml:space="preserve"> Inputs!J$26</f>
        <v>0</v>
      </c>
      <c r="K18" s="22">
        <f xml:space="preserve"> Inputs!K$26</f>
        <v>0</v>
      </c>
      <c r="L18" s="22">
        <f xml:space="preserve"> Inputs!L$26</f>
        <v>0</v>
      </c>
      <c r="M18" s="22">
        <f xml:space="preserve"> Inputs!M$26</f>
        <v>0</v>
      </c>
      <c r="N18" s="22">
        <f xml:space="preserve"> Inputs!N$26</f>
        <v>0</v>
      </c>
      <c r="O18" s="22">
        <f xml:space="preserve"> Inputs!O$26</f>
        <v>0</v>
      </c>
      <c r="P18" s="22">
        <f xml:space="preserve"> Inputs!P$26</f>
        <v>0</v>
      </c>
    </row>
    <row r="19" spans="1:16" hidden="1" outlineLevel="1" x14ac:dyDescent="0.2">
      <c r="A19" s="11"/>
      <c r="B19" s="11"/>
      <c r="C19" s="21"/>
      <c r="D19" s="19"/>
      <c r="E19" s="15" t="str">
        <f xml:space="preserve"> Inputs!E$27</f>
        <v xml:space="preserve">Enhancement allowance - real (WN) </v>
      </c>
      <c r="F19" s="22">
        <f xml:space="preserve"> Inputs!F$27</f>
        <v>0</v>
      </c>
      <c r="G19" s="22" t="str">
        <f xml:space="preserve"> Inputs!G$27</f>
        <v>£m</v>
      </c>
      <c r="H19" s="22">
        <f xml:space="preserve"> Inputs!H$27</f>
        <v>0</v>
      </c>
      <c r="I19" s="22">
        <f xml:space="preserve"> Inputs!I$27</f>
        <v>0</v>
      </c>
      <c r="J19" s="22">
        <f xml:space="preserve"> Inputs!J$27</f>
        <v>0</v>
      </c>
      <c r="K19" s="22">
        <f xml:space="preserve"> Inputs!K$27</f>
        <v>0</v>
      </c>
      <c r="L19" s="22">
        <f xml:space="preserve"> Inputs!L$27</f>
        <v>0</v>
      </c>
      <c r="M19" s="22">
        <f xml:space="preserve"> Inputs!M$27</f>
        <v>0</v>
      </c>
      <c r="N19" s="22">
        <f xml:space="preserve"> Inputs!N$27</f>
        <v>0</v>
      </c>
      <c r="O19" s="22">
        <f xml:space="preserve"> Inputs!O$27</f>
        <v>0</v>
      </c>
      <c r="P19" s="22">
        <f xml:space="preserve"> Inputs!P$27</f>
        <v>0</v>
      </c>
    </row>
    <row r="20" spans="1:16" hidden="1" outlineLevel="1" x14ac:dyDescent="0.2">
      <c r="A20" s="11"/>
      <c r="B20" s="11"/>
      <c r="C20" s="21"/>
      <c r="D20" s="19"/>
      <c r="E20" s="15" t="str">
        <f xml:space="preserve"> Inputs!E$28</f>
        <v xml:space="preserve">Enhancement allowance - real (WWN) </v>
      </c>
      <c r="F20" s="22">
        <f xml:space="preserve"> Inputs!F$28</f>
        <v>0</v>
      </c>
      <c r="G20" s="22" t="str">
        <f xml:space="preserve"> Inputs!G$28</f>
        <v>£m</v>
      </c>
      <c r="H20" s="22">
        <f xml:space="preserve"> Inputs!H$28</f>
        <v>0</v>
      </c>
      <c r="I20" s="22">
        <f xml:space="preserve"> Inputs!I$28</f>
        <v>0</v>
      </c>
      <c r="J20" s="22">
        <f xml:space="preserve"> Inputs!J$28</f>
        <v>0</v>
      </c>
      <c r="K20" s="22">
        <f xml:space="preserve"> Inputs!K$28</f>
        <v>0</v>
      </c>
      <c r="L20" s="22">
        <f xml:space="preserve"> Inputs!L$28</f>
        <v>0</v>
      </c>
      <c r="M20" s="22">
        <f xml:space="preserve"> Inputs!M$28</f>
        <v>0</v>
      </c>
      <c r="N20" s="22">
        <f xml:space="preserve"> Inputs!N$28</f>
        <v>0</v>
      </c>
      <c r="O20" s="22">
        <f xml:space="preserve"> Inputs!O$28</f>
        <v>0</v>
      </c>
      <c r="P20" s="22">
        <f xml:space="preserve"> Inputs!P$28</f>
        <v>0</v>
      </c>
    </row>
    <row r="21" spans="1:16" hidden="1" outlineLevel="1" x14ac:dyDescent="0.2">
      <c r="A21" s="11"/>
      <c r="B21" s="11"/>
      <c r="C21" s="21"/>
      <c r="D21" s="19"/>
      <c r="E21" s="15" t="str">
        <f xml:space="preserve"> Inputs!E$29</f>
        <v xml:space="preserve">Enhancement allowance - real (BR) </v>
      </c>
      <c r="F21" s="22">
        <f xml:space="preserve"> Inputs!F$29</f>
        <v>0</v>
      </c>
      <c r="G21" s="22" t="str">
        <f xml:space="preserve"> Inputs!G$29</f>
        <v>£m</v>
      </c>
      <c r="H21" s="22">
        <f xml:space="preserve"> Inputs!H$29</f>
        <v>0</v>
      </c>
      <c r="I21" s="22">
        <f xml:space="preserve"> Inputs!I$29</f>
        <v>0</v>
      </c>
      <c r="J21" s="22">
        <f xml:space="preserve"> Inputs!J$29</f>
        <v>0</v>
      </c>
      <c r="K21" s="22">
        <f xml:space="preserve"> Inputs!K$29</f>
        <v>0</v>
      </c>
      <c r="L21" s="22">
        <f xml:space="preserve"> Inputs!L$29</f>
        <v>0</v>
      </c>
      <c r="M21" s="22">
        <f xml:space="preserve"> Inputs!M$29</f>
        <v>0</v>
      </c>
      <c r="N21" s="22">
        <f xml:space="preserve"> Inputs!N$29</f>
        <v>0</v>
      </c>
      <c r="O21" s="22">
        <f xml:space="preserve"> Inputs!O$29</f>
        <v>0</v>
      </c>
      <c r="P21" s="22">
        <f xml:space="preserve"> Inputs!P$29</f>
        <v>0</v>
      </c>
    </row>
    <row r="22" spans="1:16" hidden="1" outlineLevel="1" x14ac:dyDescent="0.2">
      <c r="A22" s="11"/>
      <c r="B22" s="11"/>
      <c r="C22" s="21"/>
      <c r="D22" s="19"/>
      <c r="E22" s="15" t="str">
        <f xml:space="preserve"> Inputs!E$30</f>
        <v xml:space="preserve">Enhancement allowance - real (ADDN1) </v>
      </c>
      <c r="F22" s="22">
        <f xml:space="preserve"> Inputs!F$30</f>
        <v>0</v>
      </c>
      <c r="G22" s="22" t="str">
        <f xml:space="preserve"> Inputs!G$30</f>
        <v>£m</v>
      </c>
      <c r="H22" s="22">
        <f xml:space="preserve"> Inputs!H$30</f>
        <v>0</v>
      </c>
      <c r="I22" s="22">
        <f xml:space="preserve"> Inputs!I$30</f>
        <v>0</v>
      </c>
      <c r="J22" s="22">
        <f xml:space="preserve"> Inputs!J$30</f>
        <v>0</v>
      </c>
      <c r="K22" s="22">
        <f xml:space="preserve"> Inputs!K$30</f>
        <v>0</v>
      </c>
      <c r="L22" s="22">
        <f xml:space="preserve"> Inputs!L$30</f>
        <v>0</v>
      </c>
      <c r="M22" s="22">
        <f xml:space="preserve"> Inputs!M$30</f>
        <v>0</v>
      </c>
      <c r="N22" s="22">
        <f xml:space="preserve"> Inputs!N$30</f>
        <v>0</v>
      </c>
      <c r="O22" s="22">
        <f xml:space="preserve"> Inputs!O$30</f>
        <v>0</v>
      </c>
      <c r="P22" s="22">
        <f xml:space="preserve"> Inputs!P$30</f>
        <v>0</v>
      </c>
    </row>
    <row r="23" spans="1:16" hidden="1" outlineLevel="1" x14ac:dyDescent="0.2">
      <c r="A23" s="11"/>
      <c r="B23" s="11"/>
      <c r="C23" s="21"/>
      <c r="D23" s="19"/>
      <c r="E23" s="15" t="str">
        <f xml:space="preserve"> Inputs!E$31</f>
        <v xml:space="preserve">Enhancement allowance - real (ADDN2) </v>
      </c>
      <c r="F23" s="22">
        <f xml:space="preserve"> Inputs!F$31</f>
        <v>0</v>
      </c>
      <c r="G23" s="22" t="str">
        <f xml:space="preserve"> Inputs!G$31</f>
        <v>£m</v>
      </c>
      <c r="H23" s="22">
        <f xml:space="preserve"> Inputs!H$31</f>
        <v>0</v>
      </c>
      <c r="I23" s="22">
        <f xml:space="preserve"> Inputs!I$31</f>
        <v>0</v>
      </c>
      <c r="J23" s="22">
        <f xml:space="preserve"> Inputs!J$31</f>
        <v>0</v>
      </c>
      <c r="K23" s="22">
        <f xml:space="preserve"> Inputs!K$31</f>
        <v>0</v>
      </c>
      <c r="L23" s="22">
        <f xml:space="preserve"> Inputs!L$31</f>
        <v>0</v>
      </c>
      <c r="M23" s="22">
        <f xml:space="preserve"> Inputs!M$31</f>
        <v>0</v>
      </c>
      <c r="N23" s="22">
        <f xml:space="preserve"> Inputs!N$31</f>
        <v>0</v>
      </c>
      <c r="O23" s="22">
        <f xml:space="preserve"> Inputs!O$31</f>
        <v>0</v>
      </c>
      <c r="P23" s="22">
        <f xml:space="preserve"> Inputs!P$31</f>
        <v>0</v>
      </c>
    </row>
    <row r="24" spans="1:16" hidden="1" outlineLevel="1" x14ac:dyDescent="0.2">
      <c r="A24" s="11"/>
      <c r="B24" s="11"/>
      <c r="C24" s="21"/>
      <c r="D24" s="19"/>
      <c r="E24" s="15" t="str">
        <f xml:space="preserve"> 'Year 2'!E$19</f>
        <v xml:space="preserve">Actual enhancement spend - real (WR) </v>
      </c>
      <c r="F24" s="14">
        <f xml:space="preserve"> 'Year 2'!F$19</f>
        <v>0</v>
      </c>
      <c r="G24" s="14" t="str">
        <f xml:space="preserve"> 'Year 2'!G$19</f>
        <v>£m</v>
      </c>
      <c r="H24" s="14">
        <f xml:space="preserve"> 'Year 2'!H$19</f>
        <v>0</v>
      </c>
      <c r="I24" s="14">
        <f xml:space="preserve"> 'Year 2'!I$19</f>
        <v>0</v>
      </c>
      <c r="J24" s="14">
        <f xml:space="preserve"> 'Year 2'!J$19</f>
        <v>0</v>
      </c>
      <c r="K24" s="14">
        <f xml:space="preserve"> 'Year 2'!K$19</f>
        <v>0</v>
      </c>
      <c r="L24" s="14">
        <f xml:space="preserve"> 'Year 2'!L$19</f>
        <v>0</v>
      </c>
      <c r="M24" s="14">
        <f xml:space="preserve"> 'Year 2'!M$19</f>
        <v>0</v>
      </c>
      <c r="N24" s="14">
        <f xml:space="preserve"> 'Year 2'!N$19</f>
        <v>0</v>
      </c>
      <c r="O24" s="14">
        <f xml:space="preserve"> 'Year 2'!O$19</f>
        <v>0</v>
      </c>
      <c r="P24" s="14">
        <f xml:space="preserve"> 'Year 2'!P$19</f>
        <v>0</v>
      </c>
    </row>
    <row r="25" spans="1:16" hidden="1" outlineLevel="1" x14ac:dyDescent="0.2">
      <c r="A25" s="11"/>
      <c r="B25" s="11"/>
      <c r="C25" s="21"/>
      <c r="D25" s="19"/>
      <c r="E25" s="15" t="str">
        <f xml:space="preserve"> 'Year 2'!E$20</f>
        <v xml:space="preserve">Actual enhancement spend - real (WN) </v>
      </c>
      <c r="F25" s="14">
        <f xml:space="preserve"> 'Year 2'!F$20</f>
        <v>0</v>
      </c>
      <c r="G25" s="14" t="str">
        <f xml:space="preserve"> 'Year 2'!G$20</f>
        <v>£m</v>
      </c>
      <c r="H25" s="14">
        <f xml:space="preserve"> 'Year 2'!H$20</f>
        <v>0</v>
      </c>
      <c r="I25" s="14">
        <f xml:space="preserve"> 'Year 2'!I$20</f>
        <v>0</v>
      </c>
      <c r="J25" s="14">
        <f xml:space="preserve"> 'Year 2'!J$20</f>
        <v>0</v>
      </c>
      <c r="K25" s="14">
        <f xml:space="preserve"> 'Year 2'!K$20</f>
        <v>0</v>
      </c>
      <c r="L25" s="14">
        <f xml:space="preserve"> 'Year 2'!L$20</f>
        <v>0</v>
      </c>
      <c r="M25" s="14">
        <f xml:space="preserve"> 'Year 2'!M$20</f>
        <v>0</v>
      </c>
      <c r="N25" s="14">
        <f xml:space="preserve"> 'Year 2'!N$20</f>
        <v>0</v>
      </c>
      <c r="O25" s="14">
        <f xml:space="preserve"> 'Year 2'!O$20</f>
        <v>0</v>
      </c>
      <c r="P25" s="14">
        <f xml:space="preserve"> 'Year 2'!P$20</f>
        <v>0</v>
      </c>
    </row>
    <row r="26" spans="1:16" hidden="1" outlineLevel="1" x14ac:dyDescent="0.2">
      <c r="A26" s="11"/>
      <c r="B26" s="11"/>
      <c r="C26" s="21"/>
      <c r="D26" s="19"/>
      <c r="E26" s="15" t="str">
        <f xml:space="preserve"> 'Year 2'!E$21</f>
        <v xml:space="preserve">Actual enhancement spend - real (WWN) </v>
      </c>
      <c r="F26" s="14">
        <f xml:space="preserve"> 'Year 2'!F$21</f>
        <v>0</v>
      </c>
      <c r="G26" s="14" t="str">
        <f xml:space="preserve"> 'Year 2'!G$21</f>
        <v>£m</v>
      </c>
      <c r="H26" s="14">
        <f xml:space="preserve"> 'Year 2'!H$21</f>
        <v>0</v>
      </c>
      <c r="I26" s="14">
        <f xml:space="preserve"> 'Year 2'!I$21</f>
        <v>0</v>
      </c>
      <c r="J26" s="14">
        <f xml:space="preserve"> 'Year 2'!J$21</f>
        <v>0</v>
      </c>
      <c r="K26" s="14">
        <f xml:space="preserve"> 'Year 2'!K$21</f>
        <v>0</v>
      </c>
      <c r="L26" s="14">
        <f xml:space="preserve"> 'Year 2'!L$21</f>
        <v>0</v>
      </c>
      <c r="M26" s="14">
        <f xml:space="preserve"> 'Year 2'!M$21</f>
        <v>0</v>
      </c>
      <c r="N26" s="14">
        <f xml:space="preserve"> 'Year 2'!N$21</f>
        <v>0</v>
      </c>
      <c r="O26" s="14">
        <f xml:space="preserve"> 'Year 2'!O$21</f>
        <v>0</v>
      </c>
      <c r="P26" s="14">
        <f xml:space="preserve"> 'Year 2'!P$21</f>
        <v>0</v>
      </c>
    </row>
    <row r="27" spans="1:16" hidden="1" outlineLevel="1" x14ac:dyDescent="0.2">
      <c r="A27" s="11"/>
      <c r="B27" s="11"/>
      <c r="C27" s="21"/>
      <c r="D27" s="19"/>
      <c r="E27" s="15" t="str">
        <f xml:space="preserve"> 'Year 2'!E$22</f>
        <v xml:space="preserve">Actual enhancement spend - real (BR) </v>
      </c>
      <c r="F27" s="14">
        <f xml:space="preserve"> 'Year 2'!F$22</f>
        <v>0</v>
      </c>
      <c r="G27" s="14" t="str">
        <f xml:space="preserve"> 'Year 2'!G$22</f>
        <v>£m</v>
      </c>
      <c r="H27" s="14">
        <f xml:space="preserve"> 'Year 2'!H$22</f>
        <v>0</v>
      </c>
      <c r="I27" s="14">
        <f xml:space="preserve"> 'Year 2'!I$22</f>
        <v>0</v>
      </c>
      <c r="J27" s="14">
        <f xml:space="preserve"> 'Year 2'!J$22</f>
        <v>0</v>
      </c>
      <c r="K27" s="14">
        <f xml:space="preserve"> 'Year 2'!K$22</f>
        <v>0</v>
      </c>
      <c r="L27" s="14">
        <f xml:space="preserve"> 'Year 2'!L$22</f>
        <v>0</v>
      </c>
      <c r="M27" s="14">
        <f xml:space="preserve"> 'Year 2'!M$22</f>
        <v>0</v>
      </c>
      <c r="N27" s="14">
        <f xml:space="preserve"> 'Year 2'!N$22</f>
        <v>0</v>
      </c>
      <c r="O27" s="14">
        <f xml:space="preserve"> 'Year 2'!O$22</f>
        <v>0</v>
      </c>
      <c r="P27" s="14">
        <f xml:space="preserve"> 'Year 2'!P$22</f>
        <v>0</v>
      </c>
    </row>
    <row r="28" spans="1:16" hidden="1" outlineLevel="1" x14ac:dyDescent="0.2">
      <c r="A28" s="11"/>
      <c r="B28" s="11"/>
      <c r="C28" s="21"/>
      <c r="D28" s="19"/>
      <c r="E28" s="15" t="str">
        <f xml:space="preserve"> 'Year 2'!E$23</f>
        <v xml:space="preserve">Actual enhancement spend - real (ADDN1) </v>
      </c>
      <c r="F28" s="14">
        <f xml:space="preserve"> 'Year 2'!F$23</f>
        <v>0</v>
      </c>
      <c r="G28" s="14" t="str">
        <f xml:space="preserve"> 'Year 2'!G$23</f>
        <v>£m</v>
      </c>
      <c r="H28" s="14">
        <f xml:space="preserve"> 'Year 2'!H$23</f>
        <v>0</v>
      </c>
      <c r="I28" s="14">
        <f xml:space="preserve"> 'Year 2'!I$23</f>
        <v>0</v>
      </c>
      <c r="J28" s="14">
        <f xml:space="preserve"> 'Year 2'!J$23</f>
        <v>0</v>
      </c>
      <c r="K28" s="14">
        <f xml:space="preserve"> 'Year 2'!K$23</f>
        <v>0</v>
      </c>
      <c r="L28" s="14">
        <f xml:space="preserve"> 'Year 2'!L$23</f>
        <v>0</v>
      </c>
      <c r="M28" s="14">
        <f xml:space="preserve"> 'Year 2'!M$23</f>
        <v>0</v>
      </c>
      <c r="N28" s="14">
        <f xml:space="preserve"> 'Year 2'!N$23</f>
        <v>0</v>
      </c>
      <c r="O28" s="14">
        <f xml:space="preserve"> 'Year 2'!O$23</f>
        <v>0</v>
      </c>
      <c r="P28" s="14">
        <f xml:space="preserve"> 'Year 2'!P$23</f>
        <v>0</v>
      </c>
    </row>
    <row r="29" spans="1:16" hidden="1" outlineLevel="1" x14ac:dyDescent="0.2">
      <c r="A29" s="11"/>
      <c r="B29" s="11"/>
      <c r="C29" s="21"/>
      <c r="D29" s="19"/>
      <c r="E29" s="15" t="str">
        <f xml:space="preserve"> 'Year 2'!E$24</f>
        <v xml:space="preserve">Actual enhancement spend - real (ADDN2) </v>
      </c>
      <c r="F29" s="14">
        <f xml:space="preserve"> 'Year 2'!F$24</f>
        <v>0</v>
      </c>
      <c r="G29" s="14" t="str">
        <f xml:space="preserve"> 'Year 2'!G$24</f>
        <v>£m</v>
      </c>
      <c r="H29" s="14">
        <f xml:space="preserve"> 'Year 2'!H$24</f>
        <v>0</v>
      </c>
      <c r="I29" s="14">
        <f xml:space="preserve"> 'Year 2'!I$24</f>
        <v>0</v>
      </c>
      <c r="J29" s="14">
        <f xml:space="preserve"> 'Year 2'!J$24</f>
        <v>0</v>
      </c>
      <c r="K29" s="14">
        <f xml:space="preserve"> 'Year 2'!K$24</f>
        <v>0</v>
      </c>
      <c r="L29" s="14">
        <f xml:space="preserve"> 'Year 2'!L$24</f>
        <v>0</v>
      </c>
      <c r="M29" s="14">
        <f xml:space="preserve"> 'Year 2'!M$24</f>
        <v>0</v>
      </c>
      <c r="N29" s="14">
        <f xml:space="preserve"> 'Year 2'!N$24</f>
        <v>0</v>
      </c>
      <c r="O29" s="14">
        <f xml:space="preserve"> 'Year 2'!O$24</f>
        <v>0</v>
      </c>
      <c r="P29" s="14">
        <f xml:space="preserve"> 'Year 2'!P$24</f>
        <v>0</v>
      </c>
    </row>
    <row r="30" spans="1:16" hidden="1" outlineLevel="1" x14ac:dyDescent="0.2">
      <c r="A30" s="11"/>
      <c r="B30" s="11"/>
      <c r="C30" s="21"/>
      <c r="D30" s="19"/>
      <c r="E30" s="15" t="str">
        <f xml:space="preserve"> Time!E$89</f>
        <v>Cumulative year 3 flag</v>
      </c>
      <c r="F30" s="8">
        <f xml:space="preserve"> Time!F$89</f>
        <v>0</v>
      </c>
      <c r="G30" s="8" t="str">
        <f xml:space="preserve"> Time!G$89</f>
        <v>Flag</v>
      </c>
      <c r="H30" s="8">
        <f xml:space="preserve"> Time!H$89</f>
        <v>3</v>
      </c>
      <c r="I30" s="8">
        <f xml:space="preserve"> Time!I$89</f>
        <v>0</v>
      </c>
      <c r="J30" s="8">
        <f xml:space="preserve"> Time!J$89</f>
        <v>0</v>
      </c>
      <c r="K30" s="8">
        <f xml:space="preserve"> Time!K$89</f>
        <v>1</v>
      </c>
      <c r="L30" s="8">
        <f xml:space="preserve"> Time!L$89</f>
        <v>1</v>
      </c>
      <c r="M30" s="8">
        <f xml:space="preserve"> Time!M$89</f>
        <v>1</v>
      </c>
      <c r="N30" s="8">
        <f xml:space="preserve"> Time!N$89</f>
        <v>0</v>
      </c>
      <c r="O30" s="8">
        <f xml:space="preserve"> Time!O$89</f>
        <v>0</v>
      </c>
      <c r="P30" s="8">
        <f xml:space="preserve"> Time!P$89</f>
        <v>0</v>
      </c>
    </row>
    <row r="31" spans="1:16" hidden="1" outlineLevel="1" x14ac:dyDescent="0.2">
      <c r="E31" s="42" t="s">
        <v>528</v>
      </c>
      <c r="G31" s="42" t="s">
        <v>155</v>
      </c>
      <c r="H31" s="3">
        <f t="shared" ref="H31:H36" si="0" xml:space="preserve"> SUM( J31:P31 )</f>
        <v>0</v>
      </c>
      <c r="J31" s="3">
        <f t="shared" ref="J31:P36" si="1" xml:space="preserve"> ( J18 - J24 ) * J$30 * $F12</f>
        <v>0</v>
      </c>
      <c r="K31" s="3">
        <f t="shared" si="1"/>
        <v>0</v>
      </c>
      <c r="L31" s="3">
        <f t="shared" si="1"/>
        <v>0</v>
      </c>
      <c r="M31" s="3">
        <f t="shared" si="1"/>
        <v>0</v>
      </c>
      <c r="N31" s="3">
        <f t="shared" si="1"/>
        <v>0</v>
      </c>
      <c r="O31" s="3">
        <f t="shared" si="1"/>
        <v>0</v>
      </c>
      <c r="P31" s="3">
        <f t="shared" si="1"/>
        <v>0</v>
      </c>
    </row>
    <row r="32" spans="1:16" hidden="1" outlineLevel="1" x14ac:dyDescent="0.2">
      <c r="E32" s="42" t="s">
        <v>529</v>
      </c>
      <c r="G32" s="42" t="s">
        <v>155</v>
      </c>
      <c r="H32" s="3">
        <f t="shared" si="0"/>
        <v>0</v>
      </c>
      <c r="J32" s="3">
        <f t="shared" si="1"/>
        <v>0</v>
      </c>
      <c r="K32" s="3">
        <f t="shared" si="1"/>
        <v>0</v>
      </c>
      <c r="L32" s="3">
        <f t="shared" si="1"/>
        <v>0</v>
      </c>
      <c r="M32" s="3">
        <f t="shared" si="1"/>
        <v>0</v>
      </c>
      <c r="N32" s="3">
        <f t="shared" si="1"/>
        <v>0</v>
      </c>
      <c r="O32" s="3">
        <f t="shared" si="1"/>
        <v>0</v>
      </c>
      <c r="P32" s="3">
        <f t="shared" si="1"/>
        <v>0</v>
      </c>
    </row>
    <row r="33" spans="2:16" hidden="1" outlineLevel="1" x14ac:dyDescent="0.2">
      <c r="E33" s="42" t="s">
        <v>530</v>
      </c>
      <c r="G33" s="42" t="s">
        <v>155</v>
      </c>
      <c r="H33" s="3">
        <f t="shared" si="0"/>
        <v>0</v>
      </c>
      <c r="J33" s="3">
        <f t="shared" si="1"/>
        <v>0</v>
      </c>
      <c r="K33" s="3">
        <f t="shared" si="1"/>
        <v>0</v>
      </c>
      <c r="L33" s="3">
        <f t="shared" si="1"/>
        <v>0</v>
      </c>
      <c r="M33" s="3">
        <f t="shared" si="1"/>
        <v>0</v>
      </c>
      <c r="N33" s="3">
        <f t="shared" si="1"/>
        <v>0</v>
      </c>
      <c r="O33" s="3">
        <f t="shared" si="1"/>
        <v>0</v>
      </c>
      <c r="P33" s="3">
        <f t="shared" si="1"/>
        <v>0</v>
      </c>
    </row>
    <row r="34" spans="2:16" hidden="1" outlineLevel="1" x14ac:dyDescent="0.2">
      <c r="E34" s="42" t="s">
        <v>531</v>
      </c>
      <c r="G34" s="42" t="s">
        <v>155</v>
      </c>
      <c r="H34" s="3">
        <f t="shared" si="0"/>
        <v>0</v>
      </c>
      <c r="J34" s="3">
        <f t="shared" si="1"/>
        <v>0</v>
      </c>
      <c r="K34" s="3">
        <f t="shared" si="1"/>
        <v>0</v>
      </c>
      <c r="L34" s="3">
        <f t="shared" si="1"/>
        <v>0</v>
      </c>
      <c r="M34" s="3">
        <f t="shared" si="1"/>
        <v>0</v>
      </c>
      <c r="N34" s="3">
        <f t="shared" si="1"/>
        <v>0</v>
      </c>
      <c r="O34" s="3">
        <f t="shared" si="1"/>
        <v>0</v>
      </c>
      <c r="P34" s="3">
        <f t="shared" si="1"/>
        <v>0</v>
      </c>
    </row>
    <row r="35" spans="2:16" hidden="1" outlineLevel="1" x14ac:dyDescent="0.2">
      <c r="E35" s="42" t="s">
        <v>532</v>
      </c>
      <c r="G35" s="42" t="s">
        <v>155</v>
      </c>
      <c r="H35" s="3">
        <f t="shared" si="0"/>
        <v>0</v>
      </c>
      <c r="J35" s="3">
        <f t="shared" si="1"/>
        <v>0</v>
      </c>
      <c r="K35" s="3">
        <f t="shared" si="1"/>
        <v>0</v>
      </c>
      <c r="L35" s="3">
        <f t="shared" si="1"/>
        <v>0</v>
      </c>
      <c r="M35" s="3">
        <f t="shared" si="1"/>
        <v>0</v>
      </c>
      <c r="N35" s="3">
        <f t="shared" si="1"/>
        <v>0</v>
      </c>
      <c r="O35" s="3">
        <f t="shared" si="1"/>
        <v>0</v>
      </c>
      <c r="P35" s="3">
        <f t="shared" si="1"/>
        <v>0</v>
      </c>
    </row>
    <row r="36" spans="2:16" hidden="1" outlineLevel="1" x14ac:dyDescent="0.2">
      <c r="E36" s="42" t="s">
        <v>533</v>
      </c>
      <c r="G36" s="42" t="s">
        <v>155</v>
      </c>
      <c r="H36" s="3">
        <f t="shared" si="0"/>
        <v>0</v>
      </c>
      <c r="J36" s="3">
        <f t="shared" si="1"/>
        <v>0</v>
      </c>
      <c r="K36" s="3">
        <f t="shared" si="1"/>
        <v>0</v>
      </c>
      <c r="L36" s="3">
        <f t="shared" si="1"/>
        <v>0</v>
      </c>
      <c r="M36" s="3">
        <f t="shared" si="1"/>
        <v>0</v>
      </c>
      <c r="N36" s="3">
        <f t="shared" si="1"/>
        <v>0</v>
      </c>
      <c r="O36" s="3">
        <f t="shared" si="1"/>
        <v>0</v>
      </c>
      <c r="P36" s="3">
        <f t="shared" si="1"/>
        <v>0</v>
      </c>
    </row>
    <row r="37" spans="2:16" hidden="1" outlineLevel="1" x14ac:dyDescent="0.2"/>
    <row r="38" spans="2:16" hidden="1" outlineLevel="1" x14ac:dyDescent="0.2"/>
    <row r="39" spans="2:16" hidden="1" outlineLevel="1" x14ac:dyDescent="0.2">
      <c r="B39" s="35" t="s">
        <v>534</v>
      </c>
    </row>
    <row r="40" spans="2:16" hidden="1" outlineLevel="1" x14ac:dyDescent="0.2">
      <c r="E40" s="42" t="str">
        <f t="shared" ref="E40:P40" si="2" xml:space="preserve"> E$31</f>
        <v xml:space="preserve">Year 3 total modelled underspend - real (WR) </v>
      </c>
      <c r="F40" s="3">
        <f t="shared" si="2"/>
        <v>0</v>
      </c>
      <c r="G40" s="3" t="str">
        <f t="shared" si="2"/>
        <v>£m</v>
      </c>
      <c r="H40" s="3">
        <f t="shared" si="2"/>
        <v>0</v>
      </c>
      <c r="I40" s="3">
        <f t="shared" si="2"/>
        <v>0</v>
      </c>
      <c r="J40" s="3">
        <f t="shared" si="2"/>
        <v>0</v>
      </c>
      <c r="K40" s="3">
        <f t="shared" si="2"/>
        <v>0</v>
      </c>
      <c r="L40" s="3">
        <f t="shared" si="2"/>
        <v>0</v>
      </c>
      <c r="M40" s="3">
        <f t="shared" si="2"/>
        <v>0</v>
      </c>
      <c r="N40" s="3">
        <f t="shared" si="2"/>
        <v>0</v>
      </c>
      <c r="O40" s="3">
        <f t="shared" si="2"/>
        <v>0</v>
      </c>
      <c r="P40" s="3">
        <f t="shared" si="2"/>
        <v>0</v>
      </c>
    </row>
    <row r="41" spans="2:16" hidden="1" outlineLevel="1" x14ac:dyDescent="0.2">
      <c r="E41" s="42" t="str">
        <f t="shared" ref="E41:P41" si="3" xml:space="preserve"> E$32</f>
        <v xml:space="preserve">Year 3 total modelled underspend - real (WN) </v>
      </c>
      <c r="F41" s="3">
        <f t="shared" si="3"/>
        <v>0</v>
      </c>
      <c r="G41" s="3" t="str">
        <f t="shared" si="3"/>
        <v>£m</v>
      </c>
      <c r="H41" s="3">
        <f t="shared" si="3"/>
        <v>0</v>
      </c>
      <c r="I41" s="3">
        <f t="shared" si="3"/>
        <v>0</v>
      </c>
      <c r="J41" s="3">
        <f t="shared" si="3"/>
        <v>0</v>
      </c>
      <c r="K41" s="3">
        <f t="shared" si="3"/>
        <v>0</v>
      </c>
      <c r="L41" s="3">
        <f t="shared" si="3"/>
        <v>0</v>
      </c>
      <c r="M41" s="3">
        <f t="shared" si="3"/>
        <v>0</v>
      </c>
      <c r="N41" s="3">
        <f t="shared" si="3"/>
        <v>0</v>
      </c>
      <c r="O41" s="3">
        <f t="shared" si="3"/>
        <v>0</v>
      </c>
      <c r="P41" s="3">
        <f t="shared" si="3"/>
        <v>0</v>
      </c>
    </row>
    <row r="42" spans="2:16" hidden="1" outlineLevel="1" x14ac:dyDescent="0.2">
      <c r="E42" s="42" t="str">
        <f t="shared" ref="E42:P42" si="4" xml:space="preserve"> E$33</f>
        <v xml:space="preserve">Year 3 total modelled underspend - real (WWN) </v>
      </c>
      <c r="F42" s="3">
        <f t="shared" si="4"/>
        <v>0</v>
      </c>
      <c r="G42" s="3" t="str">
        <f t="shared" si="4"/>
        <v>£m</v>
      </c>
      <c r="H42" s="3">
        <f t="shared" si="4"/>
        <v>0</v>
      </c>
      <c r="I42" s="3">
        <f t="shared" si="4"/>
        <v>0</v>
      </c>
      <c r="J42" s="3">
        <f t="shared" si="4"/>
        <v>0</v>
      </c>
      <c r="K42" s="3">
        <f t="shared" si="4"/>
        <v>0</v>
      </c>
      <c r="L42" s="3">
        <f t="shared" si="4"/>
        <v>0</v>
      </c>
      <c r="M42" s="3">
        <f t="shared" si="4"/>
        <v>0</v>
      </c>
      <c r="N42" s="3">
        <f t="shared" si="4"/>
        <v>0</v>
      </c>
      <c r="O42" s="3">
        <f t="shared" si="4"/>
        <v>0</v>
      </c>
      <c r="P42" s="3">
        <f t="shared" si="4"/>
        <v>0</v>
      </c>
    </row>
    <row r="43" spans="2:16" hidden="1" outlineLevel="1" x14ac:dyDescent="0.2">
      <c r="E43" s="42" t="str">
        <f t="shared" ref="E43:P43" si="5" xml:space="preserve"> E$34</f>
        <v xml:space="preserve">Year 3 total modelled underspend - real (BR) </v>
      </c>
      <c r="F43" s="3">
        <f t="shared" si="5"/>
        <v>0</v>
      </c>
      <c r="G43" s="3" t="str">
        <f t="shared" si="5"/>
        <v>£m</v>
      </c>
      <c r="H43" s="3">
        <f t="shared" si="5"/>
        <v>0</v>
      </c>
      <c r="I43" s="3">
        <f t="shared" si="5"/>
        <v>0</v>
      </c>
      <c r="J43" s="3">
        <f t="shared" si="5"/>
        <v>0</v>
      </c>
      <c r="K43" s="3">
        <f t="shared" si="5"/>
        <v>0</v>
      </c>
      <c r="L43" s="3">
        <f t="shared" si="5"/>
        <v>0</v>
      </c>
      <c r="M43" s="3">
        <f t="shared" si="5"/>
        <v>0</v>
      </c>
      <c r="N43" s="3">
        <f t="shared" si="5"/>
        <v>0</v>
      </c>
      <c r="O43" s="3">
        <f t="shared" si="5"/>
        <v>0</v>
      </c>
      <c r="P43" s="3">
        <f t="shared" si="5"/>
        <v>0</v>
      </c>
    </row>
    <row r="44" spans="2:16" hidden="1" outlineLevel="1" x14ac:dyDescent="0.2">
      <c r="E44" s="42" t="str">
        <f t="shared" ref="E44:P44" si="6" xml:space="preserve"> E$35</f>
        <v xml:space="preserve">Year 3 total modelled underspend - real (ADDN1) </v>
      </c>
      <c r="F44" s="3">
        <f t="shared" si="6"/>
        <v>0</v>
      </c>
      <c r="G44" s="3" t="str">
        <f t="shared" si="6"/>
        <v>£m</v>
      </c>
      <c r="H44" s="3">
        <f t="shared" si="6"/>
        <v>0</v>
      </c>
      <c r="I44" s="3">
        <f t="shared" si="6"/>
        <v>0</v>
      </c>
      <c r="J44" s="3">
        <f t="shared" si="6"/>
        <v>0</v>
      </c>
      <c r="K44" s="3">
        <f t="shared" si="6"/>
        <v>0</v>
      </c>
      <c r="L44" s="3">
        <f t="shared" si="6"/>
        <v>0</v>
      </c>
      <c r="M44" s="3">
        <f t="shared" si="6"/>
        <v>0</v>
      </c>
      <c r="N44" s="3">
        <f t="shared" si="6"/>
        <v>0</v>
      </c>
      <c r="O44" s="3">
        <f t="shared" si="6"/>
        <v>0</v>
      </c>
      <c r="P44" s="3">
        <f t="shared" si="6"/>
        <v>0</v>
      </c>
    </row>
    <row r="45" spans="2:16" hidden="1" outlineLevel="1" x14ac:dyDescent="0.2">
      <c r="E45" s="42" t="str">
        <f t="shared" ref="E45:P45" si="7" xml:space="preserve"> E$36</f>
        <v xml:space="preserve">Year 3 total modelled underspend - real (ADDN2) </v>
      </c>
      <c r="F45" s="3">
        <f t="shared" si="7"/>
        <v>0</v>
      </c>
      <c r="G45" s="3" t="str">
        <f t="shared" si="7"/>
        <v>£m</v>
      </c>
      <c r="H45" s="3">
        <f t="shared" si="7"/>
        <v>0</v>
      </c>
      <c r="I45" s="3">
        <f t="shared" si="7"/>
        <v>0</v>
      </c>
      <c r="J45" s="3">
        <f t="shared" si="7"/>
        <v>0</v>
      </c>
      <c r="K45" s="3">
        <f t="shared" si="7"/>
        <v>0</v>
      </c>
      <c r="L45" s="3">
        <f t="shared" si="7"/>
        <v>0</v>
      </c>
      <c r="M45" s="3">
        <f t="shared" si="7"/>
        <v>0</v>
      </c>
      <c r="N45" s="3">
        <f t="shared" si="7"/>
        <v>0</v>
      </c>
      <c r="O45" s="3">
        <f t="shared" si="7"/>
        <v>0</v>
      </c>
      <c r="P45" s="3">
        <f t="shared" si="7"/>
        <v>0</v>
      </c>
    </row>
    <row r="46" spans="2:16" hidden="1" outlineLevel="1" x14ac:dyDescent="0.2">
      <c r="E46" s="42" t="s">
        <v>535</v>
      </c>
      <c r="G46" s="42" t="s">
        <v>155</v>
      </c>
      <c r="H46" s="3">
        <f t="shared" ref="H46:H51" si="8" xml:space="preserve"> SUM( J46:P46 )</f>
        <v>0</v>
      </c>
      <c r="J46" s="3">
        <f t="shared" ref="J46:P51" si="9" xml:space="preserve"> I46 + J40</f>
        <v>0</v>
      </c>
      <c r="K46" s="3">
        <f t="shared" si="9"/>
        <v>0</v>
      </c>
      <c r="L46" s="3">
        <f t="shared" si="9"/>
        <v>0</v>
      </c>
      <c r="M46" s="3">
        <f t="shared" si="9"/>
        <v>0</v>
      </c>
      <c r="N46" s="3">
        <f t="shared" si="9"/>
        <v>0</v>
      </c>
      <c r="O46" s="3">
        <f t="shared" si="9"/>
        <v>0</v>
      </c>
      <c r="P46" s="3">
        <f t="shared" si="9"/>
        <v>0</v>
      </c>
    </row>
    <row r="47" spans="2:16" hidden="1" outlineLevel="1" x14ac:dyDescent="0.2">
      <c r="E47" s="42" t="s">
        <v>536</v>
      </c>
      <c r="G47" s="42" t="s">
        <v>155</v>
      </c>
      <c r="H47" s="3">
        <f t="shared" si="8"/>
        <v>0</v>
      </c>
      <c r="J47" s="3">
        <f t="shared" si="9"/>
        <v>0</v>
      </c>
      <c r="K47" s="3">
        <f t="shared" si="9"/>
        <v>0</v>
      </c>
      <c r="L47" s="3">
        <f t="shared" si="9"/>
        <v>0</v>
      </c>
      <c r="M47" s="3">
        <f t="shared" si="9"/>
        <v>0</v>
      </c>
      <c r="N47" s="3">
        <f t="shared" si="9"/>
        <v>0</v>
      </c>
      <c r="O47" s="3">
        <f t="shared" si="9"/>
        <v>0</v>
      </c>
      <c r="P47" s="3">
        <f t="shared" si="9"/>
        <v>0</v>
      </c>
    </row>
    <row r="48" spans="2:16" hidden="1" outlineLevel="1" x14ac:dyDescent="0.2">
      <c r="E48" s="42" t="s">
        <v>537</v>
      </c>
      <c r="G48" s="42" t="s">
        <v>155</v>
      </c>
      <c r="H48" s="3">
        <f t="shared" si="8"/>
        <v>0</v>
      </c>
      <c r="J48" s="3">
        <f t="shared" si="9"/>
        <v>0</v>
      </c>
      <c r="K48" s="3">
        <f t="shared" si="9"/>
        <v>0</v>
      </c>
      <c r="L48" s="3">
        <f t="shared" si="9"/>
        <v>0</v>
      </c>
      <c r="M48" s="3">
        <f t="shared" si="9"/>
        <v>0</v>
      </c>
      <c r="N48" s="3">
        <f t="shared" si="9"/>
        <v>0</v>
      </c>
      <c r="O48" s="3">
        <f t="shared" si="9"/>
        <v>0</v>
      </c>
      <c r="P48" s="3">
        <f t="shared" si="9"/>
        <v>0</v>
      </c>
    </row>
    <row r="49" spans="1:16" hidden="1" outlineLevel="1" x14ac:dyDescent="0.2">
      <c r="E49" s="42" t="s">
        <v>538</v>
      </c>
      <c r="G49" s="42" t="s">
        <v>155</v>
      </c>
      <c r="H49" s="3">
        <f t="shared" si="8"/>
        <v>0</v>
      </c>
      <c r="J49" s="3">
        <f t="shared" si="9"/>
        <v>0</v>
      </c>
      <c r="K49" s="3">
        <f t="shared" si="9"/>
        <v>0</v>
      </c>
      <c r="L49" s="3">
        <f t="shared" si="9"/>
        <v>0</v>
      </c>
      <c r="M49" s="3">
        <f t="shared" si="9"/>
        <v>0</v>
      </c>
      <c r="N49" s="3">
        <f t="shared" si="9"/>
        <v>0</v>
      </c>
      <c r="O49" s="3">
        <f t="shared" si="9"/>
        <v>0</v>
      </c>
      <c r="P49" s="3">
        <f t="shared" si="9"/>
        <v>0</v>
      </c>
    </row>
    <row r="50" spans="1:16" hidden="1" outlineLevel="1" x14ac:dyDescent="0.2">
      <c r="E50" s="42" t="s">
        <v>539</v>
      </c>
      <c r="G50" s="42" t="s">
        <v>155</v>
      </c>
      <c r="H50" s="3">
        <f t="shared" si="8"/>
        <v>0</v>
      </c>
      <c r="J50" s="3">
        <f t="shared" si="9"/>
        <v>0</v>
      </c>
      <c r="K50" s="3">
        <f t="shared" si="9"/>
        <v>0</v>
      </c>
      <c r="L50" s="3">
        <f t="shared" si="9"/>
        <v>0</v>
      </c>
      <c r="M50" s="3">
        <f t="shared" si="9"/>
        <v>0</v>
      </c>
      <c r="N50" s="3">
        <f t="shared" si="9"/>
        <v>0</v>
      </c>
      <c r="O50" s="3">
        <f t="shared" si="9"/>
        <v>0</v>
      </c>
      <c r="P50" s="3">
        <f t="shared" si="9"/>
        <v>0</v>
      </c>
    </row>
    <row r="51" spans="1:16" hidden="1" outlineLevel="1" x14ac:dyDescent="0.2">
      <c r="E51" s="42" t="s">
        <v>540</v>
      </c>
      <c r="G51" s="42" t="s">
        <v>155</v>
      </c>
      <c r="H51" s="3">
        <f t="shared" si="8"/>
        <v>0</v>
      </c>
      <c r="J51" s="3">
        <f t="shared" si="9"/>
        <v>0</v>
      </c>
      <c r="K51" s="3">
        <f t="shared" si="9"/>
        <v>0</v>
      </c>
      <c r="L51" s="3">
        <f t="shared" si="9"/>
        <v>0</v>
      </c>
      <c r="M51" s="3">
        <f t="shared" si="9"/>
        <v>0</v>
      </c>
      <c r="N51" s="3">
        <f t="shared" si="9"/>
        <v>0</v>
      </c>
      <c r="O51" s="3">
        <f t="shared" si="9"/>
        <v>0</v>
      </c>
      <c r="P51" s="3">
        <f t="shared" si="9"/>
        <v>0</v>
      </c>
    </row>
    <row r="52" spans="1:16" hidden="1" outlineLevel="1" x14ac:dyDescent="0.2"/>
    <row r="53" spans="1:16" hidden="1" outlineLevel="1" x14ac:dyDescent="0.2"/>
    <row r="54" spans="1:16" hidden="1" outlineLevel="1" x14ac:dyDescent="0.2">
      <c r="B54" s="35" t="s">
        <v>541</v>
      </c>
    </row>
    <row r="55" spans="1:16" hidden="1" outlineLevel="1" x14ac:dyDescent="0.2">
      <c r="A55" s="11"/>
      <c r="B55" s="11"/>
      <c r="C55" s="21"/>
      <c r="D55" s="19"/>
      <c r="E55" s="15" t="str">
        <f xml:space="preserve"> Inputs!E$16</f>
        <v xml:space="preserve">Control in use (WR) </v>
      </c>
      <c r="F55" s="8">
        <f xml:space="preserve"> Inputs!F$16</f>
        <v>0</v>
      </c>
      <c r="G55" s="15" t="str">
        <f xml:space="preserve"> Inputs!G$16</f>
        <v>0=no, 1=yes</v>
      </c>
      <c r="H55" s="17"/>
    </row>
    <row r="56" spans="1:16" hidden="1" outlineLevel="1" x14ac:dyDescent="0.2">
      <c r="A56" s="11"/>
      <c r="B56" s="11"/>
      <c r="C56" s="21"/>
      <c r="D56" s="19"/>
      <c r="E56" s="15" t="str">
        <f xml:space="preserve"> Inputs!E$17</f>
        <v xml:space="preserve">Control in use (WN) </v>
      </c>
      <c r="F56" s="8">
        <f xml:space="preserve"> Inputs!F$17</f>
        <v>0</v>
      </c>
      <c r="G56" s="15" t="str">
        <f xml:space="preserve"> Inputs!G$17</f>
        <v>0=no, 1=yes</v>
      </c>
      <c r="H56" s="17"/>
    </row>
    <row r="57" spans="1:16" hidden="1" outlineLevel="1" x14ac:dyDescent="0.2">
      <c r="A57" s="11"/>
      <c r="B57" s="11"/>
      <c r="C57" s="21"/>
      <c r="D57" s="19"/>
      <c r="E57" s="15" t="str">
        <f xml:space="preserve"> Inputs!E$18</f>
        <v xml:space="preserve">Control in use (WWN) </v>
      </c>
      <c r="F57" s="8">
        <f xml:space="preserve"> Inputs!F$18</f>
        <v>0</v>
      </c>
      <c r="G57" s="15" t="str">
        <f xml:space="preserve"> Inputs!G$18</f>
        <v>0=no, 1=yes</v>
      </c>
      <c r="H57" s="17"/>
    </row>
    <row r="58" spans="1:16" hidden="1" outlineLevel="1" x14ac:dyDescent="0.2">
      <c r="A58" s="11"/>
      <c r="B58" s="11"/>
      <c r="C58" s="21"/>
      <c r="D58" s="19"/>
      <c r="E58" s="15" t="str">
        <f xml:space="preserve"> Inputs!E$19</f>
        <v xml:space="preserve">Control in use (BR) </v>
      </c>
      <c r="F58" s="8">
        <f xml:space="preserve"> Inputs!F$19</f>
        <v>0</v>
      </c>
      <c r="G58" s="15" t="str">
        <f xml:space="preserve"> Inputs!G$19</f>
        <v>0=no, 1=yes</v>
      </c>
      <c r="H58" s="17"/>
    </row>
    <row r="59" spans="1:16" hidden="1" outlineLevel="1" x14ac:dyDescent="0.2">
      <c r="A59" s="11"/>
      <c r="B59" s="11"/>
      <c r="C59" s="21"/>
      <c r="D59" s="19"/>
      <c r="E59" s="15" t="str">
        <f xml:space="preserve"> Inputs!E$20</f>
        <v xml:space="preserve">Control in use (ADDN1) </v>
      </c>
      <c r="F59" s="8">
        <f xml:space="preserve"> Inputs!F$20</f>
        <v>0</v>
      </c>
      <c r="G59" s="15" t="str">
        <f xml:space="preserve"> Inputs!G$20</f>
        <v>0=no, 1=yes</v>
      </c>
      <c r="H59" s="17"/>
    </row>
    <row r="60" spans="1:16" hidden="1" outlineLevel="1" x14ac:dyDescent="0.2">
      <c r="A60" s="11"/>
      <c r="B60" s="11"/>
      <c r="C60" s="21"/>
      <c r="D60" s="19"/>
      <c r="E60" s="15" t="str">
        <f xml:space="preserve"> Inputs!E$21</f>
        <v xml:space="preserve">Control in use (ADDN2) </v>
      </c>
      <c r="F60" s="8">
        <f xml:space="preserve"> Inputs!F$21</f>
        <v>0</v>
      </c>
      <c r="G60" s="15" t="str">
        <f xml:space="preserve"> Inputs!G$21</f>
        <v>0=no, 1=yes</v>
      </c>
      <c r="H60" s="17"/>
    </row>
    <row r="61" spans="1:16" hidden="1" outlineLevel="1" x14ac:dyDescent="0.2">
      <c r="A61" s="11"/>
      <c r="B61" s="11"/>
      <c r="C61" s="21"/>
      <c r="D61" s="19"/>
      <c r="E61" s="15" t="str">
        <f xml:space="preserve"> Inputs!E$26</f>
        <v xml:space="preserve">Enhancement allowance - real (WR) </v>
      </c>
      <c r="F61" s="22">
        <f xml:space="preserve"> Inputs!F$26</f>
        <v>0</v>
      </c>
      <c r="G61" s="22" t="str">
        <f xml:space="preserve"> Inputs!G$26</f>
        <v>£m</v>
      </c>
      <c r="H61" s="22">
        <f xml:space="preserve"> Inputs!H$26</f>
        <v>0</v>
      </c>
      <c r="I61" s="22">
        <f xml:space="preserve"> Inputs!I$26</f>
        <v>0</v>
      </c>
      <c r="J61" s="22">
        <f xml:space="preserve"> Inputs!J$26</f>
        <v>0</v>
      </c>
      <c r="K61" s="22">
        <f xml:space="preserve"> Inputs!K$26</f>
        <v>0</v>
      </c>
      <c r="L61" s="22">
        <f xml:space="preserve"> Inputs!L$26</f>
        <v>0</v>
      </c>
      <c r="M61" s="22">
        <f xml:space="preserve"> Inputs!M$26</f>
        <v>0</v>
      </c>
      <c r="N61" s="22">
        <f xml:space="preserve"> Inputs!N$26</f>
        <v>0</v>
      </c>
      <c r="O61" s="22">
        <f xml:space="preserve"> Inputs!O$26</f>
        <v>0</v>
      </c>
      <c r="P61" s="22">
        <f xml:space="preserve"> Inputs!P$26</f>
        <v>0</v>
      </c>
    </row>
    <row r="62" spans="1:16" hidden="1" outlineLevel="1" x14ac:dyDescent="0.2">
      <c r="A62" s="11"/>
      <c r="B62" s="11"/>
      <c r="C62" s="21"/>
      <c r="D62" s="19"/>
      <c r="E62" s="15" t="str">
        <f xml:space="preserve"> Inputs!E$27</f>
        <v xml:space="preserve">Enhancement allowance - real (WN) </v>
      </c>
      <c r="F62" s="22">
        <f xml:space="preserve"> Inputs!F$27</f>
        <v>0</v>
      </c>
      <c r="G62" s="22" t="str">
        <f xml:space="preserve"> Inputs!G$27</f>
        <v>£m</v>
      </c>
      <c r="H62" s="22">
        <f xml:space="preserve"> Inputs!H$27</f>
        <v>0</v>
      </c>
      <c r="I62" s="22">
        <f xml:space="preserve"> Inputs!I$27</f>
        <v>0</v>
      </c>
      <c r="J62" s="22">
        <f xml:space="preserve"> Inputs!J$27</f>
        <v>0</v>
      </c>
      <c r="K62" s="22">
        <f xml:space="preserve"> Inputs!K$27</f>
        <v>0</v>
      </c>
      <c r="L62" s="22">
        <f xml:space="preserve"> Inputs!L$27</f>
        <v>0</v>
      </c>
      <c r="M62" s="22">
        <f xml:space="preserve"> Inputs!M$27</f>
        <v>0</v>
      </c>
      <c r="N62" s="22">
        <f xml:space="preserve"> Inputs!N$27</f>
        <v>0</v>
      </c>
      <c r="O62" s="22">
        <f xml:space="preserve"> Inputs!O$27</f>
        <v>0</v>
      </c>
      <c r="P62" s="22">
        <f xml:space="preserve"> Inputs!P$27</f>
        <v>0</v>
      </c>
    </row>
    <row r="63" spans="1:16" hidden="1" outlineLevel="1" x14ac:dyDescent="0.2">
      <c r="A63" s="11"/>
      <c r="B63" s="11"/>
      <c r="C63" s="21"/>
      <c r="D63" s="19"/>
      <c r="E63" s="15" t="str">
        <f xml:space="preserve"> Inputs!E$28</f>
        <v xml:space="preserve">Enhancement allowance - real (WWN) </v>
      </c>
      <c r="F63" s="22">
        <f xml:space="preserve"> Inputs!F$28</f>
        <v>0</v>
      </c>
      <c r="G63" s="22" t="str">
        <f xml:space="preserve"> Inputs!G$28</f>
        <v>£m</v>
      </c>
      <c r="H63" s="22">
        <f xml:space="preserve"> Inputs!H$28</f>
        <v>0</v>
      </c>
      <c r="I63" s="22">
        <f xml:space="preserve"> Inputs!I$28</f>
        <v>0</v>
      </c>
      <c r="J63" s="22">
        <f xml:space="preserve"> Inputs!J$28</f>
        <v>0</v>
      </c>
      <c r="K63" s="22">
        <f xml:space="preserve"> Inputs!K$28</f>
        <v>0</v>
      </c>
      <c r="L63" s="22">
        <f xml:space="preserve"> Inputs!L$28</f>
        <v>0</v>
      </c>
      <c r="M63" s="22">
        <f xml:space="preserve"> Inputs!M$28</f>
        <v>0</v>
      </c>
      <c r="N63" s="22">
        <f xml:space="preserve"> Inputs!N$28</f>
        <v>0</v>
      </c>
      <c r="O63" s="22">
        <f xml:space="preserve"> Inputs!O$28</f>
        <v>0</v>
      </c>
      <c r="P63" s="22">
        <f xml:space="preserve"> Inputs!P$28</f>
        <v>0</v>
      </c>
    </row>
    <row r="64" spans="1:16" hidden="1" outlineLevel="1" x14ac:dyDescent="0.2">
      <c r="A64" s="11"/>
      <c r="B64" s="11"/>
      <c r="C64" s="21"/>
      <c r="D64" s="19"/>
      <c r="E64" s="15" t="str">
        <f xml:space="preserve"> Inputs!E$29</f>
        <v xml:space="preserve">Enhancement allowance - real (BR) </v>
      </c>
      <c r="F64" s="22">
        <f xml:space="preserve"> Inputs!F$29</f>
        <v>0</v>
      </c>
      <c r="G64" s="22" t="str">
        <f xml:space="preserve"> Inputs!G$29</f>
        <v>£m</v>
      </c>
      <c r="H64" s="22">
        <f xml:space="preserve"> Inputs!H$29</f>
        <v>0</v>
      </c>
      <c r="I64" s="22">
        <f xml:space="preserve"> Inputs!I$29</f>
        <v>0</v>
      </c>
      <c r="J64" s="22">
        <f xml:space="preserve"> Inputs!J$29</f>
        <v>0</v>
      </c>
      <c r="K64" s="22">
        <f xml:space="preserve"> Inputs!K$29</f>
        <v>0</v>
      </c>
      <c r="L64" s="22">
        <f xml:space="preserve"> Inputs!L$29</f>
        <v>0</v>
      </c>
      <c r="M64" s="22">
        <f xml:space="preserve"> Inputs!M$29</f>
        <v>0</v>
      </c>
      <c r="N64" s="22">
        <f xml:space="preserve"> Inputs!N$29</f>
        <v>0</v>
      </c>
      <c r="O64" s="22">
        <f xml:space="preserve"> Inputs!O$29</f>
        <v>0</v>
      </c>
      <c r="P64" s="22">
        <f xml:space="preserve"> Inputs!P$29</f>
        <v>0</v>
      </c>
    </row>
    <row r="65" spans="1:16" hidden="1" outlineLevel="1" x14ac:dyDescent="0.2">
      <c r="A65" s="11"/>
      <c r="B65" s="11"/>
      <c r="C65" s="21"/>
      <c r="D65" s="19"/>
      <c r="E65" s="15" t="str">
        <f xml:space="preserve"> Inputs!E$30</f>
        <v xml:space="preserve">Enhancement allowance - real (ADDN1) </v>
      </c>
      <c r="F65" s="22">
        <f xml:space="preserve"> Inputs!F$30</f>
        <v>0</v>
      </c>
      <c r="G65" s="22" t="str">
        <f xml:space="preserve"> Inputs!G$30</f>
        <v>£m</v>
      </c>
      <c r="H65" s="22">
        <f xml:space="preserve"> Inputs!H$30</f>
        <v>0</v>
      </c>
      <c r="I65" s="22">
        <f xml:space="preserve"> Inputs!I$30</f>
        <v>0</v>
      </c>
      <c r="J65" s="22">
        <f xml:space="preserve"> Inputs!J$30</f>
        <v>0</v>
      </c>
      <c r="K65" s="22">
        <f xml:space="preserve"> Inputs!K$30</f>
        <v>0</v>
      </c>
      <c r="L65" s="22">
        <f xml:space="preserve"> Inputs!L$30</f>
        <v>0</v>
      </c>
      <c r="M65" s="22">
        <f xml:space="preserve"> Inputs!M$30</f>
        <v>0</v>
      </c>
      <c r="N65" s="22">
        <f xml:space="preserve"> Inputs!N$30</f>
        <v>0</v>
      </c>
      <c r="O65" s="22">
        <f xml:space="preserve"> Inputs!O$30</f>
        <v>0</v>
      </c>
      <c r="P65" s="22">
        <f xml:space="preserve"> Inputs!P$30</f>
        <v>0</v>
      </c>
    </row>
    <row r="66" spans="1:16" hidden="1" outlineLevel="1" x14ac:dyDescent="0.2">
      <c r="A66" s="11"/>
      <c r="B66" s="11"/>
      <c r="C66" s="21"/>
      <c r="D66" s="19"/>
      <c r="E66" s="15" t="str">
        <f xml:space="preserve"> Inputs!E$31</f>
        <v xml:space="preserve">Enhancement allowance - real (ADDN2) </v>
      </c>
      <c r="F66" s="22">
        <f xml:space="preserve"> Inputs!F$31</f>
        <v>0</v>
      </c>
      <c r="G66" s="22" t="str">
        <f xml:space="preserve"> Inputs!G$31</f>
        <v>£m</v>
      </c>
      <c r="H66" s="22">
        <f xml:space="preserve"> Inputs!H$31</f>
        <v>0</v>
      </c>
      <c r="I66" s="22">
        <f xml:space="preserve"> Inputs!I$31</f>
        <v>0</v>
      </c>
      <c r="J66" s="22">
        <f xml:space="preserve"> Inputs!J$31</f>
        <v>0</v>
      </c>
      <c r="K66" s="22">
        <f xml:space="preserve"> Inputs!K$31</f>
        <v>0</v>
      </c>
      <c r="L66" s="22">
        <f xml:space="preserve"> Inputs!L$31</f>
        <v>0</v>
      </c>
      <c r="M66" s="22">
        <f xml:space="preserve"> Inputs!M$31</f>
        <v>0</v>
      </c>
      <c r="N66" s="22">
        <f xml:space="preserve"> Inputs!N$31</f>
        <v>0</v>
      </c>
      <c r="O66" s="22">
        <f xml:space="preserve"> Inputs!O$31</f>
        <v>0</v>
      </c>
      <c r="P66" s="22">
        <f xml:space="preserve"> Inputs!P$31</f>
        <v>0</v>
      </c>
    </row>
    <row r="67" spans="1:16" hidden="1" outlineLevel="1" x14ac:dyDescent="0.2">
      <c r="A67" s="11"/>
      <c r="B67" s="11"/>
      <c r="C67" s="21"/>
      <c r="D67" s="19"/>
      <c r="E67" s="15" t="str">
        <f xml:space="preserve"> Time!E$89</f>
        <v>Cumulative year 3 flag</v>
      </c>
      <c r="F67" s="8">
        <f xml:space="preserve"> Time!F$89</f>
        <v>0</v>
      </c>
      <c r="G67" s="8" t="str">
        <f xml:space="preserve"> Time!G$89</f>
        <v>Flag</v>
      </c>
      <c r="H67" s="8">
        <f xml:space="preserve"> Time!H$89</f>
        <v>3</v>
      </c>
      <c r="I67" s="8">
        <f xml:space="preserve"> Time!I$89</f>
        <v>0</v>
      </c>
      <c r="J67" s="8">
        <f xml:space="preserve"> Time!J$89</f>
        <v>0</v>
      </c>
      <c r="K67" s="8">
        <f xml:space="preserve"> Time!K$89</f>
        <v>1</v>
      </c>
      <c r="L67" s="8">
        <f xml:space="preserve"> Time!L$89</f>
        <v>1</v>
      </c>
      <c r="M67" s="8">
        <f xml:space="preserve"> Time!M$89</f>
        <v>1</v>
      </c>
      <c r="N67" s="8">
        <f xml:space="preserve"> Time!N$89</f>
        <v>0</v>
      </c>
      <c r="O67" s="8">
        <f xml:space="preserve"> Time!O$89</f>
        <v>0</v>
      </c>
      <c r="P67" s="8">
        <f xml:space="preserve"> Time!P$89</f>
        <v>0</v>
      </c>
    </row>
    <row r="68" spans="1:16" hidden="1" outlineLevel="1" x14ac:dyDescent="0.2">
      <c r="E68" s="42" t="s">
        <v>542</v>
      </c>
      <c r="G68" s="42" t="s">
        <v>155</v>
      </c>
      <c r="H68" s="26">
        <f t="shared" ref="H68:H73" si="10" xml:space="preserve"> SUM( J68:P68 )</f>
        <v>0</v>
      </c>
      <c r="J68" s="26">
        <f t="shared" ref="J68:P73" si="11" xml:space="preserve"> ( I68 + J61 ) * J$67 * $F55</f>
        <v>0</v>
      </c>
      <c r="K68" s="26">
        <f t="shared" si="11"/>
        <v>0</v>
      </c>
      <c r="L68" s="26">
        <f t="shared" si="11"/>
        <v>0</v>
      </c>
      <c r="M68" s="26">
        <f t="shared" si="11"/>
        <v>0</v>
      </c>
      <c r="N68" s="26">
        <f t="shared" si="11"/>
        <v>0</v>
      </c>
      <c r="O68" s="26">
        <f t="shared" si="11"/>
        <v>0</v>
      </c>
      <c r="P68" s="26">
        <f t="shared" si="11"/>
        <v>0</v>
      </c>
    </row>
    <row r="69" spans="1:16" hidden="1" outlineLevel="1" x14ac:dyDescent="0.2">
      <c r="E69" s="42" t="s">
        <v>543</v>
      </c>
      <c r="G69" s="42" t="s">
        <v>155</v>
      </c>
      <c r="H69" s="26">
        <f t="shared" si="10"/>
        <v>0</v>
      </c>
      <c r="J69" s="26">
        <f t="shared" si="11"/>
        <v>0</v>
      </c>
      <c r="K69" s="26">
        <f t="shared" si="11"/>
        <v>0</v>
      </c>
      <c r="L69" s="26">
        <f t="shared" si="11"/>
        <v>0</v>
      </c>
      <c r="M69" s="26">
        <f t="shared" si="11"/>
        <v>0</v>
      </c>
      <c r="N69" s="26">
        <f t="shared" si="11"/>
        <v>0</v>
      </c>
      <c r="O69" s="26">
        <f t="shared" si="11"/>
        <v>0</v>
      </c>
      <c r="P69" s="26">
        <f t="shared" si="11"/>
        <v>0</v>
      </c>
    </row>
    <row r="70" spans="1:16" hidden="1" outlineLevel="1" x14ac:dyDescent="0.2">
      <c r="E70" s="42" t="s">
        <v>544</v>
      </c>
      <c r="G70" s="42" t="s">
        <v>155</v>
      </c>
      <c r="H70" s="26">
        <f t="shared" si="10"/>
        <v>0</v>
      </c>
      <c r="J70" s="26">
        <f t="shared" si="11"/>
        <v>0</v>
      </c>
      <c r="K70" s="26">
        <f t="shared" si="11"/>
        <v>0</v>
      </c>
      <c r="L70" s="26">
        <f t="shared" si="11"/>
        <v>0</v>
      </c>
      <c r="M70" s="26">
        <f t="shared" si="11"/>
        <v>0</v>
      </c>
      <c r="N70" s="26">
        <f t="shared" si="11"/>
        <v>0</v>
      </c>
      <c r="O70" s="26">
        <f t="shared" si="11"/>
        <v>0</v>
      </c>
      <c r="P70" s="26">
        <f t="shared" si="11"/>
        <v>0</v>
      </c>
    </row>
    <row r="71" spans="1:16" hidden="1" outlineLevel="1" x14ac:dyDescent="0.2">
      <c r="E71" s="42" t="s">
        <v>545</v>
      </c>
      <c r="G71" s="42" t="s">
        <v>155</v>
      </c>
      <c r="H71" s="26">
        <f t="shared" si="10"/>
        <v>0</v>
      </c>
      <c r="J71" s="26">
        <f t="shared" si="11"/>
        <v>0</v>
      </c>
      <c r="K71" s="26">
        <f t="shared" si="11"/>
        <v>0</v>
      </c>
      <c r="L71" s="26">
        <f t="shared" si="11"/>
        <v>0</v>
      </c>
      <c r="M71" s="26">
        <f t="shared" si="11"/>
        <v>0</v>
      </c>
      <c r="N71" s="26">
        <f t="shared" si="11"/>
        <v>0</v>
      </c>
      <c r="O71" s="26">
        <f t="shared" si="11"/>
        <v>0</v>
      </c>
      <c r="P71" s="26">
        <f t="shared" si="11"/>
        <v>0</v>
      </c>
    </row>
    <row r="72" spans="1:16" hidden="1" outlineLevel="1" x14ac:dyDescent="0.2">
      <c r="E72" s="42" t="s">
        <v>546</v>
      </c>
      <c r="G72" s="42" t="s">
        <v>155</v>
      </c>
      <c r="H72" s="26">
        <f t="shared" si="10"/>
        <v>0</v>
      </c>
      <c r="J72" s="26">
        <f t="shared" si="11"/>
        <v>0</v>
      </c>
      <c r="K72" s="26">
        <f t="shared" si="11"/>
        <v>0</v>
      </c>
      <c r="L72" s="26">
        <f t="shared" si="11"/>
        <v>0</v>
      </c>
      <c r="M72" s="26">
        <f t="shared" si="11"/>
        <v>0</v>
      </c>
      <c r="N72" s="26">
        <f t="shared" si="11"/>
        <v>0</v>
      </c>
      <c r="O72" s="26">
        <f t="shared" si="11"/>
        <v>0</v>
      </c>
      <c r="P72" s="26">
        <f t="shared" si="11"/>
        <v>0</v>
      </c>
    </row>
    <row r="73" spans="1:16" hidden="1" outlineLevel="1" x14ac:dyDescent="0.2">
      <c r="E73" s="42" t="s">
        <v>547</v>
      </c>
      <c r="G73" s="42" t="s">
        <v>155</v>
      </c>
      <c r="H73" s="26">
        <f t="shared" si="10"/>
        <v>0</v>
      </c>
      <c r="J73" s="26">
        <f t="shared" si="11"/>
        <v>0</v>
      </c>
      <c r="K73" s="26">
        <f t="shared" si="11"/>
        <v>0</v>
      </c>
      <c r="L73" s="26">
        <f t="shared" si="11"/>
        <v>0</v>
      </c>
      <c r="M73" s="26">
        <f t="shared" si="11"/>
        <v>0</v>
      </c>
      <c r="N73" s="26">
        <f t="shared" si="11"/>
        <v>0</v>
      </c>
      <c r="O73" s="26">
        <f t="shared" si="11"/>
        <v>0</v>
      </c>
      <c r="P73" s="26">
        <f t="shared" si="11"/>
        <v>0</v>
      </c>
    </row>
    <row r="74" spans="1:16" hidden="1" outlineLevel="1" x14ac:dyDescent="0.2"/>
    <row r="75" spans="1:16" hidden="1" outlineLevel="1" x14ac:dyDescent="0.2"/>
    <row r="76" spans="1:16" hidden="1" outlineLevel="1" x14ac:dyDescent="0.2">
      <c r="B76" s="35" t="s">
        <v>548</v>
      </c>
    </row>
    <row r="77" spans="1:16" hidden="1" outlineLevel="1" x14ac:dyDescent="0.2">
      <c r="E77" s="42" t="str">
        <f t="shared" ref="E77:P77" si="12" xml:space="preserve"> E$68</f>
        <v xml:space="preserve">Year 3 cumulative - Enhancement allowance - real (WR) </v>
      </c>
      <c r="F77" s="26">
        <f t="shared" si="12"/>
        <v>0</v>
      </c>
      <c r="G77" s="26" t="str">
        <f t="shared" si="12"/>
        <v>£m</v>
      </c>
      <c r="H77" s="26">
        <f t="shared" si="12"/>
        <v>0</v>
      </c>
      <c r="I77" s="26">
        <f t="shared" si="12"/>
        <v>0</v>
      </c>
      <c r="J77" s="26">
        <f t="shared" si="12"/>
        <v>0</v>
      </c>
      <c r="K77" s="26">
        <f t="shared" si="12"/>
        <v>0</v>
      </c>
      <c r="L77" s="26">
        <f t="shared" si="12"/>
        <v>0</v>
      </c>
      <c r="M77" s="26">
        <f t="shared" si="12"/>
        <v>0</v>
      </c>
      <c r="N77" s="26">
        <f t="shared" si="12"/>
        <v>0</v>
      </c>
      <c r="O77" s="26">
        <f t="shared" si="12"/>
        <v>0</v>
      </c>
      <c r="P77" s="26">
        <f t="shared" si="12"/>
        <v>0</v>
      </c>
    </row>
    <row r="78" spans="1:16" hidden="1" outlineLevel="1" x14ac:dyDescent="0.2">
      <c r="E78" s="42" t="str">
        <f t="shared" ref="E78:P78" si="13" xml:space="preserve"> E$69</f>
        <v xml:space="preserve">Year 3 cumulative - Enhancement allowance - real (WN) </v>
      </c>
      <c r="F78" s="26">
        <f t="shared" si="13"/>
        <v>0</v>
      </c>
      <c r="G78" s="26" t="str">
        <f t="shared" si="13"/>
        <v>£m</v>
      </c>
      <c r="H78" s="26">
        <f t="shared" si="13"/>
        <v>0</v>
      </c>
      <c r="I78" s="26">
        <f t="shared" si="13"/>
        <v>0</v>
      </c>
      <c r="J78" s="26">
        <f t="shared" si="13"/>
        <v>0</v>
      </c>
      <c r="K78" s="26">
        <f t="shared" si="13"/>
        <v>0</v>
      </c>
      <c r="L78" s="26">
        <f t="shared" si="13"/>
        <v>0</v>
      </c>
      <c r="M78" s="26">
        <f t="shared" si="13"/>
        <v>0</v>
      </c>
      <c r="N78" s="26">
        <f t="shared" si="13"/>
        <v>0</v>
      </c>
      <c r="O78" s="26">
        <f t="shared" si="13"/>
        <v>0</v>
      </c>
      <c r="P78" s="26">
        <f t="shared" si="13"/>
        <v>0</v>
      </c>
    </row>
    <row r="79" spans="1:16" hidden="1" outlineLevel="1" x14ac:dyDescent="0.2">
      <c r="E79" s="42" t="str">
        <f t="shared" ref="E79:P79" si="14" xml:space="preserve"> E$70</f>
        <v xml:space="preserve">Year 3 cumulative - Enhancement allowance - real (WWN) </v>
      </c>
      <c r="F79" s="26">
        <f t="shared" si="14"/>
        <v>0</v>
      </c>
      <c r="G79" s="26" t="str">
        <f t="shared" si="14"/>
        <v>£m</v>
      </c>
      <c r="H79" s="26">
        <f t="shared" si="14"/>
        <v>0</v>
      </c>
      <c r="I79" s="26">
        <f t="shared" si="14"/>
        <v>0</v>
      </c>
      <c r="J79" s="26">
        <f t="shared" si="14"/>
        <v>0</v>
      </c>
      <c r="K79" s="26">
        <f t="shared" si="14"/>
        <v>0</v>
      </c>
      <c r="L79" s="26">
        <f t="shared" si="14"/>
        <v>0</v>
      </c>
      <c r="M79" s="26">
        <f t="shared" si="14"/>
        <v>0</v>
      </c>
      <c r="N79" s="26">
        <f t="shared" si="14"/>
        <v>0</v>
      </c>
      <c r="O79" s="26">
        <f t="shared" si="14"/>
        <v>0</v>
      </c>
      <c r="P79" s="26">
        <f t="shared" si="14"/>
        <v>0</v>
      </c>
    </row>
    <row r="80" spans="1:16" hidden="1" outlineLevel="1" x14ac:dyDescent="0.2">
      <c r="E80" s="42" t="str">
        <f t="shared" ref="E80:P80" si="15" xml:space="preserve"> E$71</f>
        <v xml:space="preserve">Year 3 cumulative - Enhancement allowance - real (BR) </v>
      </c>
      <c r="F80" s="26">
        <f t="shared" si="15"/>
        <v>0</v>
      </c>
      <c r="G80" s="26" t="str">
        <f t="shared" si="15"/>
        <v>£m</v>
      </c>
      <c r="H80" s="26">
        <f t="shared" si="15"/>
        <v>0</v>
      </c>
      <c r="I80" s="26">
        <f t="shared" si="15"/>
        <v>0</v>
      </c>
      <c r="J80" s="26">
        <f t="shared" si="15"/>
        <v>0</v>
      </c>
      <c r="K80" s="26">
        <f t="shared" si="15"/>
        <v>0</v>
      </c>
      <c r="L80" s="26">
        <f t="shared" si="15"/>
        <v>0</v>
      </c>
      <c r="M80" s="26">
        <f t="shared" si="15"/>
        <v>0</v>
      </c>
      <c r="N80" s="26">
        <f t="shared" si="15"/>
        <v>0</v>
      </c>
      <c r="O80" s="26">
        <f t="shared" si="15"/>
        <v>0</v>
      </c>
      <c r="P80" s="26">
        <f t="shared" si="15"/>
        <v>0</v>
      </c>
    </row>
    <row r="81" spans="1:16" hidden="1" outlineLevel="1" x14ac:dyDescent="0.2">
      <c r="E81" s="42" t="str">
        <f t="shared" ref="E81:P81" si="16" xml:space="preserve"> E$72</f>
        <v xml:space="preserve">Year 3 cumulative - Enhancement allowance - real (ADDN1) </v>
      </c>
      <c r="F81" s="26">
        <f t="shared" si="16"/>
        <v>0</v>
      </c>
      <c r="G81" s="26" t="str">
        <f t="shared" si="16"/>
        <v>£m</v>
      </c>
      <c r="H81" s="26">
        <f t="shared" si="16"/>
        <v>0</v>
      </c>
      <c r="I81" s="26">
        <f t="shared" si="16"/>
        <v>0</v>
      </c>
      <c r="J81" s="26">
        <f t="shared" si="16"/>
        <v>0</v>
      </c>
      <c r="K81" s="26">
        <f t="shared" si="16"/>
        <v>0</v>
      </c>
      <c r="L81" s="26">
        <f t="shared" si="16"/>
        <v>0</v>
      </c>
      <c r="M81" s="26">
        <f t="shared" si="16"/>
        <v>0</v>
      </c>
      <c r="N81" s="26">
        <f t="shared" si="16"/>
        <v>0</v>
      </c>
      <c r="O81" s="26">
        <f t="shared" si="16"/>
        <v>0</v>
      </c>
      <c r="P81" s="26">
        <f t="shared" si="16"/>
        <v>0</v>
      </c>
    </row>
    <row r="82" spans="1:16" hidden="1" outlineLevel="1" x14ac:dyDescent="0.2">
      <c r="E82" s="42" t="str">
        <f t="shared" ref="E82:P82" si="17" xml:space="preserve"> E$73</f>
        <v xml:space="preserve">Year 3 cumulative - Enhancement allowance - real (ADDN2) </v>
      </c>
      <c r="F82" s="26">
        <f t="shared" si="17"/>
        <v>0</v>
      </c>
      <c r="G82" s="26" t="str">
        <f t="shared" si="17"/>
        <v>£m</v>
      </c>
      <c r="H82" s="26">
        <f t="shared" si="17"/>
        <v>0</v>
      </c>
      <c r="I82" s="26">
        <f t="shared" si="17"/>
        <v>0</v>
      </c>
      <c r="J82" s="26">
        <f t="shared" si="17"/>
        <v>0</v>
      </c>
      <c r="K82" s="26">
        <f t="shared" si="17"/>
        <v>0</v>
      </c>
      <c r="L82" s="26">
        <f t="shared" si="17"/>
        <v>0</v>
      </c>
      <c r="M82" s="26">
        <f t="shared" si="17"/>
        <v>0</v>
      </c>
      <c r="N82" s="26">
        <f t="shared" si="17"/>
        <v>0</v>
      </c>
      <c r="O82" s="26">
        <f t="shared" si="17"/>
        <v>0</v>
      </c>
      <c r="P82" s="26">
        <f t="shared" si="17"/>
        <v>0</v>
      </c>
    </row>
    <row r="83" spans="1:16" hidden="1" outlineLevel="1" x14ac:dyDescent="0.2">
      <c r="E83" s="42" t="str">
        <f t="shared" ref="E83:P83" si="18" xml:space="preserve"> E$46</f>
        <v xml:space="preserve">Year 3 cumulative - Total modelled underspend - real (WR) </v>
      </c>
      <c r="F83" s="3">
        <f t="shared" si="18"/>
        <v>0</v>
      </c>
      <c r="G83" s="3" t="str">
        <f t="shared" si="18"/>
        <v>£m</v>
      </c>
      <c r="H83" s="3">
        <f t="shared" si="18"/>
        <v>0</v>
      </c>
      <c r="I83" s="3">
        <f t="shared" si="18"/>
        <v>0</v>
      </c>
      <c r="J83" s="3">
        <f t="shared" si="18"/>
        <v>0</v>
      </c>
      <c r="K83" s="3">
        <f t="shared" si="18"/>
        <v>0</v>
      </c>
      <c r="L83" s="3">
        <f t="shared" si="18"/>
        <v>0</v>
      </c>
      <c r="M83" s="3">
        <f t="shared" si="18"/>
        <v>0</v>
      </c>
      <c r="N83" s="3">
        <f t="shared" si="18"/>
        <v>0</v>
      </c>
      <c r="O83" s="3">
        <f t="shared" si="18"/>
        <v>0</v>
      </c>
      <c r="P83" s="3">
        <f t="shared" si="18"/>
        <v>0</v>
      </c>
    </row>
    <row r="84" spans="1:16" hidden="1" outlineLevel="1" x14ac:dyDescent="0.2">
      <c r="E84" s="42" t="str">
        <f t="shared" ref="E84:P84" si="19" xml:space="preserve"> E$47</f>
        <v xml:space="preserve">Year 3 cumulative - Total modelled underspend - real (WN) </v>
      </c>
      <c r="F84" s="3">
        <f t="shared" si="19"/>
        <v>0</v>
      </c>
      <c r="G84" s="3" t="str">
        <f t="shared" si="19"/>
        <v>£m</v>
      </c>
      <c r="H84" s="3">
        <f t="shared" si="19"/>
        <v>0</v>
      </c>
      <c r="I84" s="3">
        <f t="shared" si="19"/>
        <v>0</v>
      </c>
      <c r="J84" s="3">
        <f t="shared" si="19"/>
        <v>0</v>
      </c>
      <c r="K84" s="3">
        <f t="shared" si="19"/>
        <v>0</v>
      </c>
      <c r="L84" s="3">
        <f t="shared" si="19"/>
        <v>0</v>
      </c>
      <c r="M84" s="3">
        <f t="shared" si="19"/>
        <v>0</v>
      </c>
      <c r="N84" s="3">
        <f t="shared" si="19"/>
        <v>0</v>
      </c>
      <c r="O84" s="3">
        <f t="shared" si="19"/>
        <v>0</v>
      </c>
      <c r="P84" s="3">
        <f t="shared" si="19"/>
        <v>0</v>
      </c>
    </row>
    <row r="85" spans="1:16" hidden="1" outlineLevel="1" x14ac:dyDescent="0.2">
      <c r="E85" s="42" t="str">
        <f t="shared" ref="E85:P85" si="20" xml:space="preserve"> E$48</f>
        <v xml:space="preserve">Year 3 cumulative - Total modelled underspend - real (WWN) </v>
      </c>
      <c r="F85" s="3">
        <f t="shared" si="20"/>
        <v>0</v>
      </c>
      <c r="G85" s="3" t="str">
        <f t="shared" si="20"/>
        <v>£m</v>
      </c>
      <c r="H85" s="3">
        <f t="shared" si="20"/>
        <v>0</v>
      </c>
      <c r="I85" s="3">
        <f t="shared" si="20"/>
        <v>0</v>
      </c>
      <c r="J85" s="3">
        <f t="shared" si="20"/>
        <v>0</v>
      </c>
      <c r="K85" s="3">
        <f t="shared" si="20"/>
        <v>0</v>
      </c>
      <c r="L85" s="3">
        <f t="shared" si="20"/>
        <v>0</v>
      </c>
      <c r="M85" s="3">
        <f t="shared" si="20"/>
        <v>0</v>
      </c>
      <c r="N85" s="3">
        <f t="shared" si="20"/>
        <v>0</v>
      </c>
      <c r="O85" s="3">
        <f t="shared" si="20"/>
        <v>0</v>
      </c>
      <c r="P85" s="3">
        <f t="shared" si="20"/>
        <v>0</v>
      </c>
    </row>
    <row r="86" spans="1:16" hidden="1" outlineLevel="1" x14ac:dyDescent="0.2">
      <c r="E86" s="42" t="str">
        <f t="shared" ref="E86:P86" si="21" xml:space="preserve"> E$49</f>
        <v xml:space="preserve">Year 3 cumulative - Total modelled underspend - real (BR) </v>
      </c>
      <c r="F86" s="3">
        <f t="shared" si="21"/>
        <v>0</v>
      </c>
      <c r="G86" s="3" t="str">
        <f t="shared" si="21"/>
        <v>£m</v>
      </c>
      <c r="H86" s="3">
        <f t="shared" si="21"/>
        <v>0</v>
      </c>
      <c r="I86" s="3">
        <f t="shared" si="21"/>
        <v>0</v>
      </c>
      <c r="J86" s="3">
        <f t="shared" si="21"/>
        <v>0</v>
      </c>
      <c r="K86" s="3">
        <f t="shared" si="21"/>
        <v>0</v>
      </c>
      <c r="L86" s="3">
        <f t="shared" si="21"/>
        <v>0</v>
      </c>
      <c r="M86" s="3">
        <f t="shared" si="21"/>
        <v>0</v>
      </c>
      <c r="N86" s="3">
        <f t="shared" si="21"/>
        <v>0</v>
      </c>
      <c r="O86" s="3">
        <f t="shared" si="21"/>
        <v>0</v>
      </c>
      <c r="P86" s="3">
        <f t="shared" si="21"/>
        <v>0</v>
      </c>
    </row>
    <row r="87" spans="1:16" hidden="1" outlineLevel="1" x14ac:dyDescent="0.2">
      <c r="E87" s="42" t="str">
        <f t="shared" ref="E87:P87" si="22" xml:space="preserve"> E$50</f>
        <v xml:space="preserve">Year 3 cumulative - Total modelled underspend - real (ADDN1) </v>
      </c>
      <c r="F87" s="3">
        <f t="shared" si="22"/>
        <v>0</v>
      </c>
      <c r="G87" s="3" t="str">
        <f t="shared" si="22"/>
        <v>£m</v>
      </c>
      <c r="H87" s="3">
        <f t="shared" si="22"/>
        <v>0</v>
      </c>
      <c r="I87" s="3">
        <f t="shared" si="22"/>
        <v>0</v>
      </c>
      <c r="J87" s="3">
        <f t="shared" si="22"/>
        <v>0</v>
      </c>
      <c r="K87" s="3">
        <f t="shared" si="22"/>
        <v>0</v>
      </c>
      <c r="L87" s="3">
        <f t="shared" si="22"/>
        <v>0</v>
      </c>
      <c r="M87" s="3">
        <f t="shared" si="22"/>
        <v>0</v>
      </c>
      <c r="N87" s="3">
        <f t="shared" si="22"/>
        <v>0</v>
      </c>
      <c r="O87" s="3">
        <f t="shared" si="22"/>
        <v>0</v>
      </c>
      <c r="P87" s="3">
        <f t="shared" si="22"/>
        <v>0</v>
      </c>
    </row>
    <row r="88" spans="1:16" hidden="1" outlineLevel="1" x14ac:dyDescent="0.2">
      <c r="E88" s="42" t="str">
        <f t="shared" ref="E88:P88" si="23" xml:space="preserve"> E$51</f>
        <v xml:space="preserve">Year 3 cumulative - Total modelled underspend - real (ADDN2) </v>
      </c>
      <c r="F88" s="3">
        <f t="shared" si="23"/>
        <v>0</v>
      </c>
      <c r="G88" s="3" t="str">
        <f t="shared" si="23"/>
        <v>£m</v>
      </c>
      <c r="H88" s="3">
        <f t="shared" si="23"/>
        <v>0</v>
      </c>
      <c r="I88" s="3">
        <f t="shared" si="23"/>
        <v>0</v>
      </c>
      <c r="J88" s="3">
        <f t="shared" si="23"/>
        <v>0</v>
      </c>
      <c r="K88" s="3">
        <f t="shared" si="23"/>
        <v>0</v>
      </c>
      <c r="L88" s="3">
        <f t="shared" si="23"/>
        <v>0</v>
      </c>
      <c r="M88" s="3">
        <f t="shared" si="23"/>
        <v>0</v>
      </c>
      <c r="N88" s="3">
        <f t="shared" si="23"/>
        <v>0</v>
      </c>
      <c r="O88" s="3">
        <f t="shared" si="23"/>
        <v>0</v>
      </c>
      <c r="P88" s="3">
        <f t="shared" si="23"/>
        <v>0</v>
      </c>
    </row>
    <row r="89" spans="1:16" hidden="1" outlineLevel="1" x14ac:dyDescent="0.2">
      <c r="A89" s="11"/>
      <c r="B89" s="11"/>
      <c r="C89" s="21"/>
      <c r="D89" s="19"/>
      <c r="E89" s="15" t="str">
        <f xml:space="preserve"> Time!E$89</f>
        <v>Cumulative year 3 flag</v>
      </c>
      <c r="F89" s="8">
        <f xml:space="preserve"> Time!F$89</f>
        <v>0</v>
      </c>
      <c r="G89" s="8" t="str">
        <f xml:space="preserve"> Time!G$89</f>
        <v>Flag</v>
      </c>
      <c r="H89" s="8">
        <f xml:space="preserve"> Time!H$89</f>
        <v>3</v>
      </c>
      <c r="I89" s="8">
        <f xml:space="preserve"> Time!I$89</f>
        <v>0</v>
      </c>
      <c r="J89" s="8">
        <f xml:space="preserve"> Time!J$89</f>
        <v>0</v>
      </c>
      <c r="K89" s="8">
        <f xml:space="preserve"> Time!K$89</f>
        <v>1</v>
      </c>
      <c r="L89" s="8">
        <f xml:space="preserve"> Time!L$89</f>
        <v>1</v>
      </c>
      <c r="M89" s="8">
        <f xml:space="preserve"> Time!M$89</f>
        <v>1</v>
      </c>
      <c r="N89" s="8">
        <f xml:space="preserve"> Time!N$89</f>
        <v>0</v>
      </c>
      <c r="O89" s="8">
        <f xml:space="preserve"> Time!O$89</f>
        <v>0</v>
      </c>
      <c r="P89" s="8">
        <f xml:space="preserve"> Time!P$89</f>
        <v>0</v>
      </c>
    </row>
    <row r="90" spans="1:16" hidden="1" outlineLevel="1" x14ac:dyDescent="0.2">
      <c r="E90" s="42" t="s">
        <v>549</v>
      </c>
      <c r="G90" s="42" t="s">
        <v>168</v>
      </c>
      <c r="H90" s="12"/>
      <c r="J90" s="12">
        <f t="shared" ref="J90:P95" si="24" xml:space="preserve"> IF( AND( J$89 = 1, J77 &lt;&gt; 0 ), J83 / J77, 0 )</f>
        <v>0</v>
      </c>
      <c r="K90" s="12">
        <f t="shared" si="24"/>
        <v>0</v>
      </c>
      <c r="L90" s="12">
        <f t="shared" si="24"/>
        <v>0</v>
      </c>
      <c r="M90" s="12">
        <f t="shared" si="24"/>
        <v>0</v>
      </c>
      <c r="N90" s="12">
        <f t="shared" si="24"/>
        <v>0</v>
      </c>
      <c r="O90" s="12">
        <f t="shared" si="24"/>
        <v>0</v>
      </c>
      <c r="P90" s="12">
        <f t="shared" si="24"/>
        <v>0</v>
      </c>
    </row>
    <row r="91" spans="1:16" hidden="1" outlineLevel="1" x14ac:dyDescent="0.2">
      <c r="E91" s="42" t="s">
        <v>550</v>
      </c>
      <c r="G91" s="42" t="s">
        <v>168</v>
      </c>
      <c r="H91" s="12"/>
      <c r="J91" s="12">
        <f t="shared" si="24"/>
        <v>0</v>
      </c>
      <c r="K91" s="12">
        <f t="shared" si="24"/>
        <v>0</v>
      </c>
      <c r="L91" s="12">
        <f t="shared" si="24"/>
        <v>0</v>
      </c>
      <c r="M91" s="12">
        <f t="shared" si="24"/>
        <v>0</v>
      </c>
      <c r="N91" s="12">
        <f t="shared" si="24"/>
        <v>0</v>
      </c>
      <c r="O91" s="12">
        <f t="shared" si="24"/>
        <v>0</v>
      </c>
      <c r="P91" s="12">
        <f t="shared" si="24"/>
        <v>0</v>
      </c>
    </row>
    <row r="92" spans="1:16" hidden="1" outlineLevel="1" x14ac:dyDescent="0.2">
      <c r="E92" s="42" t="s">
        <v>551</v>
      </c>
      <c r="G92" s="42" t="s">
        <v>168</v>
      </c>
      <c r="H92" s="12"/>
      <c r="J92" s="12">
        <f t="shared" si="24"/>
        <v>0</v>
      </c>
      <c r="K92" s="12">
        <f t="shared" si="24"/>
        <v>0</v>
      </c>
      <c r="L92" s="12">
        <f t="shared" si="24"/>
        <v>0</v>
      </c>
      <c r="M92" s="12">
        <f t="shared" si="24"/>
        <v>0</v>
      </c>
      <c r="N92" s="12">
        <f t="shared" si="24"/>
        <v>0</v>
      </c>
      <c r="O92" s="12">
        <f t="shared" si="24"/>
        <v>0</v>
      </c>
      <c r="P92" s="12">
        <f t="shared" si="24"/>
        <v>0</v>
      </c>
    </row>
    <row r="93" spans="1:16" hidden="1" outlineLevel="1" x14ac:dyDescent="0.2">
      <c r="E93" s="42" t="s">
        <v>552</v>
      </c>
      <c r="G93" s="42" t="s">
        <v>168</v>
      </c>
      <c r="H93" s="12"/>
      <c r="J93" s="12">
        <f t="shared" si="24"/>
        <v>0</v>
      </c>
      <c r="K93" s="12">
        <f t="shared" si="24"/>
        <v>0</v>
      </c>
      <c r="L93" s="12">
        <f t="shared" si="24"/>
        <v>0</v>
      </c>
      <c r="M93" s="12">
        <f t="shared" si="24"/>
        <v>0</v>
      </c>
      <c r="N93" s="12">
        <f t="shared" si="24"/>
        <v>0</v>
      </c>
      <c r="O93" s="12">
        <f t="shared" si="24"/>
        <v>0</v>
      </c>
      <c r="P93" s="12">
        <f t="shared" si="24"/>
        <v>0</v>
      </c>
    </row>
    <row r="94" spans="1:16" hidden="1" outlineLevel="1" x14ac:dyDescent="0.2">
      <c r="E94" s="42" t="s">
        <v>553</v>
      </c>
      <c r="G94" s="42" t="s">
        <v>168</v>
      </c>
      <c r="H94" s="12"/>
      <c r="J94" s="12">
        <f t="shared" si="24"/>
        <v>0</v>
      </c>
      <c r="K94" s="12">
        <f t="shared" si="24"/>
        <v>0</v>
      </c>
      <c r="L94" s="12">
        <f t="shared" si="24"/>
        <v>0</v>
      </c>
      <c r="M94" s="12">
        <f t="shared" si="24"/>
        <v>0</v>
      </c>
      <c r="N94" s="12">
        <f t="shared" si="24"/>
        <v>0</v>
      </c>
      <c r="O94" s="12">
        <f t="shared" si="24"/>
        <v>0</v>
      </c>
      <c r="P94" s="12">
        <f t="shared" si="24"/>
        <v>0</v>
      </c>
    </row>
    <row r="95" spans="1:16" hidden="1" outlineLevel="1" x14ac:dyDescent="0.2">
      <c r="E95" s="42" t="s">
        <v>554</v>
      </c>
      <c r="G95" s="42" t="s">
        <v>168</v>
      </c>
      <c r="H95" s="12"/>
      <c r="J95" s="12">
        <f t="shared" si="24"/>
        <v>0</v>
      </c>
      <c r="K95" s="12">
        <f t="shared" si="24"/>
        <v>0</v>
      </c>
      <c r="L95" s="12">
        <f t="shared" si="24"/>
        <v>0</v>
      </c>
      <c r="M95" s="12">
        <f t="shared" si="24"/>
        <v>0</v>
      </c>
      <c r="N95" s="12">
        <f t="shared" si="24"/>
        <v>0</v>
      </c>
      <c r="O95" s="12">
        <f t="shared" si="24"/>
        <v>0</v>
      </c>
      <c r="P95" s="12">
        <f t="shared" si="24"/>
        <v>0</v>
      </c>
    </row>
    <row r="96" spans="1:16" hidden="1" outlineLevel="1" x14ac:dyDescent="0.2"/>
    <row r="97" spans="1:16" hidden="1" outlineLevel="1" x14ac:dyDescent="0.2"/>
    <row r="98" spans="1:16" hidden="1" outlineLevel="1" x14ac:dyDescent="0.2">
      <c r="B98" s="35" t="s">
        <v>555</v>
      </c>
    </row>
    <row r="99" spans="1:16" hidden="1" outlineLevel="1" x14ac:dyDescent="0.2">
      <c r="E99" s="42" t="str">
        <f t="shared" ref="E99:P99" si="25" xml:space="preserve"> E$90</f>
        <v xml:space="preserve">Year 3 total modelled underspend % (WR) </v>
      </c>
      <c r="F99" s="12">
        <f t="shared" si="25"/>
        <v>0</v>
      </c>
      <c r="G99" s="12" t="str">
        <f t="shared" si="25"/>
        <v>%</v>
      </c>
      <c r="H99" s="12">
        <f t="shared" si="25"/>
        <v>0</v>
      </c>
      <c r="I99" s="12">
        <f t="shared" si="25"/>
        <v>0</v>
      </c>
      <c r="J99" s="12">
        <f t="shared" si="25"/>
        <v>0</v>
      </c>
      <c r="K99" s="12">
        <f t="shared" si="25"/>
        <v>0</v>
      </c>
      <c r="L99" s="12">
        <f t="shared" si="25"/>
        <v>0</v>
      </c>
      <c r="M99" s="12">
        <f t="shared" si="25"/>
        <v>0</v>
      </c>
      <c r="N99" s="12">
        <f t="shared" si="25"/>
        <v>0</v>
      </c>
      <c r="O99" s="12">
        <f t="shared" si="25"/>
        <v>0</v>
      </c>
      <c r="P99" s="12">
        <f t="shared" si="25"/>
        <v>0</v>
      </c>
    </row>
    <row r="100" spans="1:16" hidden="1" outlineLevel="1" x14ac:dyDescent="0.2">
      <c r="E100" s="42" t="str">
        <f t="shared" ref="E100:P100" si="26" xml:space="preserve"> E$91</f>
        <v xml:space="preserve">Year 3 total modelled underspend % (WN) </v>
      </c>
      <c r="F100" s="12">
        <f t="shared" si="26"/>
        <v>0</v>
      </c>
      <c r="G100" s="12" t="str">
        <f t="shared" si="26"/>
        <v>%</v>
      </c>
      <c r="H100" s="12">
        <f t="shared" si="26"/>
        <v>0</v>
      </c>
      <c r="I100" s="12">
        <f t="shared" si="26"/>
        <v>0</v>
      </c>
      <c r="J100" s="12">
        <f t="shared" si="26"/>
        <v>0</v>
      </c>
      <c r="K100" s="12">
        <f t="shared" si="26"/>
        <v>0</v>
      </c>
      <c r="L100" s="12">
        <f t="shared" si="26"/>
        <v>0</v>
      </c>
      <c r="M100" s="12">
        <f t="shared" si="26"/>
        <v>0</v>
      </c>
      <c r="N100" s="12">
        <f t="shared" si="26"/>
        <v>0</v>
      </c>
      <c r="O100" s="12">
        <f t="shared" si="26"/>
        <v>0</v>
      </c>
      <c r="P100" s="12">
        <f t="shared" si="26"/>
        <v>0</v>
      </c>
    </row>
    <row r="101" spans="1:16" hidden="1" outlineLevel="1" x14ac:dyDescent="0.2">
      <c r="E101" s="42" t="str">
        <f t="shared" ref="E101:P101" si="27" xml:space="preserve"> E$92</f>
        <v xml:space="preserve">Year 3 total modelled underspend % (WWN) </v>
      </c>
      <c r="F101" s="12">
        <f t="shared" si="27"/>
        <v>0</v>
      </c>
      <c r="G101" s="12" t="str">
        <f t="shared" si="27"/>
        <v>%</v>
      </c>
      <c r="H101" s="12">
        <f t="shared" si="27"/>
        <v>0</v>
      </c>
      <c r="I101" s="12">
        <f t="shared" si="27"/>
        <v>0</v>
      </c>
      <c r="J101" s="12">
        <f t="shared" si="27"/>
        <v>0</v>
      </c>
      <c r="K101" s="12">
        <f t="shared" si="27"/>
        <v>0</v>
      </c>
      <c r="L101" s="12">
        <f t="shared" si="27"/>
        <v>0</v>
      </c>
      <c r="M101" s="12">
        <f t="shared" si="27"/>
        <v>0</v>
      </c>
      <c r="N101" s="12">
        <f t="shared" si="27"/>
        <v>0</v>
      </c>
      <c r="O101" s="12">
        <f t="shared" si="27"/>
        <v>0</v>
      </c>
      <c r="P101" s="12">
        <f t="shared" si="27"/>
        <v>0</v>
      </c>
    </row>
    <row r="102" spans="1:16" hidden="1" outlineLevel="1" x14ac:dyDescent="0.2">
      <c r="E102" s="42" t="str">
        <f t="shared" ref="E102:P102" si="28" xml:space="preserve"> E$93</f>
        <v xml:space="preserve">Year 3 total modelled underspend % (BR) </v>
      </c>
      <c r="F102" s="12">
        <f t="shared" si="28"/>
        <v>0</v>
      </c>
      <c r="G102" s="12" t="str">
        <f t="shared" si="28"/>
        <v>%</v>
      </c>
      <c r="H102" s="12">
        <f t="shared" si="28"/>
        <v>0</v>
      </c>
      <c r="I102" s="12">
        <f t="shared" si="28"/>
        <v>0</v>
      </c>
      <c r="J102" s="12">
        <f t="shared" si="28"/>
        <v>0</v>
      </c>
      <c r="K102" s="12">
        <f t="shared" si="28"/>
        <v>0</v>
      </c>
      <c r="L102" s="12">
        <f t="shared" si="28"/>
        <v>0</v>
      </c>
      <c r="M102" s="12">
        <f t="shared" si="28"/>
        <v>0</v>
      </c>
      <c r="N102" s="12">
        <f t="shared" si="28"/>
        <v>0</v>
      </c>
      <c r="O102" s="12">
        <f t="shared" si="28"/>
        <v>0</v>
      </c>
      <c r="P102" s="12">
        <f t="shared" si="28"/>
        <v>0</v>
      </c>
    </row>
    <row r="103" spans="1:16" hidden="1" outlineLevel="1" x14ac:dyDescent="0.2">
      <c r="E103" s="42" t="str">
        <f t="shared" ref="E103:P103" si="29" xml:space="preserve"> E$94</f>
        <v xml:space="preserve">Year 3 total modelled underspend % (ADDN1) </v>
      </c>
      <c r="F103" s="12">
        <f t="shared" si="29"/>
        <v>0</v>
      </c>
      <c r="G103" s="12" t="str">
        <f t="shared" si="29"/>
        <v>%</v>
      </c>
      <c r="H103" s="12">
        <f t="shared" si="29"/>
        <v>0</v>
      </c>
      <c r="I103" s="12">
        <f t="shared" si="29"/>
        <v>0</v>
      </c>
      <c r="J103" s="12">
        <f t="shared" si="29"/>
        <v>0</v>
      </c>
      <c r="K103" s="12">
        <f t="shared" si="29"/>
        <v>0</v>
      </c>
      <c r="L103" s="12">
        <f t="shared" si="29"/>
        <v>0</v>
      </c>
      <c r="M103" s="12">
        <f t="shared" si="29"/>
        <v>0</v>
      </c>
      <c r="N103" s="12">
        <f t="shared" si="29"/>
        <v>0</v>
      </c>
      <c r="O103" s="12">
        <f t="shared" si="29"/>
        <v>0</v>
      </c>
      <c r="P103" s="12">
        <f t="shared" si="29"/>
        <v>0</v>
      </c>
    </row>
    <row r="104" spans="1:16" hidden="1" outlineLevel="1" x14ac:dyDescent="0.2">
      <c r="E104" s="42" t="str">
        <f t="shared" ref="E104:P104" si="30" xml:space="preserve"> E$95</f>
        <v xml:space="preserve">Year 3 total modelled underspend % (ADDN2) </v>
      </c>
      <c r="F104" s="12">
        <f t="shared" si="30"/>
        <v>0</v>
      </c>
      <c r="G104" s="12" t="str">
        <f t="shared" si="30"/>
        <v>%</v>
      </c>
      <c r="H104" s="12">
        <f t="shared" si="30"/>
        <v>0</v>
      </c>
      <c r="I104" s="12">
        <f t="shared" si="30"/>
        <v>0</v>
      </c>
      <c r="J104" s="12">
        <f t="shared" si="30"/>
        <v>0</v>
      </c>
      <c r="K104" s="12">
        <f t="shared" si="30"/>
        <v>0</v>
      </c>
      <c r="L104" s="12">
        <f t="shared" si="30"/>
        <v>0</v>
      </c>
      <c r="M104" s="12">
        <f t="shared" si="30"/>
        <v>0</v>
      </c>
      <c r="N104" s="12">
        <f t="shared" si="30"/>
        <v>0</v>
      </c>
      <c r="O104" s="12">
        <f t="shared" si="30"/>
        <v>0</v>
      </c>
      <c r="P104" s="12">
        <f t="shared" si="30"/>
        <v>0</v>
      </c>
    </row>
    <row r="105" spans="1:16" hidden="1" outlineLevel="1" x14ac:dyDescent="0.2">
      <c r="E105" s="42" t="str">
        <f t="shared" ref="E105:P105" si="31" xml:space="preserve"> E$46</f>
        <v xml:space="preserve">Year 3 cumulative - Total modelled underspend - real (WR) </v>
      </c>
      <c r="F105" s="3">
        <f t="shared" si="31"/>
        <v>0</v>
      </c>
      <c r="G105" s="3" t="str">
        <f t="shared" si="31"/>
        <v>£m</v>
      </c>
      <c r="H105" s="3">
        <f t="shared" si="31"/>
        <v>0</v>
      </c>
      <c r="I105" s="3">
        <f t="shared" si="31"/>
        <v>0</v>
      </c>
      <c r="J105" s="3">
        <f t="shared" si="31"/>
        <v>0</v>
      </c>
      <c r="K105" s="3">
        <f t="shared" si="31"/>
        <v>0</v>
      </c>
      <c r="L105" s="3">
        <f t="shared" si="31"/>
        <v>0</v>
      </c>
      <c r="M105" s="3">
        <f t="shared" si="31"/>
        <v>0</v>
      </c>
      <c r="N105" s="3">
        <f t="shared" si="31"/>
        <v>0</v>
      </c>
      <c r="O105" s="3">
        <f t="shared" si="31"/>
        <v>0</v>
      </c>
      <c r="P105" s="3">
        <f t="shared" si="31"/>
        <v>0</v>
      </c>
    </row>
    <row r="106" spans="1:16" hidden="1" outlineLevel="1" x14ac:dyDescent="0.2">
      <c r="E106" s="42" t="str">
        <f t="shared" ref="E106:P106" si="32" xml:space="preserve"> E$47</f>
        <v xml:space="preserve">Year 3 cumulative - Total modelled underspend - real (WN) </v>
      </c>
      <c r="F106" s="3">
        <f t="shared" si="32"/>
        <v>0</v>
      </c>
      <c r="G106" s="3" t="str">
        <f t="shared" si="32"/>
        <v>£m</v>
      </c>
      <c r="H106" s="3">
        <f t="shared" si="32"/>
        <v>0</v>
      </c>
      <c r="I106" s="3">
        <f t="shared" si="32"/>
        <v>0</v>
      </c>
      <c r="J106" s="3">
        <f t="shared" si="32"/>
        <v>0</v>
      </c>
      <c r="K106" s="3">
        <f t="shared" si="32"/>
        <v>0</v>
      </c>
      <c r="L106" s="3">
        <f t="shared" si="32"/>
        <v>0</v>
      </c>
      <c r="M106" s="3">
        <f t="shared" si="32"/>
        <v>0</v>
      </c>
      <c r="N106" s="3">
        <f t="shared" si="32"/>
        <v>0</v>
      </c>
      <c r="O106" s="3">
        <f t="shared" si="32"/>
        <v>0</v>
      </c>
      <c r="P106" s="3">
        <f t="shared" si="32"/>
        <v>0</v>
      </c>
    </row>
    <row r="107" spans="1:16" hidden="1" outlineLevel="1" x14ac:dyDescent="0.2">
      <c r="E107" s="42" t="str">
        <f t="shared" ref="E107:P107" si="33" xml:space="preserve"> E$48</f>
        <v xml:space="preserve">Year 3 cumulative - Total modelled underspend - real (WWN) </v>
      </c>
      <c r="F107" s="3">
        <f t="shared" si="33"/>
        <v>0</v>
      </c>
      <c r="G107" s="3" t="str">
        <f t="shared" si="33"/>
        <v>£m</v>
      </c>
      <c r="H107" s="3">
        <f t="shared" si="33"/>
        <v>0</v>
      </c>
      <c r="I107" s="3">
        <f t="shared" si="33"/>
        <v>0</v>
      </c>
      <c r="J107" s="3">
        <f t="shared" si="33"/>
        <v>0</v>
      </c>
      <c r="K107" s="3">
        <f t="shared" si="33"/>
        <v>0</v>
      </c>
      <c r="L107" s="3">
        <f t="shared" si="33"/>
        <v>0</v>
      </c>
      <c r="M107" s="3">
        <f t="shared" si="33"/>
        <v>0</v>
      </c>
      <c r="N107" s="3">
        <f t="shared" si="33"/>
        <v>0</v>
      </c>
      <c r="O107" s="3">
        <f t="shared" si="33"/>
        <v>0</v>
      </c>
      <c r="P107" s="3">
        <f t="shared" si="33"/>
        <v>0</v>
      </c>
    </row>
    <row r="108" spans="1:16" hidden="1" outlineLevel="1" x14ac:dyDescent="0.2">
      <c r="E108" s="42" t="str">
        <f t="shared" ref="E108:P108" si="34" xml:space="preserve"> E$49</f>
        <v xml:space="preserve">Year 3 cumulative - Total modelled underspend - real (BR) </v>
      </c>
      <c r="F108" s="3">
        <f t="shared" si="34"/>
        <v>0</v>
      </c>
      <c r="G108" s="3" t="str">
        <f t="shared" si="34"/>
        <v>£m</v>
      </c>
      <c r="H108" s="3">
        <f t="shared" si="34"/>
        <v>0</v>
      </c>
      <c r="I108" s="3">
        <f t="shared" si="34"/>
        <v>0</v>
      </c>
      <c r="J108" s="3">
        <f t="shared" si="34"/>
        <v>0</v>
      </c>
      <c r="K108" s="3">
        <f t="shared" si="34"/>
        <v>0</v>
      </c>
      <c r="L108" s="3">
        <f t="shared" si="34"/>
        <v>0</v>
      </c>
      <c r="M108" s="3">
        <f t="shared" si="34"/>
        <v>0</v>
      </c>
      <c r="N108" s="3">
        <f t="shared" si="34"/>
        <v>0</v>
      </c>
      <c r="O108" s="3">
        <f t="shared" si="34"/>
        <v>0</v>
      </c>
      <c r="P108" s="3">
        <f t="shared" si="34"/>
        <v>0</v>
      </c>
    </row>
    <row r="109" spans="1:16" hidden="1" outlineLevel="1" x14ac:dyDescent="0.2">
      <c r="E109" s="42" t="str">
        <f t="shared" ref="E109:P109" si="35" xml:space="preserve"> E$50</f>
        <v xml:space="preserve">Year 3 cumulative - Total modelled underspend - real (ADDN1) </v>
      </c>
      <c r="F109" s="3">
        <f t="shared" si="35"/>
        <v>0</v>
      </c>
      <c r="G109" s="3" t="str">
        <f t="shared" si="35"/>
        <v>£m</v>
      </c>
      <c r="H109" s="3">
        <f t="shared" si="35"/>
        <v>0</v>
      </c>
      <c r="I109" s="3">
        <f t="shared" si="35"/>
        <v>0</v>
      </c>
      <c r="J109" s="3">
        <f t="shared" si="35"/>
        <v>0</v>
      </c>
      <c r="K109" s="3">
        <f t="shared" si="35"/>
        <v>0</v>
      </c>
      <c r="L109" s="3">
        <f t="shared" si="35"/>
        <v>0</v>
      </c>
      <c r="M109" s="3">
        <f t="shared" si="35"/>
        <v>0</v>
      </c>
      <c r="N109" s="3">
        <f t="shared" si="35"/>
        <v>0</v>
      </c>
      <c r="O109" s="3">
        <f t="shared" si="35"/>
        <v>0</v>
      </c>
      <c r="P109" s="3">
        <f t="shared" si="35"/>
        <v>0</v>
      </c>
    </row>
    <row r="110" spans="1:16" hidden="1" outlineLevel="1" x14ac:dyDescent="0.2">
      <c r="E110" s="42" t="str">
        <f t="shared" ref="E110:P110" si="36" xml:space="preserve"> E$51</f>
        <v xml:space="preserve">Year 3 cumulative - Total modelled underspend - real (ADDN2) </v>
      </c>
      <c r="F110" s="3">
        <f t="shared" si="36"/>
        <v>0</v>
      </c>
      <c r="G110" s="3" t="str">
        <f t="shared" si="36"/>
        <v>£m</v>
      </c>
      <c r="H110" s="3">
        <f t="shared" si="36"/>
        <v>0</v>
      </c>
      <c r="I110" s="3">
        <f t="shared" si="36"/>
        <v>0</v>
      </c>
      <c r="J110" s="3">
        <f t="shared" si="36"/>
        <v>0</v>
      </c>
      <c r="K110" s="3">
        <f t="shared" si="36"/>
        <v>0</v>
      </c>
      <c r="L110" s="3">
        <f t="shared" si="36"/>
        <v>0</v>
      </c>
      <c r="M110" s="3">
        <f t="shared" si="36"/>
        <v>0</v>
      </c>
      <c r="N110" s="3">
        <f t="shared" si="36"/>
        <v>0</v>
      </c>
      <c r="O110" s="3">
        <f t="shared" si="36"/>
        <v>0</v>
      </c>
      <c r="P110" s="3">
        <f t="shared" si="36"/>
        <v>0</v>
      </c>
    </row>
    <row r="111" spans="1:16" hidden="1" outlineLevel="1" x14ac:dyDescent="0.2">
      <c r="A111" s="11"/>
      <c r="B111" s="11"/>
      <c r="C111" s="21"/>
      <c r="D111" s="19"/>
      <c r="E111" s="15" t="str">
        <f xml:space="preserve"> Inputs!E$57</f>
        <v>Trigger threshold</v>
      </c>
      <c r="F111" s="10">
        <f xml:space="preserve"> Inputs!F$57</f>
        <v>0</v>
      </c>
      <c r="G111" s="10" t="str">
        <f xml:space="preserve"> Inputs!G$57</f>
        <v>%</v>
      </c>
      <c r="H111" s="10">
        <f xml:space="preserve"> Inputs!H$57</f>
        <v>0</v>
      </c>
      <c r="I111" s="10">
        <f xml:space="preserve"> Inputs!I$57</f>
        <v>0</v>
      </c>
      <c r="J111" s="10">
        <f xml:space="preserve"> Inputs!J$57</f>
        <v>0</v>
      </c>
      <c r="K111" s="10">
        <f xml:space="preserve"> Inputs!K$57</f>
        <v>0</v>
      </c>
      <c r="L111" s="10">
        <f xml:space="preserve"> Inputs!L$57</f>
        <v>0.5</v>
      </c>
      <c r="M111" s="10">
        <f xml:space="preserve"> Inputs!M$57</f>
        <v>0.4</v>
      </c>
      <c r="N111" s="10">
        <f xml:space="preserve"> Inputs!N$57</f>
        <v>0</v>
      </c>
      <c r="O111" s="10">
        <f xml:space="preserve"> Inputs!O$57</f>
        <v>0</v>
      </c>
      <c r="P111" s="10">
        <f xml:space="preserve"> Inputs!P$57</f>
        <v>0</v>
      </c>
    </row>
    <row r="112" spans="1:16" hidden="1" outlineLevel="1" x14ac:dyDescent="0.2">
      <c r="A112" s="11"/>
      <c r="B112" s="11"/>
      <c r="C112" s="21"/>
      <c r="D112" s="19"/>
      <c r="E112" s="15" t="str">
        <f xml:space="preserve"> Time!E$64</f>
        <v>Year 3 period flag</v>
      </c>
      <c r="F112" s="8">
        <f xml:space="preserve"> Time!F$64</f>
        <v>0</v>
      </c>
      <c r="G112" s="8" t="str">
        <f xml:space="preserve"> Time!G$64</f>
        <v>Flag</v>
      </c>
      <c r="H112" s="8">
        <f xml:space="preserve"> Time!H$64</f>
        <v>1</v>
      </c>
      <c r="I112" s="8">
        <f xml:space="preserve"> Time!I$64</f>
        <v>0</v>
      </c>
      <c r="J112" s="8">
        <f xml:space="preserve"> Time!J$64</f>
        <v>0</v>
      </c>
      <c r="K112" s="8">
        <f xml:space="preserve"> Time!K$64</f>
        <v>0</v>
      </c>
      <c r="L112" s="8">
        <f xml:space="preserve"> Time!L$64</f>
        <v>0</v>
      </c>
      <c r="M112" s="8">
        <f xml:space="preserve"> Time!M$64</f>
        <v>1</v>
      </c>
      <c r="N112" s="8">
        <f xml:space="preserve"> Time!N$64</f>
        <v>0</v>
      </c>
      <c r="O112" s="8">
        <f xml:space="preserve"> Time!O$64</f>
        <v>0</v>
      </c>
      <c r="P112" s="8">
        <f xml:space="preserve"> Time!P$64</f>
        <v>0</v>
      </c>
    </row>
    <row r="113" spans="1:16" hidden="1" outlineLevel="1" x14ac:dyDescent="0.2">
      <c r="E113" s="42" t="s">
        <v>556</v>
      </c>
      <c r="G113" s="42" t="s">
        <v>155</v>
      </c>
      <c r="H113" s="3">
        <f t="shared" ref="H113:H118" si="37" xml:space="preserve"> SUM( J113:P113 )</f>
        <v>0</v>
      </c>
      <c r="J113" s="3">
        <f t="shared" ref="J113:P118" si="38" xml:space="preserve"> IF( J99 &gt; J$111, J105, 0 ) * J$112</f>
        <v>0</v>
      </c>
      <c r="K113" s="3">
        <f t="shared" si="38"/>
        <v>0</v>
      </c>
      <c r="L113" s="3">
        <f t="shared" si="38"/>
        <v>0</v>
      </c>
      <c r="M113" s="3">
        <f t="shared" si="38"/>
        <v>0</v>
      </c>
      <c r="N113" s="3">
        <f t="shared" si="38"/>
        <v>0</v>
      </c>
      <c r="O113" s="3">
        <f t="shared" si="38"/>
        <v>0</v>
      </c>
      <c r="P113" s="3">
        <f t="shared" si="38"/>
        <v>0</v>
      </c>
    </row>
    <row r="114" spans="1:16" hidden="1" outlineLevel="1" x14ac:dyDescent="0.2">
      <c r="E114" s="42" t="s">
        <v>557</v>
      </c>
      <c r="G114" s="42" t="s">
        <v>155</v>
      </c>
      <c r="H114" s="3">
        <f t="shared" si="37"/>
        <v>0</v>
      </c>
      <c r="J114" s="3">
        <f t="shared" si="38"/>
        <v>0</v>
      </c>
      <c r="K114" s="3">
        <f t="shared" si="38"/>
        <v>0</v>
      </c>
      <c r="L114" s="3">
        <f t="shared" si="38"/>
        <v>0</v>
      </c>
      <c r="M114" s="3">
        <f t="shared" si="38"/>
        <v>0</v>
      </c>
      <c r="N114" s="3">
        <f t="shared" si="38"/>
        <v>0</v>
      </c>
      <c r="O114" s="3">
        <f t="shared" si="38"/>
        <v>0</v>
      </c>
      <c r="P114" s="3">
        <f t="shared" si="38"/>
        <v>0</v>
      </c>
    </row>
    <row r="115" spans="1:16" hidden="1" outlineLevel="1" x14ac:dyDescent="0.2">
      <c r="E115" s="42" t="s">
        <v>558</v>
      </c>
      <c r="G115" s="42" t="s">
        <v>155</v>
      </c>
      <c r="H115" s="3">
        <f t="shared" si="37"/>
        <v>0</v>
      </c>
      <c r="J115" s="3">
        <f t="shared" si="38"/>
        <v>0</v>
      </c>
      <c r="K115" s="3">
        <f t="shared" si="38"/>
        <v>0</v>
      </c>
      <c r="L115" s="3">
        <f t="shared" si="38"/>
        <v>0</v>
      </c>
      <c r="M115" s="3">
        <f t="shared" si="38"/>
        <v>0</v>
      </c>
      <c r="N115" s="3">
        <f t="shared" si="38"/>
        <v>0</v>
      </c>
      <c r="O115" s="3">
        <f t="shared" si="38"/>
        <v>0</v>
      </c>
      <c r="P115" s="3">
        <f t="shared" si="38"/>
        <v>0</v>
      </c>
    </row>
    <row r="116" spans="1:16" hidden="1" outlineLevel="1" x14ac:dyDescent="0.2">
      <c r="E116" s="42" t="s">
        <v>559</v>
      </c>
      <c r="G116" s="42" t="s">
        <v>155</v>
      </c>
      <c r="H116" s="3">
        <f t="shared" si="37"/>
        <v>0</v>
      </c>
      <c r="J116" s="3">
        <f t="shared" si="38"/>
        <v>0</v>
      </c>
      <c r="K116" s="3">
        <f t="shared" si="38"/>
        <v>0</v>
      </c>
      <c r="L116" s="3">
        <f t="shared" si="38"/>
        <v>0</v>
      </c>
      <c r="M116" s="3">
        <f t="shared" si="38"/>
        <v>0</v>
      </c>
      <c r="N116" s="3">
        <f t="shared" si="38"/>
        <v>0</v>
      </c>
      <c r="O116" s="3">
        <f t="shared" si="38"/>
        <v>0</v>
      </c>
      <c r="P116" s="3">
        <f t="shared" si="38"/>
        <v>0</v>
      </c>
    </row>
    <row r="117" spans="1:16" hidden="1" outlineLevel="1" x14ac:dyDescent="0.2">
      <c r="E117" s="42" t="s">
        <v>560</v>
      </c>
      <c r="G117" s="42" t="s">
        <v>155</v>
      </c>
      <c r="H117" s="3">
        <f t="shared" si="37"/>
        <v>0</v>
      </c>
      <c r="J117" s="3">
        <f t="shared" si="38"/>
        <v>0</v>
      </c>
      <c r="K117" s="3">
        <f t="shared" si="38"/>
        <v>0</v>
      </c>
      <c r="L117" s="3">
        <f t="shared" si="38"/>
        <v>0</v>
      </c>
      <c r="M117" s="3">
        <f t="shared" si="38"/>
        <v>0</v>
      </c>
      <c r="N117" s="3">
        <f t="shared" si="38"/>
        <v>0</v>
      </c>
      <c r="O117" s="3">
        <f t="shared" si="38"/>
        <v>0</v>
      </c>
      <c r="P117" s="3">
        <f t="shared" si="38"/>
        <v>0</v>
      </c>
    </row>
    <row r="118" spans="1:16" hidden="1" outlineLevel="1" x14ac:dyDescent="0.2">
      <c r="E118" s="42" t="s">
        <v>561</v>
      </c>
      <c r="G118" s="42" t="s">
        <v>155</v>
      </c>
      <c r="H118" s="3">
        <f t="shared" si="37"/>
        <v>0</v>
      </c>
      <c r="J118" s="3">
        <f t="shared" si="38"/>
        <v>0</v>
      </c>
      <c r="K118" s="3">
        <f t="shared" si="38"/>
        <v>0</v>
      </c>
      <c r="L118" s="3">
        <f t="shared" si="38"/>
        <v>0</v>
      </c>
      <c r="M118" s="3">
        <f t="shared" si="38"/>
        <v>0</v>
      </c>
      <c r="N118" s="3">
        <f t="shared" si="38"/>
        <v>0</v>
      </c>
      <c r="O118" s="3">
        <f t="shared" si="38"/>
        <v>0</v>
      </c>
      <c r="P118" s="3">
        <f t="shared" si="38"/>
        <v>0</v>
      </c>
    </row>
    <row r="119" spans="1:16" hidden="1" outlineLevel="1" x14ac:dyDescent="0.2"/>
    <row r="120" spans="1:16" hidden="1" outlineLevel="1" x14ac:dyDescent="0.2"/>
    <row r="121" spans="1:16" hidden="1" outlineLevel="1" x14ac:dyDescent="0.2">
      <c r="B121" s="35" t="s">
        <v>562</v>
      </c>
    </row>
    <row r="122" spans="1:16" hidden="1" outlineLevel="1" x14ac:dyDescent="0.2">
      <c r="E122" s="42" t="str">
        <f t="shared" ref="E122:P122" si="39" xml:space="preserve"> E$113</f>
        <v xml:space="preserve">Expenditure subject to clawback year 3 - real (WR) </v>
      </c>
      <c r="F122" s="3">
        <f t="shared" si="39"/>
        <v>0</v>
      </c>
      <c r="G122" s="3" t="str">
        <f t="shared" si="39"/>
        <v>£m</v>
      </c>
      <c r="H122" s="3">
        <f t="shared" si="39"/>
        <v>0</v>
      </c>
      <c r="I122" s="3">
        <f t="shared" si="39"/>
        <v>0</v>
      </c>
      <c r="J122" s="3">
        <f t="shared" si="39"/>
        <v>0</v>
      </c>
      <c r="K122" s="3">
        <f t="shared" si="39"/>
        <v>0</v>
      </c>
      <c r="L122" s="3">
        <f t="shared" si="39"/>
        <v>0</v>
      </c>
      <c r="M122" s="3">
        <f t="shared" si="39"/>
        <v>0</v>
      </c>
      <c r="N122" s="3">
        <f t="shared" si="39"/>
        <v>0</v>
      </c>
      <c r="O122" s="3">
        <f t="shared" si="39"/>
        <v>0</v>
      </c>
      <c r="P122" s="3">
        <f t="shared" si="39"/>
        <v>0</v>
      </c>
    </row>
    <row r="123" spans="1:16" hidden="1" outlineLevel="1" x14ac:dyDescent="0.2">
      <c r="E123" s="42" t="str">
        <f t="shared" ref="E123:P123" si="40" xml:space="preserve"> E$114</f>
        <v xml:space="preserve">Expenditure subject to clawback year 3 - real (WN) </v>
      </c>
      <c r="F123" s="3">
        <f t="shared" si="40"/>
        <v>0</v>
      </c>
      <c r="G123" s="3" t="str">
        <f t="shared" si="40"/>
        <v>£m</v>
      </c>
      <c r="H123" s="3">
        <f t="shared" si="40"/>
        <v>0</v>
      </c>
      <c r="I123" s="3">
        <f t="shared" si="40"/>
        <v>0</v>
      </c>
      <c r="J123" s="3">
        <f t="shared" si="40"/>
        <v>0</v>
      </c>
      <c r="K123" s="3">
        <f t="shared" si="40"/>
        <v>0</v>
      </c>
      <c r="L123" s="3">
        <f t="shared" si="40"/>
        <v>0</v>
      </c>
      <c r="M123" s="3">
        <f t="shared" si="40"/>
        <v>0</v>
      </c>
      <c r="N123" s="3">
        <f t="shared" si="40"/>
        <v>0</v>
      </c>
      <c r="O123" s="3">
        <f t="shared" si="40"/>
        <v>0</v>
      </c>
      <c r="P123" s="3">
        <f t="shared" si="40"/>
        <v>0</v>
      </c>
    </row>
    <row r="124" spans="1:16" hidden="1" outlineLevel="1" x14ac:dyDescent="0.2">
      <c r="E124" s="42" t="str">
        <f t="shared" ref="E124:P124" si="41" xml:space="preserve"> E$115</f>
        <v xml:space="preserve">Expenditure subject to clawback year 3 - real (WWN) </v>
      </c>
      <c r="F124" s="3">
        <f t="shared" si="41"/>
        <v>0</v>
      </c>
      <c r="G124" s="3" t="str">
        <f t="shared" si="41"/>
        <v>£m</v>
      </c>
      <c r="H124" s="3">
        <f t="shared" si="41"/>
        <v>0</v>
      </c>
      <c r="I124" s="3">
        <f t="shared" si="41"/>
        <v>0</v>
      </c>
      <c r="J124" s="3">
        <f t="shared" si="41"/>
        <v>0</v>
      </c>
      <c r="K124" s="3">
        <f t="shared" si="41"/>
        <v>0</v>
      </c>
      <c r="L124" s="3">
        <f t="shared" si="41"/>
        <v>0</v>
      </c>
      <c r="M124" s="3">
        <f t="shared" si="41"/>
        <v>0</v>
      </c>
      <c r="N124" s="3">
        <f t="shared" si="41"/>
        <v>0</v>
      </c>
      <c r="O124" s="3">
        <f t="shared" si="41"/>
        <v>0</v>
      </c>
      <c r="P124" s="3">
        <f t="shared" si="41"/>
        <v>0</v>
      </c>
    </row>
    <row r="125" spans="1:16" hidden="1" outlineLevel="1" x14ac:dyDescent="0.2">
      <c r="E125" s="42" t="str">
        <f t="shared" ref="E125:P125" si="42" xml:space="preserve"> E$116</f>
        <v xml:space="preserve">Expenditure subject to clawback year 3 - real (BR) </v>
      </c>
      <c r="F125" s="3">
        <f t="shared" si="42"/>
        <v>0</v>
      </c>
      <c r="G125" s="3" t="str">
        <f t="shared" si="42"/>
        <v>£m</v>
      </c>
      <c r="H125" s="3">
        <f t="shared" si="42"/>
        <v>0</v>
      </c>
      <c r="I125" s="3">
        <f t="shared" si="42"/>
        <v>0</v>
      </c>
      <c r="J125" s="3">
        <f t="shared" si="42"/>
        <v>0</v>
      </c>
      <c r="K125" s="3">
        <f t="shared" si="42"/>
        <v>0</v>
      </c>
      <c r="L125" s="3">
        <f t="shared" si="42"/>
        <v>0</v>
      </c>
      <c r="M125" s="3">
        <f t="shared" si="42"/>
        <v>0</v>
      </c>
      <c r="N125" s="3">
        <f t="shared" si="42"/>
        <v>0</v>
      </c>
      <c r="O125" s="3">
        <f t="shared" si="42"/>
        <v>0</v>
      </c>
      <c r="P125" s="3">
        <f t="shared" si="42"/>
        <v>0</v>
      </c>
    </row>
    <row r="126" spans="1:16" hidden="1" outlineLevel="1" x14ac:dyDescent="0.2">
      <c r="E126" s="42" t="str">
        <f t="shared" ref="E126:P126" si="43" xml:space="preserve"> E$117</f>
        <v xml:space="preserve">Expenditure subject to clawback year 3 - real (ADDN1) </v>
      </c>
      <c r="F126" s="3">
        <f t="shared" si="43"/>
        <v>0</v>
      </c>
      <c r="G126" s="3" t="str">
        <f t="shared" si="43"/>
        <v>£m</v>
      </c>
      <c r="H126" s="3">
        <f t="shared" si="43"/>
        <v>0</v>
      </c>
      <c r="I126" s="3">
        <f t="shared" si="43"/>
        <v>0</v>
      </c>
      <c r="J126" s="3">
        <f t="shared" si="43"/>
        <v>0</v>
      </c>
      <c r="K126" s="3">
        <f t="shared" si="43"/>
        <v>0</v>
      </c>
      <c r="L126" s="3">
        <f t="shared" si="43"/>
        <v>0</v>
      </c>
      <c r="M126" s="3">
        <f t="shared" si="43"/>
        <v>0</v>
      </c>
      <c r="N126" s="3">
        <f t="shared" si="43"/>
        <v>0</v>
      </c>
      <c r="O126" s="3">
        <f t="shared" si="43"/>
        <v>0</v>
      </c>
      <c r="P126" s="3">
        <f t="shared" si="43"/>
        <v>0</v>
      </c>
    </row>
    <row r="127" spans="1:16" hidden="1" outlineLevel="1" x14ac:dyDescent="0.2">
      <c r="E127" s="42" t="str">
        <f t="shared" ref="E127:P127" si="44" xml:space="preserve"> E$118</f>
        <v xml:space="preserve">Expenditure subject to clawback year 3 - real (ADDN2) </v>
      </c>
      <c r="F127" s="3">
        <f t="shared" si="44"/>
        <v>0</v>
      </c>
      <c r="G127" s="3" t="str">
        <f t="shared" si="44"/>
        <v>£m</v>
      </c>
      <c r="H127" s="3">
        <f t="shared" si="44"/>
        <v>0</v>
      </c>
      <c r="I127" s="3">
        <f t="shared" si="44"/>
        <v>0</v>
      </c>
      <c r="J127" s="3">
        <f t="shared" si="44"/>
        <v>0</v>
      </c>
      <c r="K127" s="3">
        <f t="shared" si="44"/>
        <v>0</v>
      </c>
      <c r="L127" s="3">
        <f t="shared" si="44"/>
        <v>0</v>
      </c>
      <c r="M127" s="3">
        <f t="shared" si="44"/>
        <v>0</v>
      </c>
      <c r="N127" s="3">
        <f t="shared" si="44"/>
        <v>0</v>
      </c>
      <c r="O127" s="3">
        <f t="shared" si="44"/>
        <v>0</v>
      </c>
      <c r="P127" s="3">
        <f t="shared" si="44"/>
        <v>0</v>
      </c>
    </row>
    <row r="128" spans="1:16" hidden="1" outlineLevel="1" x14ac:dyDescent="0.2">
      <c r="A128" s="11"/>
      <c r="B128" s="11"/>
      <c r="C128" s="21"/>
      <c r="D128" s="19"/>
      <c r="E128" s="15" t="str">
        <f xml:space="preserve"> Inputs!E$58</f>
        <v>Clawback rate %</v>
      </c>
      <c r="F128" s="10">
        <f xml:space="preserve"> Inputs!F$58</f>
        <v>0</v>
      </c>
      <c r="G128" s="10" t="str">
        <f xml:space="preserve"> Inputs!G$58</f>
        <v>%</v>
      </c>
      <c r="H128" s="10">
        <f xml:space="preserve"> Inputs!H$58</f>
        <v>0</v>
      </c>
      <c r="I128" s="10">
        <f xml:space="preserve"> Inputs!I$58</f>
        <v>0</v>
      </c>
      <c r="J128" s="10">
        <f xml:space="preserve"> Inputs!J$58</f>
        <v>0</v>
      </c>
      <c r="K128" s="10">
        <f xml:space="preserve"> Inputs!K$58</f>
        <v>0.5</v>
      </c>
      <c r="L128" s="10">
        <f xml:space="preserve"> Inputs!L$58</f>
        <v>0.5</v>
      </c>
      <c r="M128" s="10">
        <f xml:space="preserve"> Inputs!M$58</f>
        <v>0.5</v>
      </c>
      <c r="N128" s="10">
        <f xml:space="preserve"> Inputs!N$58</f>
        <v>0.5</v>
      </c>
      <c r="O128" s="10">
        <f xml:space="preserve"> Inputs!O$58</f>
        <v>0.5</v>
      </c>
      <c r="P128" s="10">
        <f xml:space="preserve"> Inputs!P$58</f>
        <v>0</v>
      </c>
    </row>
    <row r="129" spans="2:16" hidden="1" outlineLevel="1" x14ac:dyDescent="0.2">
      <c r="E129" s="42" t="s">
        <v>563</v>
      </c>
      <c r="G129" s="42" t="s">
        <v>155</v>
      </c>
      <c r="H129" s="3">
        <f t="shared" ref="H129:H134" si="45" xml:space="preserve"> SUM( J129:P129 )</f>
        <v>0</v>
      </c>
      <c r="J129" s="3">
        <f t="shared" ref="J129:P134" si="46" xml:space="preserve"> J122 * J$128</f>
        <v>0</v>
      </c>
      <c r="K129" s="3">
        <f t="shared" si="46"/>
        <v>0</v>
      </c>
      <c r="L129" s="3">
        <f t="shared" si="46"/>
        <v>0</v>
      </c>
      <c r="M129" s="3">
        <f t="shared" si="46"/>
        <v>0</v>
      </c>
      <c r="N129" s="3">
        <f t="shared" si="46"/>
        <v>0</v>
      </c>
      <c r="O129" s="3">
        <f t="shared" si="46"/>
        <v>0</v>
      </c>
      <c r="P129" s="3">
        <f t="shared" si="46"/>
        <v>0</v>
      </c>
    </row>
    <row r="130" spans="2:16" hidden="1" outlineLevel="1" x14ac:dyDescent="0.2">
      <c r="E130" s="42" t="s">
        <v>564</v>
      </c>
      <c r="G130" s="42" t="s">
        <v>155</v>
      </c>
      <c r="H130" s="3">
        <f t="shared" si="45"/>
        <v>0</v>
      </c>
      <c r="J130" s="3">
        <f t="shared" si="46"/>
        <v>0</v>
      </c>
      <c r="K130" s="3">
        <f t="shared" si="46"/>
        <v>0</v>
      </c>
      <c r="L130" s="3">
        <f t="shared" si="46"/>
        <v>0</v>
      </c>
      <c r="M130" s="3">
        <f t="shared" si="46"/>
        <v>0</v>
      </c>
      <c r="N130" s="3">
        <f t="shared" si="46"/>
        <v>0</v>
      </c>
      <c r="O130" s="3">
        <f t="shared" si="46"/>
        <v>0</v>
      </c>
      <c r="P130" s="3">
        <f t="shared" si="46"/>
        <v>0</v>
      </c>
    </row>
    <row r="131" spans="2:16" hidden="1" outlineLevel="1" x14ac:dyDescent="0.2">
      <c r="E131" s="42" t="s">
        <v>565</v>
      </c>
      <c r="G131" s="42" t="s">
        <v>155</v>
      </c>
      <c r="H131" s="3">
        <f t="shared" si="45"/>
        <v>0</v>
      </c>
      <c r="J131" s="3">
        <f t="shared" si="46"/>
        <v>0</v>
      </c>
      <c r="K131" s="3">
        <f t="shared" si="46"/>
        <v>0</v>
      </c>
      <c r="L131" s="3">
        <f t="shared" si="46"/>
        <v>0</v>
      </c>
      <c r="M131" s="3">
        <f t="shared" si="46"/>
        <v>0</v>
      </c>
      <c r="N131" s="3">
        <f t="shared" si="46"/>
        <v>0</v>
      </c>
      <c r="O131" s="3">
        <f t="shared" si="46"/>
        <v>0</v>
      </c>
      <c r="P131" s="3">
        <f t="shared" si="46"/>
        <v>0</v>
      </c>
    </row>
    <row r="132" spans="2:16" hidden="1" outlineLevel="1" x14ac:dyDescent="0.2">
      <c r="E132" s="42" t="s">
        <v>566</v>
      </c>
      <c r="G132" s="42" t="s">
        <v>155</v>
      </c>
      <c r="H132" s="3">
        <f t="shared" si="45"/>
        <v>0</v>
      </c>
      <c r="J132" s="3">
        <f t="shared" si="46"/>
        <v>0</v>
      </c>
      <c r="K132" s="3">
        <f t="shared" si="46"/>
        <v>0</v>
      </c>
      <c r="L132" s="3">
        <f t="shared" si="46"/>
        <v>0</v>
      </c>
      <c r="M132" s="3">
        <f t="shared" si="46"/>
        <v>0</v>
      </c>
      <c r="N132" s="3">
        <f t="shared" si="46"/>
        <v>0</v>
      </c>
      <c r="O132" s="3">
        <f t="shared" si="46"/>
        <v>0</v>
      </c>
      <c r="P132" s="3">
        <f t="shared" si="46"/>
        <v>0</v>
      </c>
    </row>
    <row r="133" spans="2:16" hidden="1" outlineLevel="1" x14ac:dyDescent="0.2">
      <c r="E133" s="42" t="s">
        <v>567</v>
      </c>
      <c r="G133" s="42" t="s">
        <v>155</v>
      </c>
      <c r="H133" s="3">
        <f t="shared" si="45"/>
        <v>0</v>
      </c>
      <c r="J133" s="3">
        <f t="shared" si="46"/>
        <v>0</v>
      </c>
      <c r="K133" s="3">
        <f t="shared" si="46"/>
        <v>0</v>
      </c>
      <c r="L133" s="3">
        <f t="shared" si="46"/>
        <v>0</v>
      </c>
      <c r="M133" s="3">
        <f t="shared" si="46"/>
        <v>0</v>
      </c>
      <c r="N133" s="3">
        <f t="shared" si="46"/>
        <v>0</v>
      </c>
      <c r="O133" s="3">
        <f t="shared" si="46"/>
        <v>0</v>
      </c>
      <c r="P133" s="3">
        <f t="shared" si="46"/>
        <v>0</v>
      </c>
    </row>
    <row r="134" spans="2:16" hidden="1" outlineLevel="1" x14ac:dyDescent="0.2">
      <c r="E134" s="42" t="s">
        <v>568</v>
      </c>
      <c r="G134" s="42" t="s">
        <v>155</v>
      </c>
      <c r="H134" s="3">
        <f t="shared" si="45"/>
        <v>0</v>
      </c>
      <c r="J134" s="3">
        <f t="shared" si="46"/>
        <v>0</v>
      </c>
      <c r="K134" s="3">
        <f t="shared" si="46"/>
        <v>0</v>
      </c>
      <c r="L134" s="3">
        <f t="shared" si="46"/>
        <v>0</v>
      </c>
      <c r="M134" s="3">
        <f t="shared" si="46"/>
        <v>0</v>
      </c>
      <c r="N134" s="3">
        <f t="shared" si="46"/>
        <v>0</v>
      </c>
      <c r="O134" s="3">
        <f t="shared" si="46"/>
        <v>0</v>
      </c>
      <c r="P134" s="3">
        <f t="shared" si="46"/>
        <v>0</v>
      </c>
    </row>
    <row r="135" spans="2:16" hidden="1" outlineLevel="1" x14ac:dyDescent="0.2"/>
    <row r="136" spans="2:16" hidden="1" outlineLevel="1" x14ac:dyDescent="0.2"/>
    <row r="137" spans="2:16" hidden="1" outlineLevel="1" x14ac:dyDescent="0.2">
      <c r="B137" s="35" t="s">
        <v>569</v>
      </c>
    </row>
    <row r="138" spans="2:16" hidden="1" outlineLevel="1" x14ac:dyDescent="0.2">
      <c r="E138" s="42" t="str">
        <f t="shared" ref="E138:P138" si="47" xml:space="preserve"> E$129</f>
        <v xml:space="preserve">Expenditure adjustment clawback year 3 - real (WR) </v>
      </c>
      <c r="F138" s="3">
        <f t="shared" si="47"/>
        <v>0</v>
      </c>
      <c r="G138" s="3" t="str">
        <f t="shared" si="47"/>
        <v>£m</v>
      </c>
      <c r="H138" s="3">
        <f t="shared" si="47"/>
        <v>0</v>
      </c>
      <c r="I138" s="3">
        <f t="shared" si="47"/>
        <v>0</v>
      </c>
      <c r="J138" s="3">
        <f t="shared" si="47"/>
        <v>0</v>
      </c>
      <c r="K138" s="3">
        <f t="shared" si="47"/>
        <v>0</v>
      </c>
      <c r="L138" s="3">
        <f t="shared" si="47"/>
        <v>0</v>
      </c>
      <c r="M138" s="3">
        <f t="shared" si="47"/>
        <v>0</v>
      </c>
      <c r="N138" s="3">
        <f t="shared" si="47"/>
        <v>0</v>
      </c>
      <c r="O138" s="3">
        <f t="shared" si="47"/>
        <v>0</v>
      </c>
      <c r="P138" s="3">
        <f t="shared" si="47"/>
        <v>0</v>
      </c>
    </row>
    <row r="139" spans="2:16" hidden="1" outlineLevel="1" x14ac:dyDescent="0.2">
      <c r="E139" s="42" t="str">
        <f t="shared" ref="E139:P139" si="48" xml:space="preserve"> E$130</f>
        <v xml:space="preserve">Expenditure adjustment clawback year 3 - real (WN) </v>
      </c>
      <c r="F139" s="3">
        <f t="shared" si="48"/>
        <v>0</v>
      </c>
      <c r="G139" s="3" t="str">
        <f t="shared" si="48"/>
        <v>£m</v>
      </c>
      <c r="H139" s="3">
        <f t="shared" si="48"/>
        <v>0</v>
      </c>
      <c r="I139" s="3">
        <f t="shared" si="48"/>
        <v>0</v>
      </c>
      <c r="J139" s="3">
        <f t="shared" si="48"/>
        <v>0</v>
      </c>
      <c r="K139" s="3">
        <f t="shared" si="48"/>
        <v>0</v>
      </c>
      <c r="L139" s="3">
        <f t="shared" si="48"/>
        <v>0</v>
      </c>
      <c r="M139" s="3">
        <f t="shared" si="48"/>
        <v>0</v>
      </c>
      <c r="N139" s="3">
        <f t="shared" si="48"/>
        <v>0</v>
      </c>
      <c r="O139" s="3">
        <f t="shared" si="48"/>
        <v>0</v>
      </c>
      <c r="P139" s="3">
        <f t="shared" si="48"/>
        <v>0</v>
      </c>
    </row>
    <row r="140" spans="2:16" hidden="1" outlineLevel="1" x14ac:dyDescent="0.2">
      <c r="E140" s="42" t="str">
        <f t="shared" ref="E140:P140" si="49" xml:space="preserve"> E$131</f>
        <v xml:space="preserve">Expenditure adjustment clawback year 3 - real (WWN) </v>
      </c>
      <c r="F140" s="3">
        <f t="shared" si="49"/>
        <v>0</v>
      </c>
      <c r="G140" s="3" t="str">
        <f t="shared" si="49"/>
        <v>£m</v>
      </c>
      <c r="H140" s="3">
        <f t="shared" si="49"/>
        <v>0</v>
      </c>
      <c r="I140" s="3">
        <f t="shared" si="49"/>
        <v>0</v>
      </c>
      <c r="J140" s="3">
        <f t="shared" si="49"/>
        <v>0</v>
      </c>
      <c r="K140" s="3">
        <f t="shared" si="49"/>
        <v>0</v>
      </c>
      <c r="L140" s="3">
        <f t="shared" si="49"/>
        <v>0</v>
      </c>
      <c r="M140" s="3">
        <f t="shared" si="49"/>
        <v>0</v>
      </c>
      <c r="N140" s="3">
        <f t="shared" si="49"/>
        <v>0</v>
      </c>
      <c r="O140" s="3">
        <f t="shared" si="49"/>
        <v>0</v>
      </c>
      <c r="P140" s="3">
        <f t="shared" si="49"/>
        <v>0</v>
      </c>
    </row>
    <row r="141" spans="2:16" hidden="1" outlineLevel="1" x14ac:dyDescent="0.2">
      <c r="E141" s="42" t="str">
        <f t="shared" ref="E141:P141" si="50" xml:space="preserve"> E$132</f>
        <v xml:space="preserve">Expenditure adjustment clawback year 3 - real (BR) </v>
      </c>
      <c r="F141" s="3">
        <f t="shared" si="50"/>
        <v>0</v>
      </c>
      <c r="G141" s="3" t="str">
        <f t="shared" si="50"/>
        <v>£m</v>
      </c>
      <c r="H141" s="3">
        <f t="shared" si="50"/>
        <v>0</v>
      </c>
      <c r="I141" s="3">
        <f t="shared" si="50"/>
        <v>0</v>
      </c>
      <c r="J141" s="3">
        <f t="shared" si="50"/>
        <v>0</v>
      </c>
      <c r="K141" s="3">
        <f t="shared" si="50"/>
        <v>0</v>
      </c>
      <c r="L141" s="3">
        <f t="shared" si="50"/>
        <v>0</v>
      </c>
      <c r="M141" s="3">
        <f t="shared" si="50"/>
        <v>0</v>
      </c>
      <c r="N141" s="3">
        <f t="shared" si="50"/>
        <v>0</v>
      </c>
      <c r="O141" s="3">
        <f t="shared" si="50"/>
        <v>0</v>
      </c>
      <c r="P141" s="3">
        <f t="shared" si="50"/>
        <v>0</v>
      </c>
    </row>
    <row r="142" spans="2:16" hidden="1" outlineLevel="1" x14ac:dyDescent="0.2">
      <c r="E142" s="42" t="str">
        <f t="shared" ref="E142:P142" si="51" xml:space="preserve"> E$133</f>
        <v xml:space="preserve">Expenditure adjustment clawback year 3 - real (ADDN1) </v>
      </c>
      <c r="F142" s="3">
        <f t="shared" si="51"/>
        <v>0</v>
      </c>
      <c r="G142" s="3" t="str">
        <f t="shared" si="51"/>
        <v>£m</v>
      </c>
      <c r="H142" s="3">
        <f t="shared" si="51"/>
        <v>0</v>
      </c>
      <c r="I142" s="3">
        <f t="shared" si="51"/>
        <v>0</v>
      </c>
      <c r="J142" s="3">
        <f t="shared" si="51"/>
        <v>0</v>
      </c>
      <c r="K142" s="3">
        <f t="shared" si="51"/>
        <v>0</v>
      </c>
      <c r="L142" s="3">
        <f t="shared" si="51"/>
        <v>0</v>
      </c>
      <c r="M142" s="3">
        <f t="shared" si="51"/>
        <v>0</v>
      </c>
      <c r="N142" s="3">
        <f t="shared" si="51"/>
        <v>0</v>
      </c>
      <c r="O142" s="3">
        <f t="shared" si="51"/>
        <v>0</v>
      </c>
      <c r="P142" s="3">
        <f t="shared" si="51"/>
        <v>0</v>
      </c>
    </row>
    <row r="143" spans="2:16" hidden="1" outlineLevel="1" x14ac:dyDescent="0.2">
      <c r="E143" s="42" t="str">
        <f t="shared" ref="E143:P143" si="52" xml:space="preserve"> E$134</f>
        <v xml:space="preserve">Expenditure adjustment clawback year 3 - real (ADDN2) </v>
      </c>
      <c r="F143" s="3">
        <f t="shared" si="52"/>
        <v>0</v>
      </c>
      <c r="G143" s="3" t="str">
        <f t="shared" si="52"/>
        <v>£m</v>
      </c>
      <c r="H143" s="3">
        <f t="shared" si="52"/>
        <v>0</v>
      </c>
      <c r="I143" s="3">
        <f t="shared" si="52"/>
        <v>0</v>
      </c>
      <c r="J143" s="3">
        <f t="shared" si="52"/>
        <v>0</v>
      </c>
      <c r="K143" s="3">
        <f t="shared" si="52"/>
        <v>0</v>
      </c>
      <c r="L143" s="3">
        <f t="shared" si="52"/>
        <v>0</v>
      </c>
      <c r="M143" s="3">
        <f t="shared" si="52"/>
        <v>0</v>
      </c>
      <c r="N143" s="3">
        <f t="shared" si="52"/>
        <v>0</v>
      </c>
      <c r="O143" s="3">
        <f t="shared" si="52"/>
        <v>0</v>
      </c>
      <c r="P143" s="3">
        <f t="shared" si="52"/>
        <v>0</v>
      </c>
    </row>
    <row r="144" spans="2:16" hidden="1" outlineLevel="1" x14ac:dyDescent="0.2">
      <c r="E144" s="42" t="s">
        <v>570</v>
      </c>
      <c r="F144" s="3">
        <f t="shared" ref="F144:F149" si="53" xml:space="preserve"> SUM( $J138:$P138 )</f>
        <v>0</v>
      </c>
      <c r="G144" s="42" t="s">
        <v>155</v>
      </c>
      <c r="H144" s="3"/>
    </row>
    <row r="145" spans="2:16" hidden="1" outlineLevel="1" x14ac:dyDescent="0.2">
      <c r="E145" s="42" t="s">
        <v>571</v>
      </c>
      <c r="F145" s="3">
        <f t="shared" si="53"/>
        <v>0</v>
      </c>
      <c r="G145" s="42" t="s">
        <v>155</v>
      </c>
      <c r="H145" s="3"/>
    </row>
    <row r="146" spans="2:16" hidden="1" outlineLevel="1" x14ac:dyDescent="0.2">
      <c r="E146" s="42" t="s">
        <v>572</v>
      </c>
      <c r="F146" s="3">
        <f t="shared" si="53"/>
        <v>0</v>
      </c>
      <c r="G146" s="42" t="s">
        <v>155</v>
      </c>
      <c r="H146" s="3"/>
    </row>
    <row r="147" spans="2:16" hidden="1" outlineLevel="1" x14ac:dyDescent="0.2">
      <c r="E147" s="42" t="s">
        <v>573</v>
      </c>
      <c r="F147" s="3">
        <f t="shared" si="53"/>
        <v>0</v>
      </c>
      <c r="G147" s="42" t="s">
        <v>155</v>
      </c>
      <c r="H147" s="3"/>
    </row>
    <row r="148" spans="2:16" hidden="1" outlineLevel="1" x14ac:dyDescent="0.2">
      <c r="E148" s="42" t="s">
        <v>574</v>
      </c>
      <c r="F148" s="3">
        <f t="shared" si="53"/>
        <v>0</v>
      </c>
      <c r="G148" s="42" t="s">
        <v>155</v>
      </c>
      <c r="H148" s="3"/>
    </row>
    <row r="149" spans="2:16" hidden="1" outlineLevel="1" x14ac:dyDescent="0.2">
      <c r="E149" s="42" t="s">
        <v>575</v>
      </c>
      <c r="F149" s="3">
        <f t="shared" si="53"/>
        <v>0</v>
      </c>
      <c r="G149" s="42" t="s">
        <v>155</v>
      </c>
      <c r="H149" s="3"/>
    </row>
    <row r="150" spans="2:16" hidden="1" outlineLevel="1" x14ac:dyDescent="0.2"/>
    <row r="151" spans="2:16" hidden="1" outlineLevel="1" x14ac:dyDescent="0.2"/>
    <row r="152" spans="2:16" hidden="1" outlineLevel="1" x14ac:dyDescent="0.2">
      <c r="B152" s="35" t="s">
        <v>576</v>
      </c>
    </row>
    <row r="153" spans="2:16" hidden="1" outlineLevel="1" x14ac:dyDescent="0.2">
      <c r="E153" s="42" t="str">
        <f t="shared" ref="E153:G153" si="54" xml:space="preserve"> E$144</f>
        <v xml:space="preserve">Total expenditure adjustment clawback year 3 - real (WR) </v>
      </c>
      <c r="F153" s="3">
        <f t="shared" si="54"/>
        <v>0</v>
      </c>
      <c r="G153" s="42" t="str">
        <f t="shared" si="54"/>
        <v>£m</v>
      </c>
      <c r="H153" s="3"/>
    </row>
    <row r="154" spans="2:16" hidden="1" outlineLevel="1" x14ac:dyDescent="0.2">
      <c r="E154" s="42" t="str">
        <f t="shared" ref="E154:G154" si="55" xml:space="preserve"> E$145</f>
        <v xml:space="preserve">Total expenditure adjustment clawback year 3 - real (WN) </v>
      </c>
      <c r="F154" s="3">
        <f t="shared" si="55"/>
        <v>0</v>
      </c>
      <c r="G154" s="42" t="str">
        <f t="shared" si="55"/>
        <v>£m</v>
      </c>
      <c r="H154" s="3"/>
    </row>
    <row r="155" spans="2:16" hidden="1" outlineLevel="1" x14ac:dyDescent="0.2">
      <c r="E155" s="42" t="str">
        <f t="shared" ref="E155:G155" si="56" xml:space="preserve"> E$146</f>
        <v xml:space="preserve">Total expenditure adjustment clawback year 3 - real (WWN) </v>
      </c>
      <c r="F155" s="3">
        <f t="shared" si="56"/>
        <v>0</v>
      </c>
      <c r="G155" s="42" t="str">
        <f t="shared" si="56"/>
        <v>£m</v>
      </c>
      <c r="H155" s="3"/>
    </row>
    <row r="156" spans="2:16" hidden="1" outlineLevel="1" x14ac:dyDescent="0.2">
      <c r="E156" s="42" t="str">
        <f t="shared" ref="E156:G156" si="57" xml:space="preserve"> E$147</f>
        <v xml:space="preserve">Total expenditure adjustment clawback year 3 - real (BR) </v>
      </c>
      <c r="F156" s="3">
        <f t="shared" si="57"/>
        <v>0</v>
      </c>
      <c r="G156" s="42" t="str">
        <f t="shared" si="57"/>
        <v>£m</v>
      </c>
      <c r="H156" s="3"/>
    </row>
    <row r="157" spans="2:16" hidden="1" outlineLevel="1" x14ac:dyDescent="0.2">
      <c r="E157" s="42" t="str">
        <f t="shared" ref="E157:G157" si="58" xml:space="preserve"> E$148</f>
        <v xml:space="preserve">Total expenditure adjustment clawback year 3 - real (ADDN1) </v>
      </c>
      <c r="F157" s="3">
        <f t="shared" si="58"/>
        <v>0</v>
      </c>
      <c r="G157" s="42" t="str">
        <f t="shared" si="58"/>
        <v>£m</v>
      </c>
      <c r="H157" s="3"/>
    </row>
    <row r="158" spans="2:16" hidden="1" outlineLevel="1" x14ac:dyDescent="0.2">
      <c r="E158" s="42" t="str">
        <f t="shared" ref="E158:G158" si="59" xml:space="preserve"> E$149</f>
        <v xml:space="preserve">Total expenditure adjustment clawback year 3 - real (ADDN2) </v>
      </c>
      <c r="F158" s="3">
        <f t="shared" si="59"/>
        <v>0</v>
      </c>
      <c r="G158" s="42" t="str">
        <f t="shared" si="59"/>
        <v>£m</v>
      </c>
      <c r="H158" s="3"/>
    </row>
    <row r="159" spans="2:16" hidden="1" outlineLevel="1" x14ac:dyDescent="0.2">
      <c r="E159" s="42" t="str">
        <f t="shared" ref="E159:P159" si="60" xml:space="preserve"> E$31</f>
        <v xml:space="preserve">Year 3 total modelled underspend - real (WR) </v>
      </c>
      <c r="F159" s="3">
        <f t="shared" si="60"/>
        <v>0</v>
      </c>
      <c r="G159" s="3" t="str">
        <f t="shared" si="60"/>
        <v>£m</v>
      </c>
      <c r="H159" s="3">
        <f t="shared" si="60"/>
        <v>0</v>
      </c>
      <c r="I159" s="3">
        <f t="shared" si="60"/>
        <v>0</v>
      </c>
      <c r="J159" s="3">
        <f t="shared" si="60"/>
        <v>0</v>
      </c>
      <c r="K159" s="3">
        <f t="shared" si="60"/>
        <v>0</v>
      </c>
      <c r="L159" s="3">
        <f t="shared" si="60"/>
        <v>0</v>
      </c>
      <c r="M159" s="3">
        <f t="shared" si="60"/>
        <v>0</v>
      </c>
      <c r="N159" s="3">
        <f t="shared" si="60"/>
        <v>0</v>
      </c>
      <c r="O159" s="3">
        <f t="shared" si="60"/>
        <v>0</v>
      </c>
      <c r="P159" s="3">
        <f t="shared" si="60"/>
        <v>0</v>
      </c>
    </row>
    <row r="160" spans="2:16" hidden="1" outlineLevel="1" x14ac:dyDescent="0.2">
      <c r="E160" s="42" t="str">
        <f t="shared" ref="E160:P160" si="61" xml:space="preserve"> E$32</f>
        <v xml:space="preserve">Year 3 total modelled underspend - real (WN) </v>
      </c>
      <c r="F160" s="3">
        <f t="shared" si="61"/>
        <v>0</v>
      </c>
      <c r="G160" s="3" t="str">
        <f t="shared" si="61"/>
        <v>£m</v>
      </c>
      <c r="H160" s="3">
        <f t="shared" si="61"/>
        <v>0</v>
      </c>
      <c r="I160" s="3">
        <f t="shared" si="61"/>
        <v>0</v>
      </c>
      <c r="J160" s="3">
        <f t="shared" si="61"/>
        <v>0</v>
      </c>
      <c r="K160" s="3">
        <f t="shared" si="61"/>
        <v>0</v>
      </c>
      <c r="L160" s="3">
        <f t="shared" si="61"/>
        <v>0</v>
      </c>
      <c r="M160" s="3">
        <f t="shared" si="61"/>
        <v>0</v>
      </c>
      <c r="N160" s="3">
        <f t="shared" si="61"/>
        <v>0</v>
      </c>
      <c r="O160" s="3">
        <f t="shared" si="61"/>
        <v>0</v>
      </c>
      <c r="P160" s="3">
        <f t="shared" si="61"/>
        <v>0</v>
      </c>
    </row>
    <row r="161" spans="1:16" hidden="1" outlineLevel="1" x14ac:dyDescent="0.2">
      <c r="E161" s="42" t="str">
        <f t="shared" ref="E161:P161" si="62" xml:space="preserve"> E$33</f>
        <v xml:space="preserve">Year 3 total modelled underspend - real (WWN) </v>
      </c>
      <c r="F161" s="3">
        <f t="shared" si="62"/>
        <v>0</v>
      </c>
      <c r="G161" s="3" t="str">
        <f t="shared" si="62"/>
        <v>£m</v>
      </c>
      <c r="H161" s="3">
        <f t="shared" si="62"/>
        <v>0</v>
      </c>
      <c r="I161" s="3">
        <f t="shared" si="62"/>
        <v>0</v>
      </c>
      <c r="J161" s="3">
        <f t="shared" si="62"/>
        <v>0</v>
      </c>
      <c r="K161" s="3">
        <f t="shared" si="62"/>
        <v>0</v>
      </c>
      <c r="L161" s="3">
        <f t="shared" si="62"/>
        <v>0</v>
      </c>
      <c r="M161" s="3">
        <f t="shared" si="62"/>
        <v>0</v>
      </c>
      <c r="N161" s="3">
        <f t="shared" si="62"/>
        <v>0</v>
      </c>
      <c r="O161" s="3">
        <f t="shared" si="62"/>
        <v>0</v>
      </c>
      <c r="P161" s="3">
        <f t="shared" si="62"/>
        <v>0</v>
      </c>
    </row>
    <row r="162" spans="1:16" hidden="1" outlineLevel="1" x14ac:dyDescent="0.2">
      <c r="E162" s="42" t="str">
        <f t="shared" ref="E162:P162" si="63" xml:space="preserve"> E$34</f>
        <v xml:space="preserve">Year 3 total modelled underspend - real (BR) </v>
      </c>
      <c r="F162" s="3">
        <f t="shared" si="63"/>
        <v>0</v>
      </c>
      <c r="G162" s="3" t="str">
        <f t="shared" si="63"/>
        <v>£m</v>
      </c>
      <c r="H162" s="3">
        <f t="shared" si="63"/>
        <v>0</v>
      </c>
      <c r="I162" s="3">
        <f t="shared" si="63"/>
        <v>0</v>
      </c>
      <c r="J162" s="3">
        <f t="shared" si="63"/>
        <v>0</v>
      </c>
      <c r="K162" s="3">
        <f t="shared" si="63"/>
        <v>0</v>
      </c>
      <c r="L162" s="3">
        <f t="shared" si="63"/>
        <v>0</v>
      </c>
      <c r="M162" s="3">
        <f t="shared" si="63"/>
        <v>0</v>
      </c>
      <c r="N162" s="3">
        <f t="shared" si="63"/>
        <v>0</v>
      </c>
      <c r="O162" s="3">
        <f t="shared" si="63"/>
        <v>0</v>
      </c>
      <c r="P162" s="3">
        <f t="shared" si="63"/>
        <v>0</v>
      </c>
    </row>
    <row r="163" spans="1:16" hidden="1" outlineLevel="1" x14ac:dyDescent="0.2">
      <c r="E163" s="42" t="str">
        <f t="shared" ref="E163:P163" si="64" xml:space="preserve"> E$35</f>
        <v xml:space="preserve">Year 3 total modelled underspend - real (ADDN1) </v>
      </c>
      <c r="F163" s="3">
        <f t="shared" si="64"/>
        <v>0</v>
      </c>
      <c r="G163" s="3" t="str">
        <f t="shared" si="64"/>
        <v>£m</v>
      </c>
      <c r="H163" s="3">
        <f t="shared" si="64"/>
        <v>0</v>
      </c>
      <c r="I163" s="3">
        <f t="shared" si="64"/>
        <v>0</v>
      </c>
      <c r="J163" s="3">
        <f t="shared" si="64"/>
        <v>0</v>
      </c>
      <c r="K163" s="3">
        <f t="shared" si="64"/>
        <v>0</v>
      </c>
      <c r="L163" s="3">
        <f t="shared" si="64"/>
        <v>0</v>
      </c>
      <c r="M163" s="3">
        <f t="shared" si="64"/>
        <v>0</v>
      </c>
      <c r="N163" s="3">
        <f t="shared" si="64"/>
        <v>0</v>
      </c>
      <c r="O163" s="3">
        <f t="shared" si="64"/>
        <v>0</v>
      </c>
      <c r="P163" s="3">
        <f t="shared" si="64"/>
        <v>0</v>
      </c>
    </row>
    <row r="164" spans="1:16" hidden="1" outlineLevel="1" x14ac:dyDescent="0.2">
      <c r="E164" s="42" t="str">
        <f t="shared" ref="E164:P164" si="65" xml:space="preserve"> E$36</f>
        <v xml:space="preserve">Year 3 total modelled underspend - real (ADDN2) </v>
      </c>
      <c r="F164" s="3">
        <f t="shared" si="65"/>
        <v>0</v>
      </c>
      <c r="G164" s="3" t="str">
        <f t="shared" si="65"/>
        <v>£m</v>
      </c>
      <c r="H164" s="3">
        <f t="shared" si="65"/>
        <v>0</v>
      </c>
      <c r="I164" s="3">
        <f t="shared" si="65"/>
        <v>0</v>
      </c>
      <c r="J164" s="3">
        <f t="shared" si="65"/>
        <v>0</v>
      </c>
      <c r="K164" s="3">
        <f t="shared" si="65"/>
        <v>0</v>
      </c>
      <c r="L164" s="3">
        <f t="shared" si="65"/>
        <v>0</v>
      </c>
      <c r="M164" s="3">
        <f t="shared" si="65"/>
        <v>0</v>
      </c>
      <c r="N164" s="3">
        <f t="shared" si="65"/>
        <v>0</v>
      </c>
      <c r="O164" s="3">
        <f t="shared" si="65"/>
        <v>0</v>
      </c>
      <c r="P164" s="3">
        <f t="shared" si="65"/>
        <v>0</v>
      </c>
    </row>
    <row r="165" spans="1:16" hidden="1" outlineLevel="1" x14ac:dyDescent="0.2">
      <c r="A165" s="11"/>
      <c r="B165" s="11"/>
      <c r="C165" s="21"/>
      <c r="D165" s="19"/>
      <c r="E165" s="15" t="str">
        <f xml:space="preserve"> Inputs!E$58</f>
        <v>Clawback rate %</v>
      </c>
      <c r="F165" s="10">
        <f xml:space="preserve"> Inputs!F$58</f>
        <v>0</v>
      </c>
      <c r="G165" s="10" t="str">
        <f xml:space="preserve"> Inputs!G$58</f>
        <v>%</v>
      </c>
      <c r="H165" s="10">
        <f xml:space="preserve"> Inputs!H$58</f>
        <v>0</v>
      </c>
      <c r="I165" s="10">
        <f xml:space="preserve"> Inputs!I$58</f>
        <v>0</v>
      </c>
      <c r="J165" s="10">
        <f xml:space="preserve"> Inputs!J$58</f>
        <v>0</v>
      </c>
      <c r="K165" s="10">
        <f xml:space="preserve"> Inputs!K$58</f>
        <v>0.5</v>
      </c>
      <c r="L165" s="10">
        <f xml:space="preserve"> Inputs!L$58</f>
        <v>0.5</v>
      </c>
      <c r="M165" s="10">
        <f xml:space="preserve"> Inputs!M$58</f>
        <v>0.5</v>
      </c>
      <c r="N165" s="10">
        <f xml:space="preserve"> Inputs!N$58</f>
        <v>0.5</v>
      </c>
      <c r="O165" s="10">
        <f xml:space="preserve"> Inputs!O$58</f>
        <v>0.5</v>
      </c>
      <c r="P165" s="10">
        <f xml:space="preserve"> Inputs!P$58</f>
        <v>0</v>
      </c>
    </row>
    <row r="166" spans="1:16" hidden="1" outlineLevel="1" x14ac:dyDescent="0.2">
      <c r="E166" s="42" t="s">
        <v>577</v>
      </c>
      <c r="G166" s="42" t="s">
        <v>155</v>
      </c>
      <c r="H166" s="3">
        <f t="shared" ref="H166:H171" si="66" xml:space="preserve"> SUM( J166:P166 )</f>
        <v>0</v>
      </c>
      <c r="J166" s="3">
        <f t="shared" ref="J166:P171" si="67" xml:space="preserve"> IF( $F153 &gt; 0, J159 * J$165, 0 )</f>
        <v>0</v>
      </c>
      <c r="K166" s="3">
        <f t="shared" si="67"/>
        <v>0</v>
      </c>
      <c r="L166" s="3">
        <f t="shared" si="67"/>
        <v>0</v>
      </c>
      <c r="M166" s="3">
        <f t="shared" si="67"/>
        <v>0</v>
      </c>
      <c r="N166" s="3">
        <f t="shared" si="67"/>
        <v>0</v>
      </c>
      <c r="O166" s="3">
        <f t="shared" si="67"/>
        <v>0</v>
      </c>
      <c r="P166" s="3">
        <f t="shared" si="67"/>
        <v>0</v>
      </c>
    </row>
    <row r="167" spans="1:16" hidden="1" outlineLevel="1" x14ac:dyDescent="0.2">
      <c r="E167" s="42" t="s">
        <v>578</v>
      </c>
      <c r="G167" s="42" t="s">
        <v>155</v>
      </c>
      <c r="H167" s="3">
        <f t="shared" si="66"/>
        <v>0</v>
      </c>
      <c r="J167" s="3">
        <f t="shared" si="67"/>
        <v>0</v>
      </c>
      <c r="K167" s="3">
        <f t="shared" si="67"/>
        <v>0</v>
      </c>
      <c r="L167" s="3">
        <f t="shared" si="67"/>
        <v>0</v>
      </c>
      <c r="M167" s="3">
        <f t="shared" si="67"/>
        <v>0</v>
      </c>
      <c r="N167" s="3">
        <f t="shared" si="67"/>
        <v>0</v>
      </c>
      <c r="O167" s="3">
        <f t="shared" si="67"/>
        <v>0</v>
      </c>
      <c r="P167" s="3">
        <f t="shared" si="67"/>
        <v>0</v>
      </c>
    </row>
    <row r="168" spans="1:16" hidden="1" outlineLevel="1" x14ac:dyDescent="0.2">
      <c r="E168" s="42" t="s">
        <v>579</v>
      </c>
      <c r="G168" s="42" t="s">
        <v>155</v>
      </c>
      <c r="H168" s="3">
        <f t="shared" si="66"/>
        <v>0</v>
      </c>
      <c r="J168" s="3">
        <f t="shared" si="67"/>
        <v>0</v>
      </c>
      <c r="K168" s="3">
        <f t="shared" si="67"/>
        <v>0</v>
      </c>
      <c r="L168" s="3">
        <f t="shared" si="67"/>
        <v>0</v>
      </c>
      <c r="M168" s="3">
        <f t="shared" si="67"/>
        <v>0</v>
      </c>
      <c r="N168" s="3">
        <f t="shared" si="67"/>
        <v>0</v>
      </c>
      <c r="O168" s="3">
        <f t="shared" si="67"/>
        <v>0</v>
      </c>
      <c r="P168" s="3">
        <f t="shared" si="67"/>
        <v>0</v>
      </c>
    </row>
    <row r="169" spans="1:16" hidden="1" outlineLevel="1" x14ac:dyDescent="0.2">
      <c r="E169" s="42" t="s">
        <v>580</v>
      </c>
      <c r="G169" s="42" t="s">
        <v>155</v>
      </c>
      <c r="H169" s="3">
        <f t="shared" si="66"/>
        <v>0</v>
      </c>
      <c r="J169" s="3">
        <f t="shared" si="67"/>
        <v>0</v>
      </c>
      <c r="K169" s="3">
        <f t="shared" si="67"/>
        <v>0</v>
      </c>
      <c r="L169" s="3">
        <f t="shared" si="67"/>
        <v>0</v>
      </c>
      <c r="M169" s="3">
        <f t="shared" si="67"/>
        <v>0</v>
      </c>
      <c r="N169" s="3">
        <f t="shared" si="67"/>
        <v>0</v>
      </c>
      <c r="O169" s="3">
        <f t="shared" si="67"/>
        <v>0</v>
      </c>
      <c r="P169" s="3">
        <f t="shared" si="67"/>
        <v>0</v>
      </c>
    </row>
    <row r="170" spans="1:16" hidden="1" outlineLevel="1" x14ac:dyDescent="0.2">
      <c r="E170" s="42" t="s">
        <v>581</v>
      </c>
      <c r="G170" s="42" t="s">
        <v>155</v>
      </c>
      <c r="H170" s="3">
        <f t="shared" si="66"/>
        <v>0</v>
      </c>
      <c r="J170" s="3">
        <f t="shared" si="67"/>
        <v>0</v>
      </c>
      <c r="K170" s="3">
        <f t="shared" si="67"/>
        <v>0</v>
      </c>
      <c r="L170" s="3">
        <f t="shared" si="67"/>
        <v>0</v>
      </c>
      <c r="M170" s="3">
        <f t="shared" si="67"/>
        <v>0</v>
      </c>
      <c r="N170" s="3">
        <f t="shared" si="67"/>
        <v>0</v>
      </c>
      <c r="O170" s="3">
        <f t="shared" si="67"/>
        <v>0</v>
      </c>
      <c r="P170" s="3">
        <f t="shared" si="67"/>
        <v>0</v>
      </c>
    </row>
    <row r="171" spans="1:16" hidden="1" outlineLevel="1" x14ac:dyDescent="0.2">
      <c r="E171" s="42" t="s">
        <v>582</v>
      </c>
      <c r="G171" s="42" t="s">
        <v>155</v>
      </c>
      <c r="H171" s="3">
        <f t="shared" si="66"/>
        <v>0</v>
      </c>
      <c r="J171" s="3">
        <f t="shared" si="67"/>
        <v>0</v>
      </c>
      <c r="K171" s="3">
        <f t="shared" si="67"/>
        <v>0</v>
      </c>
      <c r="L171" s="3">
        <f t="shared" si="67"/>
        <v>0</v>
      </c>
      <c r="M171" s="3">
        <f t="shared" si="67"/>
        <v>0</v>
      </c>
      <c r="N171" s="3">
        <f t="shared" si="67"/>
        <v>0</v>
      </c>
      <c r="O171" s="3">
        <f t="shared" si="67"/>
        <v>0</v>
      </c>
      <c r="P171" s="3">
        <f t="shared" si="67"/>
        <v>0</v>
      </c>
    </row>
    <row r="172" spans="1:16" hidden="1" outlineLevel="1" x14ac:dyDescent="0.2"/>
    <row r="173" spans="1:16" x14ac:dyDescent="0.2"/>
    <row r="174" spans="1:16" x14ac:dyDescent="0.2"/>
    <row r="175" spans="1:16" x14ac:dyDescent="0.2">
      <c r="A175" s="35" t="s">
        <v>275</v>
      </c>
    </row>
    <row r="176" spans="1:16" collapsed="1" x14ac:dyDescent="0.2"/>
    <row r="177" spans="2:16" hidden="1" outlineLevel="1" x14ac:dyDescent="0.2"/>
    <row r="178" spans="2:16" hidden="1" outlineLevel="1" x14ac:dyDescent="0.2">
      <c r="B178" s="35" t="s">
        <v>276</v>
      </c>
    </row>
    <row r="179" spans="2:16" hidden="1" outlineLevel="1" x14ac:dyDescent="0.2"/>
    <row r="180" spans="2:16" hidden="1" outlineLevel="2" x14ac:dyDescent="0.2">
      <c r="B180" s="35" t="s">
        <v>583</v>
      </c>
    </row>
    <row r="181" spans="2:16" hidden="1" outlineLevel="2" x14ac:dyDescent="0.2">
      <c r="E181" s="42" t="str">
        <f t="shared" ref="E181:G181" si="68" xml:space="preserve"> E$144</f>
        <v xml:space="preserve">Total expenditure adjustment clawback year 3 - real (WR) </v>
      </c>
      <c r="F181" s="3">
        <f t="shared" si="68"/>
        <v>0</v>
      </c>
      <c r="G181" s="42" t="str">
        <f t="shared" si="68"/>
        <v>£m</v>
      </c>
      <c r="H181" s="3"/>
    </row>
    <row r="182" spans="2:16" hidden="1" outlineLevel="2" x14ac:dyDescent="0.2">
      <c r="E182" s="42" t="str">
        <f t="shared" ref="E182:G182" si="69" xml:space="preserve"> E$145</f>
        <v xml:space="preserve">Total expenditure adjustment clawback year 3 - real (WN) </v>
      </c>
      <c r="F182" s="3">
        <f t="shared" si="69"/>
        <v>0</v>
      </c>
      <c r="G182" s="42" t="str">
        <f t="shared" si="69"/>
        <v>£m</v>
      </c>
      <c r="H182" s="3"/>
    </row>
    <row r="183" spans="2:16" hidden="1" outlineLevel="2" x14ac:dyDescent="0.2">
      <c r="E183" s="42" t="str">
        <f t="shared" ref="E183:G183" si="70" xml:space="preserve"> E$146</f>
        <v xml:space="preserve">Total expenditure adjustment clawback year 3 - real (WWN) </v>
      </c>
      <c r="F183" s="3">
        <f t="shared" si="70"/>
        <v>0</v>
      </c>
      <c r="G183" s="42" t="str">
        <f t="shared" si="70"/>
        <v>£m</v>
      </c>
      <c r="H183" s="3"/>
    </row>
    <row r="184" spans="2:16" hidden="1" outlineLevel="2" x14ac:dyDescent="0.2">
      <c r="E184" s="42" t="str">
        <f t="shared" ref="E184:G184" si="71" xml:space="preserve"> E$147</f>
        <v xml:space="preserve">Total expenditure adjustment clawback year 3 - real (BR) </v>
      </c>
      <c r="F184" s="3">
        <f t="shared" si="71"/>
        <v>0</v>
      </c>
      <c r="G184" s="42" t="str">
        <f t="shared" si="71"/>
        <v>£m</v>
      </c>
      <c r="H184" s="3"/>
    </row>
    <row r="185" spans="2:16" hidden="1" outlineLevel="2" x14ac:dyDescent="0.2">
      <c r="E185" s="42" t="str">
        <f t="shared" ref="E185:G185" si="72" xml:space="preserve"> E$148</f>
        <v xml:space="preserve">Total expenditure adjustment clawback year 3 - real (ADDN1) </v>
      </c>
      <c r="F185" s="3">
        <f t="shared" si="72"/>
        <v>0</v>
      </c>
      <c r="G185" s="42" t="str">
        <f t="shared" si="72"/>
        <v>£m</v>
      </c>
      <c r="H185" s="3"/>
    </row>
    <row r="186" spans="2:16" hidden="1" outlineLevel="2" x14ac:dyDescent="0.2">
      <c r="E186" s="42" t="str">
        <f t="shared" ref="E186:G186" si="73" xml:space="preserve"> E$149</f>
        <v xml:space="preserve">Total expenditure adjustment clawback year 3 - real (ADDN2) </v>
      </c>
      <c r="F186" s="3">
        <f t="shared" si="73"/>
        <v>0</v>
      </c>
      <c r="G186" s="42" t="str">
        <f t="shared" si="73"/>
        <v>£m</v>
      </c>
      <c r="H186" s="3"/>
    </row>
    <row r="187" spans="2:16" hidden="1" outlineLevel="2" x14ac:dyDescent="0.2">
      <c r="E187" s="42" t="str">
        <f t="shared" ref="E187:P187" si="74" xml:space="preserve"> E$166</f>
        <v xml:space="preserve">Expenditure adjustment clawback year 3 in spend year - real (WR) </v>
      </c>
      <c r="F187" s="3">
        <f t="shared" si="74"/>
        <v>0</v>
      </c>
      <c r="G187" s="3" t="str">
        <f t="shared" si="74"/>
        <v>£m</v>
      </c>
      <c r="H187" s="3">
        <f t="shared" si="74"/>
        <v>0</v>
      </c>
      <c r="I187" s="3">
        <f t="shared" si="74"/>
        <v>0</v>
      </c>
      <c r="J187" s="3">
        <f t="shared" si="74"/>
        <v>0</v>
      </c>
      <c r="K187" s="3">
        <f t="shared" si="74"/>
        <v>0</v>
      </c>
      <c r="L187" s="3">
        <f t="shared" si="74"/>
        <v>0</v>
      </c>
      <c r="M187" s="3">
        <f t="shared" si="74"/>
        <v>0</v>
      </c>
      <c r="N187" s="3">
        <f t="shared" si="74"/>
        <v>0</v>
      </c>
      <c r="O187" s="3">
        <f t="shared" si="74"/>
        <v>0</v>
      </c>
      <c r="P187" s="3">
        <f t="shared" si="74"/>
        <v>0</v>
      </c>
    </row>
    <row r="188" spans="2:16" hidden="1" outlineLevel="2" x14ac:dyDescent="0.2">
      <c r="E188" s="42" t="str">
        <f t="shared" ref="E188:P188" si="75" xml:space="preserve"> E$167</f>
        <v xml:space="preserve">Expenditure adjustment clawback year 3 in spend year - real (WN) </v>
      </c>
      <c r="F188" s="3">
        <f t="shared" si="75"/>
        <v>0</v>
      </c>
      <c r="G188" s="3" t="str">
        <f t="shared" si="75"/>
        <v>£m</v>
      </c>
      <c r="H188" s="3">
        <f t="shared" si="75"/>
        <v>0</v>
      </c>
      <c r="I188" s="3">
        <f t="shared" si="75"/>
        <v>0</v>
      </c>
      <c r="J188" s="3">
        <f t="shared" si="75"/>
        <v>0</v>
      </c>
      <c r="K188" s="3">
        <f t="shared" si="75"/>
        <v>0</v>
      </c>
      <c r="L188" s="3">
        <f t="shared" si="75"/>
        <v>0</v>
      </c>
      <c r="M188" s="3">
        <f t="shared" si="75"/>
        <v>0</v>
      </c>
      <c r="N188" s="3">
        <f t="shared" si="75"/>
        <v>0</v>
      </c>
      <c r="O188" s="3">
        <f t="shared" si="75"/>
        <v>0</v>
      </c>
      <c r="P188" s="3">
        <f t="shared" si="75"/>
        <v>0</v>
      </c>
    </row>
    <row r="189" spans="2:16" hidden="1" outlineLevel="2" x14ac:dyDescent="0.2">
      <c r="E189" s="42" t="str">
        <f t="shared" ref="E189:P189" si="76" xml:space="preserve"> E$168</f>
        <v xml:space="preserve">Expenditure adjustment clawback year 3 in spend year - real (WWN) </v>
      </c>
      <c r="F189" s="3">
        <f t="shared" si="76"/>
        <v>0</v>
      </c>
      <c r="G189" s="3" t="str">
        <f t="shared" si="76"/>
        <v>£m</v>
      </c>
      <c r="H189" s="3">
        <f t="shared" si="76"/>
        <v>0</v>
      </c>
      <c r="I189" s="3">
        <f t="shared" si="76"/>
        <v>0</v>
      </c>
      <c r="J189" s="3">
        <f t="shared" si="76"/>
        <v>0</v>
      </c>
      <c r="K189" s="3">
        <f t="shared" si="76"/>
        <v>0</v>
      </c>
      <c r="L189" s="3">
        <f t="shared" si="76"/>
        <v>0</v>
      </c>
      <c r="M189" s="3">
        <f t="shared" si="76"/>
        <v>0</v>
      </c>
      <c r="N189" s="3">
        <f t="shared" si="76"/>
        <v>0</v>
      </c>
      <c r="O189" s="3">
        <f t="shared" si="76"/>
        <v>0</v>
      </c>
      <c r="P189" s="3">
        <f t="shared" si="76"/>
        <v>0</v>
      </c>
    </row>
    <row r="190" spans="2:16" hidden="1" outlineLevel="2" x14ac:dyDescent="0.2">
      <c r="E190" s="42" t="str">
        <f t="shared" ref="E190:P190" si="77" xml:space="preserve"> E$169</f>
        <v xml:space="preserve">Expenditure adjustment clawback year 3 in spend year - real (BR) </v>
      </c>
      <c r="F190" s="3">
        <f t="shared" si="77"/>
        <v>0</v>
      </c>
      <c r="G190" s="3" t="str">
        <f t="shared" si="77"/>
        <v>£m</v>
      </c>
      <c r="H190" s="3">
        <f t="shared" si="77"/>
        <v>0</v>
      </c>
      <c r="I190" s="3">
        <f t="shared" si="77"/>
        <v>0</v>
      </c>
      <c r="J190" s="3">
        <f t="shared" si="77"/>
        <v>0</v>
      </c>
      <c r="K190" s="3">
        <f t="shared" si="77"/>
        <v>0</v>
      </c>
      <c r="L190" s="3">
        <f t="shared" si="77"/>
        <v>0</v>
      </c>
      <c r="M190" s="3">
        <f t="shared" si="77"/>
        <v>0</v>
      </c>
      <c r="N190" s="3">
        <f t="shared" si="77"/>
        <v>0</v>
      </c>
      <c r="O190" s="3">
        <f t="shared" si="77"/>
        <v>0</v>
      </c>
      <c r="P190" s="3">
        <f t="shared" si="77"/>
        <v>0</v>
      </c>
    </row>
    <row r="191" spans="2:16" hidden="1" outlineLevel="2" x14ac:dyDescent="0.2">
      <c r="E191" s="42" t="str">
        <f t="shared" ref="E191:P191" si="78" xml:space="preserve"> E$170</f>
        <v xml:space="preserve">Expenditure adjustment clawback year 3 in spend year - real (ADDN1) </v>
      </c>
      <c r="F191" s="3">
        <f t="shared" si="78"/>
        <v>0</v>
      </c>
      <c r="G191" s="3" t="str">
        <f t="shared" si="78"/>
        <v>£m</v>
      </c>
      <c r="H191" s="3">
        <f t="shared" si="78"/>
        <v>0</v>
      </c>
      <c r="I191" s="3">
        <f t="shared" si="78"/>
        <v>0</v>
      </c>
      <c r="J191" s="3">
        <f t="shared" si="78"/>
        <v>0</v>
      </c>
      <c r="K191" s="3">
        <f t="shared" si="78"/>
        <v>0</v>
      </c>
      <c r="L191" s="3">
        <f t="shared" si="78"/>
        <v>0</v>
      </c>
      <c r="M191" s="3">
        <f t="shared" si="78"/>
        <v>0</v>
      </c>
      <c r="N191" s="3">
        <f t="shared" si="78"/>
        <v>0</v>
      </c>
      <c r="O191" s="3">
        <f t="shared" si="78"/>
        <v>0</v>
      </c>
      <c r="P191" s="3">
        <f t="shared" si="78"/>
        <v>0</v>
      </c>
    </row>
    <row r="192" spans="2:16" hidden="1" outlineLevel="2" x14ac:dyDescent="0.2">
      <c r="E192" s="42" t="str">
        <f t="shared" ref="E192:P192" si="79" xml:space="preserve"> E$171</f>
        <v xml:space="preserve">Expenditure adjustment clawback year 3 in spend year - real (ADDN2) </v>
      </c>
      <c r="F192" s="3">
        <f t="shared" si="79"/>
        <v>0</v>
      </c>
      <c r="G192" s="3" t="str">
        <f t="shared" si="79"/>
        <v>£m</v>
      </c>
      <c r="H192" s="3">
        <f t="shared" si="79"/>
        <v>0</v>
      </c>
      <c r="I192" s="3">
        <f t="shared" si="79"/>
        <v>0</v>
      </c>
      <c r="J192" s="3">
        <f t="shared" si="79"/>
        <v>0</v>
      </c>
      <c r="K192" s="3">
        <f t="shared" si="79"/>
        <v>0</v>
      </c>
      <c r="L192" s="3">
        <f t="shared" si="79"/>
        <v>0</v>
      </c>
      <c r="M192" s="3">
        <f t="shared" si="79"/>
        <v>0</v>
      </c>
      <c r="N192" s="3">
        <f t="shared" si="79"/>
        <v>0</v>
      </c>
      <c r="O192" s="3">
        <f t="shared" si="79"/>
        <v>0</v>
      </c>
      <c r="P192" s="3">
        <f t="shared" si="79"/>
        <v>0</v>
      </c>
    </row>
    <row r="193" spans="1:16" hidden="1" outlineLevel="2" x14ac:dyDescent="0.2">
      <c r="A193" s="11"/>
      <c r="B193" s="11"/>
      <c r="C193" s="21"/>
      <c r="D193" s="19"/>
      <c r="E193" s="15" t="str">
        <f xml:space="preserve"> Inputs!E$40</f>
        <v xml:space="preserve">Enhancement opex rate (WR) </v>
      </c>
      <c r="F193" s="10">
        <f xml:space="preserve"> Inputs!F$40</f>
        <v>0</v>
      </c>
      <c r="G193" s="10" t="str">
        <f xml:space="preserve"> Inputs!G$40</f>
        <v>%</v>
      </c>
      <c r="H193" s="10">
        <f xml:space="preserve"> Inputs!H$40</f>
        <v>0</v>
      </c>
      <c r="I193" s="10">
        <f xml:space="preserve"> Inputs!I$40</f>
        <v>0</v>
      </c>
      <c r="J193" s="10">
        <f xml:space="preserve"> Inputs!J$40</f>
        <v>0</v>
      </c>
      <c r="K193" s="10">
        <f xml:space="preserve"> Inputs!K$40</f>
        <v>0</v>
      </c>
      <c r="L193" s="10">
        <f xml:space="preserve"> Inputs!L$40</f>
        <v>0</v>
      </c>
      <c r="M193" s="10">
        <f xml:space="preserve"> Inputs!M$40</f>
        <v>0</v>
      </c>
      <c r="N193" s="10">
        <f xml:space="preserve"> Inputs!N$40</f>
        <v>0</v>
      </c>
      <c r="O193" s="10">
        <f xml:space="preserve"> Inputs!O$40</f>
        <v>0</v>
      </c>
      <c r="P193" s="10">
        <f xml:space="preserve"> Inputs!P$40</f>
        <v>0</v>
      </c>
    </row>
    <row r="194" spans="1:16" hidden="1" outlineLevel="2" x14ac:dyDescent="0.2">
      <c r="A194" s="11"/>
      <c r="B194" s="11"/>
      <c r="C194" s="21"/>
      <c r="D194" s="19"/>
      <c r="E194" s="15" t="str">
        <f xml:space="preserve"> Inputs!E$41</f>
        <v xml:space="preserve">Enhancement opex rate (WN) </v>
      </c>
      <c r="F194" s="10">
        <f xml:space="preserve"> Inputs!F$41</f>
        <v>0</v>
      </c>
      <c r="G194" s="10" t="str">
        <f xml:space="preserve"> Inputs!G$41</f>
        <v>%</v>
      </c>
      <c r="H194" s="10">
        <f xml:space="preserve"> Inputs!H$41</f>
        <v>0</v>
      </c>
      <c r="I194" s="10">
        <f xml:space="preserve"> Inputs!I$41</f>
        <v>0</v>
      </c>
      <c r="J194" s="10">
        <f xml:space="preserve"> Inputs!J$41</f>
        <v>0</v>
      </c>
      <c r="K194" s="10">
        <f xml:space="preserve"> Inputs!K$41</f>
        <v>0</v>
      </c>
      <c r="L194" s="10">
        <f xml:space="preserve"> Inputs!L$41</f>
        <v>0</v>
      </c>
      <c r="M194" s="10">
        <f xml:space="preserve"> Inputs!M$41</f>
        <v>0</v>
      </c>
      <c r="N194" s="10">
        <f xml:space="preserve"> Inputs!N$41</f>
        <v>0</v>
      </c>
      <c r="O194" s="10">
        <f xml:space="preserve"> Inputs!O$41</f>
        <v>0</v>
      </c>
      <c r="P194" s="10">
        <f xml:space="preserve"> Inputs!P$41</f>
        <v>0</v>
      </c>
    </row>
    <row r="195" spans="1:16" hidden="1" outlineLevel="2" x14ac:dyDescent="0.2">
      <c r="A195" s="11"/>
      <c r="B195" s="11"/>
      <c r="C195" s="21"/>
      <c r="D195" s="19"/>
      <c r="E195" s="15" t="str">
        <f xml:space="preserve"> Inputs!E$42</f>
        <v xml:space="preserve">Enhancement opex rate (WWN) </v>
      </c>
      <c r="F195" s="10">
        <f xml:space="preserve"> Inputs!F$42</f>
        <v>0</v>
      </c>
      <c r="G195" s="10" t="str">
        <f xml:space="preserve"> Inputs!G$42</f>
        <v>%</v>
      </c>
      <c r="H195" s="10">
        <f xml:space="preserve"> Inputs!H$42</f>
        <v>0</v>
      </c>
      <c r="I195" s="10">
        <f xml:space="preserve"> Inputs!I$42</f>
        <v>0</v>
      </c>
      <c r="J195" s="10">
        <f xml:space="preserve"> Inputs!J$42</f>
        <v>0</v>
      </c>
      <c r="K195" s="10">
        <f xml:space="preserve"> Inputs!K$42</f>
        <v>0</v>
      </c>
      <c r="L195" s="10">
        <f xml:space="preserve"> Inputs!L$42</f>
        <v>0</v>
      </c>
      <c r="M195" s="10">
        <f xml:space="preserve"> Inputs!M$42</f>
        <v>0</v>
      </c>
      <c r="N195" s="10">
        <f xml:space="preserve"> Inputs!N$42</f>
        <v>0</v>
      </c>
      <c r="O195" s="10">
        <f xml:space="preserve"> Inputs!O$42</f>
        <v>0</v>
      </c>
      <c r="P195" s="10">
        <f xml:space="preserve"> Inputs!P$42</f>
        <v>0</v>
      </c>
    </row>
    <row r="196" spans="1:16" hidden="1" outlineLevel="2" x14ac:dyDescent="0.2">
      <c r="A196" s="11"/>
      <c r="B196" s="11"/>
      <c r="C196" s="21"/>
      <c r="D196" s="19"/>
      <c r="E196" s="15" t="str">
        <f xml:space="preserve"> Inputs!E$43</f>
        <v xml:space="preserve">Enhancement opex rate (BR) </v>
      </c>
      <c r="F196" s="10">
        <f xml:space="preserve"> Inputs!F$43</f>
        <v>0</v>
      </c>
      <c r="G196" s="10" t="str">
        <f xml:space="preserve"> Inputs!G$43</f>
        <v>%</v>
      </c>
      <c r="H196" s="10">
        <f xml:space="preserve"> Inputs!H$43</f>
        <v>0</v>
      </c>
      <c r="I196" s="10">
        <f xml:space="preserve"> Inputs!I$43</f>
        <v>0</v>
      </c>
      <c r="J196" s="10">
        <f xml:space="preserve"> Inputs!J$43</f>
        <v>0</v>
      </c>
      <c r="K196" s="10">
        <f xml:space="preserve"> Inputs!K$43</f>
        <v>0</v>
      </c>
      <c r="L196" s="10">
        <f xml:space="preserve"> Inputs!L$43</f>
        <v>0</v>
      </c>
      <c r="M196" s="10">
        <f xml:space="preserve"> Inputs!M$43</f>
        <v>0</v>
      </c>
      <c r="N196" s="10">
        <f xml:space="preserve"> Inputs!N$43</f>
        <v>0</v>
      </c>
      <c r="O196" s="10">
        <f xml:space="preserve"> Inputs!O$43</f>
        <v>0</v>
      </c>
      <c r="P196" s="10">
        <f xml:space="preserve"> Inputs!P$43</f>
        <v>0</v>
      </c>
    </row>
    <row r="197" spans="1:16" hidden="1" outlineLevel="2" x14ac:dyDescent="0.2">
      <c r="A197" s="11"/>
      <c r="B197" s="11"/>
      <c r="C197" s="21"/>
      <c r="D197" s="19"/>
      <c r="E197" s="15" t="str">
        <f xml:space="preserve"> Inputs!E$44</f>
        <v xml:space="preserve">Enhancement opex rate (ADDN1) </v>
      </c>
      <c r="F197" s="10">
        <f xml:space="preserve"> Inputs!F$44</f>
        <v>0</v>
      </c>
      <c r="G197" s="10" t="str">
        <f xml:space="preserve"> Inputs!G$44</f>
        <v>%</v>
      </c>
      <c r="H197" s="10">
        <f xml:space="preserve"> Inputs!H$44</f>
        <v>0</v>
      </c>
      <c r="I197" s="10">
        <f xml:space="preserve"> Inputs!I$44</f>
        <v>0</v>
      </c>
      <c r="J197" s="10">
        <f xml:space="preserve"> Inputs!J$44</f>
        <v>0</v>
      </c>
      <c r="K197" s="10">
        <f xml:space="preserve"> Inputs!K$44</f>
        <v>0</v>
      </c>
      <c r="L197" s="10">
        <f xml:space="preserve"> Inputs!L$44</f>
        <v>0</v>
      </c>
      <c r="M197" s="10">
        <f xml:space="preserve"> Inputs!M$44</f>
        <v>0</v>
      </c>
      <c r="N197" s="10">
        <f xml:space="preserve"> Inputs!N$44</f>
        <v>0</v>
      </c>
      <c r="O197" s="10">
        <f xml:space="preserve"> Inputs!O$44</f>
        <v>0</v>
      </c>
      <c r="P197" s="10">
        <f xml:space="preserve"> Inputs!P$44</f>
        <v>0</v>
      </c>
    </row>
    <row r="198" spans="1:16" hidden="1" outlineLevel="2" x14ac:dyDescent="0.2">
      <c r="A198" s="11"/>
      <c r="B198" s="11"/>
      <c r="C198" s="21"/>
      <c r="D198" s="19"/>
      <c r="E198" s="15" t="str">
        <f xml:space="preserve"> Inputs!E$45</f>
        <v xml:space="preserve">Enhancement opex rate (ADDN2) </v>
      </c>
      <c r="F198" s="10">
        <f xml:space="preserve"> Inputs!F$45</f>
        <v>0</v>
      </c>
      <c r="G198" s="10" t="str">
        <f xml:space="preserve"> Inputs!G$45</f>
        <v>%</v>
      </c>
      <c r="H198" s="10">
        <f xml:space="preserve"> Inputs!H$45</f>
        <v>0</v>
      </c>
      <c r="I198" s="10">
        <f xml:space="preserve"> Inputs!I$45</f>
        <v>0</v>
      </c>
      <c r="J198" s="10">
        <f xml:space="preserve"> Inputs!J$45</f>
        <v>0</v>
      </c>
      <c r="K198" s="10">
        <f xml:space="preserve"> Inputs!K$45</f>
        <v>0</v>
      </c>
      <c r="L198" s="10">
        <f xml:space="preserve"> Inputs!L$45</f>
        <v>0</v>
      </c>
      <c r="M198" s="10">
        <f xml:space="preserve"> Inputs!M$45</f>
        <v>0</v>
      </c>
      <c r="N198" s="10">
        <f xml:space="preserve"> Inputs!N$45</f>
        <v>0</v>
      </c>
      <c r="O198" s="10">
        <f xml:space="preserve"> Inputs!O$45</f>
        <v>0</v>
      </c>
      <c r="P198" s="10">
        <f xml:space="preserve"> Inputs!P$45</f>
        <v>0</v>
      </c>
    </row>
    <row r="199" spans="1:16" hidden="1" outlineLevel="2" x14ac:dyDescent="0.2">
      <c r="E199" s="42" t="s">
        <v>584</v>
      </c>
      <c r="G199" s="42" t="s">
        <v>168</v>
      </c>
      <c r="H199" s="12"/>
      <c r="J199" s="12">
        <f t="shared" ref="J199:P204" si="80" xml:space="preserve"> IF( J187 = 0, 0, ( J187 / $F181 ) * J193 )</f>
        <v>0</v>
      </c>
      <c r="K199" s="12">
        <f t="shared" si="80"/>
        <v>0</v>
      </c>
      <c r="L199" s="12">
        <f t="shared" si="80"/>
        <v>0</v>
      </c>
      <c r="M199" s="12">
        <f t="shared" si="80"/>
        <v>0</v>
      </c>
      <c r="N199" s="12">
        <f t="shared" si="80"/>
        <v>0</v>
      </c>
      <c r="O199" s="12">
        <f t="shared" si="80"/>
        <v>0</v>
      </c>
      <c r="P199" s="12">
        <f t="shared" si="80"/>
        <v>0</v>
      </c>
    </row>
    <row r="200" spans="1:16" hidden="1" outlineLevel="2" x14ac:dyDescent="0.2">
      <c r="E200" s="42" t="s">
        <v>585</v>
      </c>
      <c r="G200" s="42" t="s">
        <v>168</v>
      </c>
      <c r="H200" s="12"/>
      <c r="J200" s="12">
        <f t="shared" si="80"/>
        <v>0</v>
      </c>
      <c r="K200" s="12">
        <f t="shared" si="80"/>
        <v>0</v>
      </c>
      <c r="L200" s="12">
        <f t="shared" si="80"/>
        <v>0</v>
      </c>
      <c r="M200" s="12">
        <f t="shared" si="80"/>
        <v>0</v>
      </c>
      <c r="N200" s="12">
        <f t="shared" si="80"/>
        <v>0</v>
      </c>
      <c r="O200" s="12">
        <f t="shared" si="80"/>
        <v>0</v>
      </c>
      <c r="P200" s="12">
        <f t="shared" si="80"/>
        <v>0</v>
      </c>
    </row>
    <row r="201" spans="1:16" hidden="1" outlineLevel="2" x14ac:dyDescent="0.2">
      <c r="E201" s="42" t="s">
        <v>586</v>
      </c>
      <c r="G201" s="42" t="s">
        <v>168</v>
      </c>
      <c r="H201" s="12"/>
      <c r="J201" s="12">
        <f t="shared" si="80"/>
        <v>0</v>
      </c>
      <c r="K201" s="12">
        <f t="shared" si="80"/>
        <v>0</v>
      </c>
      <c r="L201" s="12">
        <f t="shared" si="80"/>
        <v>0</v>
      </c>
      <c r="M201" s="12">
        <f t="shared" si="80"/>
        <v>0</v>
      </c>
      <c r="N201" s="12">
        <f t="shared" si="80"/>
        <v>0</v>
      </c>
      <c r="O201" s="12">
        <f t="shared" si="80"/>
        <v>0</v>
      </c>
      <c r="P201" s="12">
        <f t="shared" si="80"/>
        <v>0</v>
      </c>
    </row>
    <row r="202" spans="1:16" hidden="1" outlineLevel="2" x14ac:dyDescent="0.2">
      <c r="E202" s="42" t="s">
        <v>587</v>
      </c>
      <c r="G202" s="42" t="s">
        <v>168</v>
      </c>
      <c r="H202" s="12"/>
      <c r="J202" s="12">
        <f t="shared" si="80"/>
        <v>0</v>
      </c>
      <c r="K202" s="12">
        <f t="shared" si="80"/>
        <v>0</v>
      </c>
      <c r="L202" s="12">
        <f t="shared" si="80"/>
        <v>0</v>
      </c>
      <c r="M202" s="12">
        <f t="shared" si="80"/>
        <v>0</v>
      </c>
      <c r="N202" s="12">
        <f t="shared" si="80"/>
        <v>0</v>
      </c>
      <c r="O202" s="12">
        <f t="shared" si="80"/>
        <v>0</v>
      </c>
      <c r="P202" s="12">
        <f t="shared" si="80"/>
        <v>0</v>
      </c>
    </row>
    <row r="203" spans="1:16" hidden="1" outlineLevel="2" x14ac:dyDescent="0.2">
      <c r="E203" s="42" t="s">
        <v>588</v>
      </c>
      <c r="G203" s="42" t="s">
        <v>168</v>
      </c>
      <c r="H203" s="12"/>
      <c r="J203" s="12">
        <f t="shared" si="80"/>
        <v>0</v>
      </c>
      <c r="K203" s="12">
        <f t="shared" si="80"/>
        <v>0</v>
      </c>
      <c r="L203" s="12">
        <f t="shared" si="80"/>
        <v>0</v>
      </c>
      <c r="M203" s="12">
        <f t="shared" si="80"/>
        <v>0</v>
      </c>
      <c r="N203" s="12">
        <f t="shared" si="80"/>
        <v>0</v>
      </c>
      <c r="O203" s="12">
        <f t="shared" si="80"/>
        <v>0</v>
      </c>
      <c r="P203" s="12">
        <f t="shared" si="80"/>
        <v>0</v>
      </c>
    </row>
    <row r="204" spans="1:16" hidden="1" outlineLevel="2" x14ac:dyDescent="0.2">
      <c r="E204" s="42" t="s">
        <v>589</v>
      </c>
      <c r="G204" s="42" t="s">
        <v>168</v>
      </c>
      <c r="H204" s="12"/>
      <c r="J204" s="12">
        <f t="shared" si="80"/>
        <v>0</v>
      </c>
      <c r="K204" s="12">
        <f t="shared" si="80"/>
        <v>0</v>
      </c>
      <c r="L204" s="12">
        <f t="shared" si="80"/>
        <v>0</v>
      </c>
      <c r="M204" s="12">
        <f t="shared" si="80"/>
        <v>0</v>
      </c>
      <c r="N204" s="12">
        <f t="shared" si="80"/>
        <v>0</v>
      </c>
      <c r="O204" s="12">
        <f t="shared" si="80"/>
        <v>0</v>
      </c>
      <c r="P204" s="12">
        <f t="shared" si="80"/>
        <v>0</v>
      </c>
    </row>
    <row r="205" spans="1:16" hidden="1" outlineLevel="2" x14ac:dyDescent="0.2"/>
    <row r="206" spans="1:16" hidden="1" outlineLevel="2" x14ac:dyDescent="0.2"/>
    <row r="207" spans="1:16" hidden="1" outlineLevel="2" x14ac:dyDescent="0.2">
      <c r="B207" s="35" t="s">
        <v>590</v>
      </c>
    </row>
    <row r="208" spans="1:16" hidden="1" outlineLevel="2" x14ac:dyDescent="0.2">
      <c r="E208" s="42" t="str">
        <f t="shared" ref="E208:P208" si="81" xml:space="preserve"> E$199</f>
        <v xml:space="preserve">Weighting for enhancement PAYG rate - year 3 (WR) </v>
      </c>
      <c r="F208" s="12">
        <f t="shared" si="81"/>
        <v>0</v>
      </c>
      <c r="G208" s="12" t="str">
        <f t="shared" si="81"/>
        <v>%</v>
      </c>
      <c r="H208" s="12">
        <f t="shared" si="81"/>
        <v>0</v>
      </c>
      <c r="I208" s="12">
        <f t="shared" si="81"/>
        <v>0</v>
      </c>
      <c r="J208" s="12">
        <f t="shared" si="81"/>
        <v>0</v>
      </c>
      <c r="K208" s="12">
        <f t="shared" si="81"/>
        <v>0</v>
      </c>
      <c r="L208" s="12">
        <f t="shared" si="81"/>
        <v>0</v>
      </c>
      <c r="M208" s="12">
        <f t="shared" si="81"/>
        <v>0</v>
      </c>
      <c r="N208" s="12">
        <f t="shared" si="81"/>
        <v>0</v>
      </c>
      <c r="O208" s="12">
        <f t="shared" si="81"/>
        <v>0</v>
      </c>
      <c r="P208" s="12">
        <f t="shared" si="81"/>
        <v>0</v>
      </c>
    </row>
    <row r="209" spans="2:16" hidden="1" outlineLevel="2" x14ac:dyDescent="0.2">
      <c r="E209" s="42" t="str">
        <f t="shared" ref="E209:P209" si="82" xml:space="preserve"> E$200</f>
        <v xml:space="preserve">Weighting for enhancement PAYG rate - year 3 (WN) </v>
      </c>
      <c r="F209" s="12">
        <f t="shared" si="82"/>
        <v>0</v>
      </c>
      <c r="G209" s="12" t="str">
        <f t="shared" si="82"/>
        <v>%</v>
      </c>
      <c r="H209" s="12">
        <f t="shared" si="82"/>
        <v>0</v>
      </c>
      <c r="I209" s="12">
        <f t="shared" si="82"/>
        <v>0</v>
      </c>
      <c r="J209" s="12">
        <f t="shared" si="82"/>
        <v>0</v>
      </c>
      <c r="K209" s="12">
        <f t="shared" si="82"/>
        <v>0</v>
      </c>
      <c r="L209" s="12">
        <f t="shared" si="82"/>
        <v>0</v>
      </c>
      <c r="M209" s="12">
        <f t="shared" si="82"/>
        <v>0</v>
      </c>
      <c r="N209" s="12">
        <f t="shared" si="82"/>
        <v>0</v>
      </c>
      <c r="O209" s="12">
        <f t="shared" si="82"/>
        <v>0</v>
      </c>
      <c r="P209" s="12">
        <f t="shared" si="82"/>
        <v>0</v>
      </c>
    </row>
    <row r="210" spans="2:16" hidden="1" outlineLevel="2" x14ac:dyDescent="0.2">
      <c r="E210" s="42" t="str">
        <f t="shared" ref="E210:P210" si="83" xml:space="preserve"> E$201</f>
        <v xml:space="preserve">Weighting for enhancement PAYG rate - year 3 (WWN) </v>
      </c>
      <c r="F210" s="12">
        <f t="shared" si="83"/>
        <v>0</v>
      </c>
      <c r="G210" s="12" t="str">
        <f t="shared" si="83"/>
        <v>%</v>
      </c>
      <c r="H210" s="12">
        <f t="shared" si="83"/>
        <v>0</v>
      </c>
      <c r="I210" s="12">
        <f t="shared" si="83"/>
        <v>0</v>
      </c>
      <c r="J210" s="12">
        <f t="shared" si="83"/>
        <v>0</v>
      </c>
      <c r="K210" s="12">
        <f t="shared" si="83"/>
        <v>0</v>
      </c>
      <c r="L210" s="12">
        <f t="shared" si="83"/>
        <v>0</v>
      </c>
      <c r="M210" s="12">
        <f t="shared" si="83"/>
        <v>0</v>
      </c>
      <c r="N210" s="12">
        <f t="shared" si="83"/>
        <v>0</v>
      </c>
      <c r="O210" s="12">
        <f t="shared" si="83"/>
        <v>0</v>
      </c>
      <c r="P210" s="12">
        <f t="shared" si="83"/>
        <v>0</v>
      </c>
    </row>
    <row r="211" spans="2:16" hidden="1" outlineLevel="2" x14ac:dyDescent="0.2">
      <c r="E211" s="42" t="str">
        <f t="shared" ref="E211:P211" si="84" xml:space="preserve"> E$202</f>
        <v xml:space="preserve">Weighting for enhancement PAYG rate - year 3 (BR) </v>
      </c>
      <c r="F211" s="12">
        <f t="shared" si="84"/>
        <v>0</v>
      </c>
      <c r="G211" s="12" t="str">
        <f t="shared" si="84"/>
        <v>%</v>
      </c>
      <c r="H211" s="12">
        <f t="shared" si="84"/>
        <v>0</v>
      </c>
      <c r="I211" s="12">
        <f t="shared" si="84"/>
        <v>0</v>
      </c>
      <c r="J211" s="12">
        <f t="shared" si="84"/>
        <v>0</v>
      </c>
      <c r="K211" s="12">
        <f t="shared" si="84"/>
        <v>0</v>
      </c>
      <c r="L211" s="12">
        <f t="shared" si="84"/>
        <v>0</v>
      </c>
      <c r="M211" s="12">
        <f t="shared" si="84"/>
        <v>0</v>
      </c>
      <c r="N211" s="12">
        <f t="shared" si="84"/>
        <v>0</v>
      </c>
      <c r="O211" s="12">
        <f t="shared" si="84"/>
        <v>0</v>
      </c>
      <c r="P211" s="12">
        <f t="shared" si="84"/>
        <v>0</v>
      </c>
    </row>
    <row r="212" spans="2:16" hidden="1" outlineLevel="2" x14ac:dyDescent="0.2">
      <c r="E212" s="42" t="str">
        <f t="shared" ref="E212:P212" si="85" xml:space="preserve"> E$203</f>
        <v xml:space="preserve">Weighting for enhancement PAYG rate - year 3 (ADDN1) </v>
      </c>
      <c r="F212" s="12">
        <f t="shared" si="85"/>
        <v>0</v>
      </c>
      <c r="G212" s="12" t="str">
        <f t="shared" si="85"/>
        <v>%</v>
      </c>
      <c r="H212" s="12">
        <f t="shared" si="85"/>
        <v>0</v>
      </c>
      <c r="I212" s="12">
        <f t="shared" si="85"/>
        <v>0</v>
      </c>
      <c r="J212" s="12">
        <f t="shared" si="85"/>
        <v>0</v>
      </c>
      <c r="K212" s="12">
        <f t="shared" si="85"/>
        <v>0</v>
      </c>
      <c r="L212" s="12">
        <f t="shared" si="85"/>
        <v>0</v>
      </c>
      <c r="M212" s="12">
        <f t="shared" si="85"/>
        <v>0</v>
      </c>
      <c r="N212" s="12">
        <f t="shared" si="85"/>
        <v>0</v>
      </c>
      <c r="O212" s="12">
        <f t="shared" si="85"/>
        <v>0</v>
      </c>
      <c r="P212" s="12">
        <f t="shared" si="85"/>
        <v>0</v>
      </c>
    </row>
    <row r="213" spans="2:16" hidden="1" outlineLevel="2" x14ac:dyDescent="0.2">
      <c r="E213" s="42" t="str">
        <f t="shared" ref="E213:P213" si="86" xml:space="preserve"> E$204</f>
        <v xml:space="preserve">Weighting for enhancement PAYG rate - year 3 (ADDN2) </v>
      </c>
      <c r="F213" s="12">
        <f t="shared" si="86"/>
        <v>0</v>
      </c>
      <c r="G213" s="12" t="str">
        <f t="shared" si="86"/>
        <v>%</v>
      </c>
      <c r="H213" s="12">
        <f t="shared" si="86"/>
        <v>0</v>
      </c>
      <c r="I213" s="12">
        <f t="shared" si="86"/>
        <v>0</v>
      </c>
      <c r="J213" s="12">
        <f t="shared" si="86"/>
        <v>0</v>
      </c>
      <c r="K213" s="12">
        <f t="shared" si="86"/>
        <v>0</v>
      </c>
      <c r="L213" s="12">
        <f t="shared" si="86"/>
        <v>0</v>
      </c>
      <c r="M213" s="12">
        <f t="shared" si="86"/>
        <v>0</v>
      </c>
      <c r="N213" s="12">
        <f t="shared" si="86"/>
        <v>0</v>
      </c>
      <c r="O213" s="12">
        <f t="shared" si="86"/>
        <v>0</v>
      </c>
      <c r="P213" s="12">
        <f t="shared" si="86"/>
        <v>0</v>
      </c>
    </row>
    <row r="214" spans="2:16" hidden="1" outlineLevel="2" x14ac:dyDescent="0.2">
      <c r="E214" s="42" t="s">
        <v>591</v>
      </c>
      <c r="G214" s="42" t="s">
        <v>168</v>
      </c>
      <c r="H214" s="12"/>
      <c r="J214" s="12">
        <f t="shared" ref="J214:P219" si="87" xml:space="preserve"> J208 + I214</f>
        <v>0</v>
      </c>
      <c r="K214" s="12">
        <f t="shared" si="87"/>
        <v>0</v>
      </c>
      <c r="L214" s="12">
        <f t="shared" si="87"/>
        <v>0</v>
      </c>
      <c r="M214" s="12">
        <f t="shared" si="87"/>
        <v>0</v>
      </c>
      <c r="N214" s="12">
        <f t="shared" si="87"/>
        <v>0</v>
      </c>
      <c r="O214" s="12">
        <f t="shared" si="87"/>
        <v>0</v>
      </c>
      <c r="P214" s="12">
        <f t="shared" si="87"/>
        <v>0</v>
      </c>
    </row>
    <row r="215" spans="2:16" hidden="1" outlineLevel="2" x14ac:dyDescent="0.2">
      <c r="E215" s="42" t="s">
        <v>592</v>
      </c>
      <c r="G215" s="42" t="s">
        <v>168</v>
      </c>
      <c r="H215" s="12"/>
      <c r="J215" s="12">
        <f t="shared" si="87"/>
        <v>0</v>
      </c>
      <c r="K215" s="12">
        <f t="shared" si="87"/>
        <v>0</v>
      </c>
      <c r="L215" s="12">
        <f t="shared" si="87"/>
        <v>0</v>
      </c>
      <c r="M215" s="12">
        <f t="shared" si="87"/>
        <v>0</v>
      </c>
      <c r="N215" s="12">
        <f t="shared" si="87"/>
        <v>0</v>
      </c>
      <c r="O215" s="12">
        <f t="shared" si="87"/>
        <v>0</v>
      </c>
      <c r="P215" s="12">
        <f t="shared" si="87"/>
        <v>0</v>
      </c>
    </row>
    <row r="216" spans="2:16" hidden="1" outlineLevel="2" x14ac:dyDescent="0.2">
      <c r="E216" s="42" t="s">
        <v>593</v>
      </c>
      <c r="G216" s="42" t="s">
        <v>168</v>
      </c>
      <c r="H216" s="12"/>
      <c r="J216" s="12">
        <f t="shared" si="87"/>
        <v>0</v>
      </c>
      <c r="K216" s="12">
        <f t="shared" si="87"/>
        <v>0</v>
      </c>
      <c r="L216" s="12">
        <f t="shared" si="87"/>
        <v>0</v>
      </c>
      <c r="M216" s="12">
        <f t="shared" si="87"/>
        <v>0</v>
      </c>
      <c r="N216" s="12">
        <f t="shared" si="87"/>
        <v>0</v>
      </c>
      <c r="O216" s="12">
        <f t="shared" si="87"/>
        <v>0</v>
      </c>
      <c r="P216" s="12">
        <f t="shared" si="87"/>
        <v>0</v>
      </c>
    </row>
    <row r="217" spans="2:16" hidden="1" outlineLevel="2" x14ac:dyDescent="0.2">
      <c r="E217" s="42" t="s">
        <v>594</v>
      </c>
      <c r="G217" s="42" t="s">
        <v>168</v>
      </c>
      <c r="H217" s="12"/>
      <c r="J217" s="12">
        <f t="shared" si="87"/>
        <v>0</v>
      </c>
      <c r="K217" s="12">
        <f t="shared" si="87"/>
        <v>0</v>
      </c>
      <c r="L217" s="12">
        <f t="shared" si="87"/>
        <v>0</v>
      </c>
      <c r="M217" s="12">
        <f t="shared" si="87"/>
        <v>0</v>
      </c>
      <c r="N217" s="12">
        <f t="shared" si="87"/>
        <v>0</v>
      </c>
      <c r="O217" s="12">
        <f t="shared" si="87"/>
        <v>0</v>
      </c>
      <c r="P217" s="12">
        <f t="shared" si="87"/>
        <v>0</v>
      </c>
    </row>
    <row r="218" spans="2:16" hidden="1" outlineLevel="2" x14ac:dyDescent="0.2">
      <c r="E218" s="42" t="s">
        <v>595</v>
      </c>
      <c r="G218" s="42" t="s">
        <v>168</v>
      </c>
      <c r="H218" s="12"/>
      <c r="J218" s="12">
        <f t="shared" si="87"/>
        <v>0</v>
      </c>
      <c r="K218" s="12">
        <f t="shared" si="87"/>
        <v>0</v>
      </c>
      <c r="L218" s="12">
        <f t="shared" si="87"/>
        <v>0</v>
      </c>
      <c r="M218" s="12">
        <f t="shared" si="87"/>
        <v>0</v>
      </c>
      <c r="N218" s="12">
        <f t="shared" si="87"/>
        <v>0</v>
      </c>
      <c r="O218" s="12">
        <f t="shared" si="87"/>
        <v>0</v>
      </c>
      <c r="P218" s="12">
        <f t="shared" si="87"/>
        <v>0</v>
      </c>
    </row>
    <row r="219" spans="2:16" hidden="1" outlineLevel="2" x14ac:dyDescent="0.2">
      <c r="E219" s="42" t="s">
        <v>596</v>
      </c>
      <c r="G219" s="42" t="s">
        <v>168</v>
      </c>
      <c r="H219" s="12"/>
      <c r="J219" s="12">
        <f t="shared" si="87"/>
        <v>0</v>
      </c>
      <c r="K219" s="12">
        <f t="shared" si="87"/>
        <v>0</v>
      </c>
      <c r="L219" s="12">
        <f t="shared" si="87"/>
        <v>0</v>
      </c>
      <c r="M219" s="12">
        <f t="shared" si="87"/>
        <v>0</v>
      </c>
      <c r="N219" s="12">
        <f t="shared" si="87"/>
        <v>0</v>
      </c>
      <c r="O219" s="12">
        <f t="shared" si="87"/>
        <v>0</v>
      </c>
      <c r="P219" s="12">
        <f t="shared" si="87"/>
        <v>0</v>
      </c>
    </row>
    <row r="220" spans="2:16" hidden="1" outlineLevel="2" x14ac:dyDescent="0.2"/>
    <row r="221" spans="2:16" hidden="1" outlineLevel="2" x14ac:dyDescent="0.2"/>
    <row r="222" spans="2:16" hidden="1" outlineLevel="2" x14ac:dyDescent="0.2">
      <c r="B222" s="35" t="s">
        <v>597</v>
      </c>
    </row>
    <row r="223" spans="2:16" hidden="1" outlineLevel="2" x14ac:dyDescent="0.2">
      <c r="E223" s="42" t="str">
        <f t="shared" ref="E223:P223" si="88" xml:space="preserve"> E$129</f>
        <v xml:space="preserve">Expenditure adjustment clawback year 3 - real (WR) </v>
      </c>
      <c r="F223" s="3">
        <f t="shared" si="88"/>
        <v>0</v>
      </c>
      <c r="G223" s="3" t="str">
        <f t="shared" si="88"/>
        <v>£m</v>
      </c>
      <c r="H223" s="3">
        <f t="shared" si="88"/>
        <v>0</v>
      </c>
      <c r="I223" s="3">
        <f t="shared" si="88"/>
        <v>0</v>
      </c>
      <c r="J223" s="3">
        <f t="shared" si="88"/>
        <v>0</v>
      </c>
      <c r="K223" s="3">
        <f t="shared" si="88"/>
        <v>0</v>
      </c>
      <c r="L223" s="3">
        <f t="shared" si="88"/>
        <v>0</v>
      </c>
      <c r="M223" s="3">
        <f t="shared" si="88"/>
        <v>0</v>
      </c>
      <c r="N223" s="3">
        <f t="shared" si="88"/>
        <v>0</v>
      </c>
      <c r="O223" s="3">
        <f t="shared" si="88"/>
        <v>0</v>
      </c>
      <c r="P223" s="3">
        <f t="shared" si="88"/>
        <v>0</v>
      </c>
    </row>
    <row r="224" spans="2:16" hidden="1" outlineLevel="2" x14ac:dyDescent="0.2">
      <c r="E224" s="42" t="str">
        <f t="shared" ref="E224:P224" si="89" xml:space="preserve"> E$130</f>
        <v xml:space="preserve">Expenditure adjustment clawback year 3 - real (WN) </v>
      </c>
      <c r="F224" s="3">
        <f t="shared" si="89"/>
        <v>0</v>
      </c>
      <c r="G224" s="3" t="str">
        <f t="shared" si="89"/>
        <v>£m</v>
      </c>
      <c r="H224" s="3">
        <f t="shared" si="89"/>
        <v>0</v>
      </c>
      <c r="I224" s="3">
        <f t="shared" si="89"/>
        <v>0</v>
      </c>
      <c r="J224" s="3">
        <f t="shared" si="89"/>
        <v>0</v>
      </c>
      <c r="K224" s="3">
        <f t="shared" si="89"/>
        <v>0</v>
      </c>
      <c r="L224" s="3">
        <f t="shared" si="89"/>
        <v>0</v>
      </c>
      <c r="M224" s="3">
        <f t="shared" si="89"/>
        <v>0</v>
      </c>
      <c r="N224" s="3">
        <f t="shared" si="89"/>
        <v>0</v>
      </c>
      <c r="O224" s="3">
        <f t="shared" si="89"/>
        <v>0</v>
      </c>
      <c r="P224" s="3">
        <f t="shared" si="89"/>
        <v>0</v>
      </c>
    </row>
    <row r="225" spans="5:16" hidden="1" outlineLevel="2" x14ac:dyDescent="0.2">
      <c r="E225" s="42" t="str">
        <f t="shared" ref="E225:P225" si="90" xml:space="preserve"> E$131</f>
        <v xml:space="preserve">Expenditure adjustment clawback year 3 - real (WWN) </v>
      </c>
      <c r="F225" s="3">
        <f t="shared" si="90"/>
        <v>0</v>
      </c>
      <c r="G225" s="3" t="str">
        <f t="shared" si="90"/>
        <v>£m</v>
      </c>
      <c r="H225" s="3">
        <f t="shared" si="90"/>
        <v>0</v>
      </c>
      <c r="I225" s="3">
        <f t="shared" si="90"/>
        <v>0</v>
      </c>
      <c r="J225" s="3">
        <f t="shared" si="90"/>
        <v>0</v>
      </c>
      <c r="K225" s="3">
        <f t="shared" si="90"/>
        <v>0</v>
      </c>
      <c r="L225" s="3">
        <f t="shared" si="90"/>
        <v>0</v>
      </c>
      <c r="M225" s="3">
        <f t="shared" si="90"/>
        <v>0</v>
      </c>
      <c r="N225" s="3">
        <f t="shared" si="90"/>
        <v>0</v>
      </c>
      <c r="O225" s="3">
        <f t="shared" si="90"/>
        <v>0</v>
      </c>
      <c r="P225" s="3">
        <f t="shared" si="90"/>
        <v>0</v>
      </c>
    </row>
    <row r="226" spans="5:16" hidden="1" outlineLevel="2" x14ac:dyDescent="0.2">
      <c r="E226" s="42" t="str">
        <f t="shared" ref="E226:P226" si="91" xml:space="preserve"> E$132</f>
        <v xml:space="preserve">Expenditure adjustment clawback year 3 - real (BR) </v>
      </c>
      <c r="F226" s="3">
        <f t="shared" si="91"/>
        <v>0</v>
      </c>
      <c r="G226" s="3" t="str">
        <f t="shared" si="91"/>
        <v>£m</v>
      </c>
      <c r="H226" s="3">
        <f t="shared" si="91"/>
        <v>0</v>
      </c>
      <c r="I226" s="3">
        <f t="shared" si="91"/>
        <v>0</v>
      </c>
      <c r="J226" s="3">
        <f t="shared" si="91"/>
        <v>0</v>
      </c>
      <c r="K226" s="3">
        <f t="shared" si="91"/>
        <v>0</v>
      </c>
      <c r="L226" s="3">
        <f t="shared" si="91"/>
        <v>0</v>
      </c>
      <c r="M226" s="3">
        <f t="shared" si="91"/>
        <v>0</v>
      </c>
      <c r="N226" s="3">
        <f t="shared" si="91"/>
        <v>0</v>
      </c>
      <c r="O226" s="3">
        <f t="shared" si="91"/>
        <v>0</v>
      </c>
      <c r="P226" s="3">
        <f t="shared" si="91"/>
        <v>0</v>
      </c>
    </row>
    <row r="227" spans="5:16" hidden="1" outlineLevel="2" x14ac:dyDescent="0.2">
      <c r="E227" s="42" t="str">
        <f t="shared" ref="E227:P227" si="92" xml:space="preserve"> E$133</f>
        <v xml:space="preserve">Expenditure adjustment clawback year 3 - real (ADDN1) </v>
      </c>
      <c r="F227" s="3">
        <f t="shared" si="92"/>
        <v>0</v>
      </c>
      <c r="G227" s="3" t="str">
        <f t="shared" si="92"/>
        <v>£m</v>
      </c>
      <c r="H227" s="3">
        <f t="shared" si="92"/>
        <v>0</v>
      </c>
      <c r="I227" s="3">
        <f t="shared" si="92"/>
        <v>0</v>
      </c>
      <c r="J227" s="3">
        <f t="shared" si="92"/>
        <v>0</v>
      </c>
      <c r="K227" s="3">
        <f t="shared" si="92"/>
        <v>0</v>
      </c>
      <c r="L227" s="3">
        <f t="shared" si="92"/>
        <v>0</v>
      </c>
      <c r="M227" s="3">
        <f t="shared" si="92"/>
        <v>0</v>
      </c>
      <c r="N227" s="3">
        <f t="shared" si="92"/>
        <v>0</v>
      </c>
      <c r="O227" s="3">
        <f t="shared" si="92"/>
        <v>0</v>
      </c>
      <c r="P227" s="3">
        <f t="shared" si="92"/>
        <v>0</v>
      </c>
    </row>
    <row r="228" spans="5:16" hidden="1" outlineLevel="2" x14ac:dyDescent="0.2">
      <c r="E228" s="42" t="str">
        <f t="shared" ref="E228:P228" si="93" xml:space="preserve"> E$134</f>
        <v xml:space="preserve">Expenditure adjustment clawback year 3 - real (ADDN2) </v>
      </c>
      <c r="F228" s="3">
        <f t="shared" si="93"/>
        <v>0</v>
      </c>
      <c r="G228" s="3" t="str">
        <f t="shared" si="93"/>
        <v>£m</v>
      </c>
      <c r="H228" s="3">
        <f t="shared" si="93"/>
        <v>0</v>
      </c>
      <c r="I228" s="3">
        <f t="shared" si="93"/>
        <v>0</v>
      </c>
      <c r="J228" s="3">
        <f t="shared" si="93"/>
        <v>0</v>
      </c>
      <c r="K228" s="3">
        <f t="shared" si="93"/>
        <v>0</v>
      </c>
      <c r="L228" s="3">
        <f t="shared" si="93"/>
        <v>0</v>
      </c>
      <c r="M228" s="3">
        <f t="shared" si="93"/>
        <v>0</v>
      </c>
      <c r="N228" s="3">
        <f t="shared" si="93"/>
        <v>0</v>
      </c>
      <c r="O228" s="3">
        <f t="shared" si="93"/>
        <v>0</v>
      </c>
      <c r="P228" s="3">
        <f t="shared" si="93"/>
        <v>0</v>
      </c>
    </row>
    <row r="229" spans="5:16" hidden="1" outlineLevel="2" x14ac:dyDescent="0.2">
      <c r="E229" s="42" t="str">
        <f t="shared" ref="E229:P229" si="94" xml:space="preserve"> E$214</f>
        <v xml:space="preserve">Year 3 weighted enhancement clawback PAYG rate (WR) </v>
      </c>
      <c r="F229" s="12">
        <f t="shared" si="94"/>
        <v>0</v>
      </c>
      <c r="G229" s="12" t="str">
        <f t="shared" si="94"/>
        <v>%</v>
      </c>
      <c r="H229" s="12">
        <f t="shared" si="94"/>
        <v>0</v>
      </c>
      <c r="I229" s="12">
        <f t="shared" si="94"/>
        <v>0</v>
      </c>
      <c r="J229" s="12">
        <f t="shared" si="94"/>
        <v>0</v>
      </c>
      <c r="K229" s="12">
        <f t="shared" si="94"/>
        <v>0</v>
      </c>
      <c r="L229" s="12">
        <f t="shared" si="94"/>
        <v>0</v>
      </c>
      <c r="M229" s="12">
        <f t="shared" si="94"/>
        <v>0</v>
      </c>
      <c r="N229" s="12">
        <f t="shared" si="94"/>
        <v>0</v>
      </c>
      <c r="O229" s="12">
        <f t="shared" si="94"/>
        <v>0</v>
      </c>
      <c r="P229" s="12">
        <f t="shared" si="94"/>
        <v>0</v>
      </c>
    </row>
    <row r="230" spans="5:16" hidden="1" outlineLevel="2" x14ac:dyDescent="0.2">
      <c r="E230" s="42" t="str">
        <f t="shared" ref="E230:P230" si="95" xml:space="preserve"> E$215</f>
        <v xml:space="preserve">Year 3 weighted enhancement clawback PAYG rate (WN) </v>
      </c>
      <c r="F230" s="12">
        <f t="shared" si="95"/>
        <v>0</v>
      </c>
      <c r="G230" s="12" t="str">
        <f t="shared" si="95"/>
        <v>%</v>
      </c>
      <c r="H230" s="12">
        <f t="shared" si="95"/>
        <v>0</v>
      </c>
      <c r="I230" s="12">
        <f t="shared" si="95"/>
        <v>0</v>
      </c>
      <c r="J230" s="12">
        <f t="shared" si="95"/>
        <v>0</v>
      </c>
      <c r="K230" s="12">
        <f t="shared" si="95"/>
        <v>0</v>
      </c>
      <c r="L230" s="12">
        <f t="shared" si="95"/>
        <v>0</v>
      </c>
      <c r="M230" s="12">
        <f t="shared" si="95"/>
        <v>0</v>
      </c>
      <c r="N230" s="12">
        <f t="shared" si="95"/>
        <v>0</v>
      </c>
      <c r="O230" s="12">
        <f t="shared" si="95"/>
        <v>0</v>
      </c>
      <c r="P230" s="12">
        <f t="shared" si="95"/>
        <v>0</v>
      </c>
    </row>
    <row r="231" spans="5:16" hidden="1" outlineLevel="2" x14ac:dyDescent="0.2">
      <c r="E231" s="42" t="str">
        <f t="shared" ref="E231:P231" si="96" xml:space="preserve"> E$216</f>
        <v xml:space="preserve">Year 3 weighted enhancement clawback PAYG rate (WWN) </v>
      </c>
      <c r="F231" s="12">
        <f t="shared" si="96"/>
        <v>0</v>
      </c>
      <c r="G231" s="12" t="str">
        <f t="shared" si="96"/>
        <v>%</v>
      </c>
      <c r="H231" s="12">
        <f t="shared" si="96"/>
        <v>0</v>
      </c>
      <c r="I231" s="12">
        <f t="shared" si="96"/>
        <v>0</v>
      </c>
      <c r="J231" s="12">
        <f t="shared" si="96"/>
        <v>0</v>
      </c>
      <c r="K231" s="12">
        <f t="shared" si="96"/>
        <v>0</v>
      </c>
      <c r="L231" s="12">
        <f t="shared" si="96"/>
        <v>0</v>
      </c>
      <c r="M231" s="12">
        <f t="shared" si="96"/>
        <v>0</v>
      </c>
      <c r="N231" s="12">
        <f t="shared" si="96"/>
        <v>0</v>
      </c>
      <c r="O231" s="12">
        <f t="shared" si="96"/>
        <v>0</v>
      </c>
      <c r="P231" s="12">
        <f t="shared" si="96"/>
        <v>0</v>
      </c>
    </row>
    <row r="232" spans="5:16" hidden="1" outlineLevel="2" x14ac:dyDescent="0.2">
      <c r="E232" s="42" t="str">
        <f t="shared" ref="E232:P232" si="97" xml:space="preserve"> E$217</f>
        <v xml:space="preserve">Year 3 weighted enhancement clawback PAYG rate (BR) </v>
      </c>
      <c r="F232" s="12">
        <f t="shared" si="97"/>
        <v>0</v>
      </c>
      <c r="G232" s="12" t="str">
        <f t="shared" si="97"/>
        <v>%</v>
      </c>
      <c r="H232" s="12">
        <f t="shared" si="97"/>
        <v>0</v>
      </c>
      <c r="I232" s="12">
        <f t="shared" si="97"/>
        <v>0</v>
      </c>
      <c r="J232" s="12">
        <f t="shared" si="97"/>
        <v>0</v>
      </c>
      <c r="K232" s="12">
        <f t="shared" si="97"/>
        <v>0</v>
      </c>
      <c r="L232" s="12">
        <f t="shared" si="97"/>
        <v>0</v>
      </c>
      <c r="M232" s="12">
        <f t="shared" si="97"/>
        <v>0</v>
      </c>
      <c r="N232" s="12">
        <f t="shared" si="97"/>
        <v>0</v>
      </c>
      <c r="O232" s="12">
        <f t="shared" si="97"/>
        <v>0</v>
      </c>
      <c r="P232" s="12">
        <f t="shared" si="97"/>
        <v>0</v>
      </c>
    </row>
    <row r="233" spans="5:16" hidden="1" outlineLevel="2" x14ac:dyDescent="0.2">
      <c r="E233" s="42" t="str">
        <f t="shared" ref="E233:P233" si="98" xml:space="preserve"> E$218</f>
        <v xml:space="preserve">Year 3 weighted enhancement clawback PAYG rate (ADDN1) </v>
      </c>
      <c r="F233" s="12">
        <f t="shared" si="98"/>
        <v>0</v>
      </c>
      <c r="G233" s="12" t="str">
        <f t="shared" si="98"/>
        <v>%</v>
      </c>
      <c r="H233" s="12">
        <f t="shared" si="98"/>
        <v>0</v>
      </c>
      <c r="I233" s="12">
        <f t="shared" si="98"/>
        <v>0</v>
      </c>
      <c r="J233" s="12">
        <f t="shared" si="98"/>
        <v>0</v>
      </c>
      <c r="K233" s="12">
        <f t="shared" si="98"/>
        <v>0</v>
      </c>
      <c r="L233" s="12">
        <f t="shared" si="98"/>
        <v>0</v>
      </c>
      <c r="M233" s="12">
        <f t="shared" si="98"/>
        <v>0</v>
      </c>
      <c r="N233" s="12">
        <f t="shared" si="98"/>
        <v>0</v>
      </c>
      <c r="O233" s="12">
        <f t="shared" si="98"/>
        <v>0</v>
      </c>
      <c r="P233" s="12">
        <f t="shared" si="98"/>
        <v>0</v>
      </c>
    </row>
    <row r="234" spans="5:16" hidden="1" outlineLevel="2" x14ac:dyDescent="0.2">
      <c r="E234" s="42" t="str">
        <f t="shared" ref="E234:P234" si="99" xml:space="preserve"> E$219</f>
        <v xml:space="preserve">Year 3 weighted enhancement clawback PAYG rate (ADDN2) </v>
      </c>
      <c r="F234" s="12">
        <f t="shared" si="99"/>
        <v>0</v>
      </c>
      <c r="G234" s="12" t="str">
        <f t="shared" si="99"/>
        <v>%</v>
      </c>
      <c r="H234" s="12">
        <f t="shared" si="99"/>
        <v>0</v>
      </c>
      <c r="I234" s="12">
        <f t="shared" si="99"/>
        <v>0</v>
      </c>
      <c r="J234" s="12">
        <f t="shared" si="99"/>
        <v>0</v>
      </c>
      <c r="K234" s="12">
        <f t="shared" si="99"/>
        <v>0</v>
      </c>
      <c r="L234" s="12">
        <f t="shared" si="99"/>
        <v>0</v>
      </c>
      <c r="M234" s="12">
        <f t="shared" si="99"/>
        <v>0</v>
      </c>
      <c r="N234" s="12">
        <f t="shared" si="99"/>
        <v>0</v>
      </c>
      <c r="O234" s="12">
        <f t="shared" si="99"/>
        <v>0</v>
      </c>
      <c r="P234" s="12">
        <f t="shared" si="99"/>
        <v>0</v>
      </c>
    </row>
    <row r="235" spans="5:16" hidden="1" outlineLevel="2" x14ac:dyDescent="0.2">
      <c r="E235" s="42" t="s">
        <v>598</v>
      </c>
      <c r="G235" s="42" t="s">
        <v>155</v>
      </c>
      <c r="H235" s="3">
        <f t="shared" ref="H235:H240" si="100" xml:space="preserve"> SUM( J235:P235 )</f>
        <v>0</v>
      </c>
      <c r="J235" s="3">
        <f t="shared" ref="J235:P240" si="101" xml:space="preserve"> J223 * J229</f>
        <v>0</v>
      </c>
      <c r="K235" s="3">
        <f t="shared" si="101"/>
        <v>0</v>
      </c>
      <c r="L235" s="3">
        <f t="shared" si="101"/>
        <v>0</v>
      </c>
      <c r="M235" s="3">
        <f t="shared" si="101"/>
        <v>0</v>
      </c>
      <c r="N235" s="3">
        <f t="shared" si="101"/>
        <v>0</v>
      </c>
      <c r="O235" s="3">
        <f t="shared" si="101"/>
        <v>0</v>
      </c>
      <c r="P235" s="3">
        <f t="shared" si="101"/>
        <v>0</v>
      </c>
    </row>
    <row r="236" spans="5:16" hidden="1" outlineLevel="2" x14ac:dyDescent="0.2">
      <c r="E236" s="42" t="s">
        <v>599</v>
      </c>
      <c r="G236" s="42" t="s">
        <v>155</v>
      </c>
      <c r="H236" s="3">
        <f t="shared" si="100"/>
        <v>0</v>
      </c>
      <c r="J236" s="3">
        <f t="shared" si="101"/>
        <v>0</v>
      </c>
      <c r="K236" s="3">
        <f t="shared" si="101"/>
        <v>0</v>
      </c>
      <c r="L236" s="3">
        <f t="shared" si="101"/>
        <v>0</v>
      </c>
      <c r="M236" s="3">
        <f t="shared" si="101"/>
        <v>0</v>
      </c>
      <c r="N236" s="3">
        <f t="shared" si="101"/>
        <v>0</v>
      </c>
      <c r="O236" s="3">
        <f t="shared" si="101"/>
        <v>0</v>
      </c>
      <c r="P236" s="3">
        <f t="shared" si="101"/>
        <v>0</v>
      </c>
    </row>
    <row r="237" spans="5:16" hidden="1" outlineLevel="2" x14ac:dyDescent="0.2">
      <c r="E237" s="42" t="s">
        <v>600</v>
      </c>
      <c r="G237" s="42" t="s">
        <v>155</v>
      </c>
      <c r="H237" s="3">
        <f t="shared" si="100"/>
        <v>0</v>
      </c>
      <c r="J237" s="3">
        <f t="shared" si="101"/>
        <v>0</v>
      </c>
      <c r="K237" s="3">
        <f t="shared" si="101"/>
        <v>0</v>
      </c>
      <c r="L237" s="3">
        <f t="shared" si="101"/>
        <v>0</v>
      </c>
      <c r="M237" s="3">
        <f t="shared" si="101"/>
        <v>0</v>
      </c>
      <c r="N237" s="3">
        <f t="shared" si="101"/>
        <v>0</v>
      </c>
      <c r="O237" s="3">
        <f t="shared" si="101"/>
        <v>0</v>
      </c>
      <c r="P237" s="3">
        <f t="shared" si="101"/>
        <v>0</v>
      </c>
    </row>
    <row r="238" spans="5:16" hidden="1" outlineLevel="2" x14ac:dyDescent="0.2">
      <c r="E238" s="42" t="s">
        <v>601</v>
      </c>
      <c r="G238" s="42" t="s">
        <v>155</v>
      </c>
      <c r="H238" s="3">
        <f t="shared" si="100"/>
        <v>0</v>
      </c>
      <c r="J238" s="3">
        <f t="shared" si="101"/>
        <v>0</v>
      </c>
      <c r="K238" s="3">
        <f t="shared" si="101"/>
        <v>0</v>
      </c>
      <c r="L238" s="3">
        <f t="shared" si="101"/>
        <v>0</v>
      </c>
      <c r="M238" s="3">
        <f t="shared" si="101"/>
        <v>0</v>
      </c>
      <c r="N238" s="3">
        <f t="shared" si="101"/>
        <v>0</v>
      </c>
      <c r="O238" s="3">
        <f t="shared" si="101"/>
        <v>0</v>
      </c>
      <c r="P238" s="3">
        <f t="shared" si="101"/>
        <v>0</v>
      </c>
    </row>
    <row r="239" spans="5:16" hidden="1" outlineLevel="2" x14ac:dyDescent="0.2">
      <c r="E239" s="42" t="s">
        <v>602</v>
      </c>
      <c r="G239" s="42" t="s">
        <v>155</v>
      </c>
      <c r="H239" s="3">
        <f t="shared" si="100"/>
        <v>0</v>
      </c>
      <c r="J239" s="3">
        <f t="shared" si="101"/>
        <v>0</v>
      </c>
      <c r="K239" s="3">
        <f t="shared" si="101"/>
        <v>0</v>
      </c>
      <c r="L239" s="3">
        <f t="shared" si="101"/>
        <v>0</v>
      </c>
      <c r="M239" s="3">
        <f t="shared" si="101"/>
        <v>0</v>
      </c>
      <c r="N239" s="3">
        <f t="shared" si="101"/>
        <v>0</v>
      </c>
      <c r="O239" s="3">
        <f t="shared" si="101"/>
        <v>0</v>
      </c>
      <c r="P239" s="3">
        <f t="shared" si="101"/>
        <v>0</v>
      </c>
    </row>
    <row r="240" spans="5:16" hidden="1" outlineLevel="2" x14ac:dyDescent="0.2">
      <c r="E240" s="42" t="s">
        <v>603</v>
      </c>
      <c r="G240" s="42" t="s">
        <v>155</v>
      </c>
      <c r="H240" s="3">
        <f t="shared" si="100"/>
        <v>0</v>
      </c>
      <c r="J240" s="3">
        <f t="shared" si="101"/>
        <v>0</v>
      </c>
      <c r="K240" s="3">
        <f t="shared" si="101"/>
        <v>0</v>
      </c>
      <c r="L240" s="3">
        <f t="shared" si="101"/>
        <v>0</v>
      </c>
      <c r="M240" s="3">
        <f t="shared" si="101"/>
        <v>0</v>
      </c>
      <c r="N240" s="3">
        <f t="shared" si="101"/>
        <v>0</v>
      </c>
      <c r="O240" s="3">
        <f t="shared" si="101"/>
        <v>0</v>
      </c>
      <c r="P240" s="3">
        <f t="shared" si="101"/>
        <v>0</v>
      </c>
    </row>
    <row r="241" spans="2:16" hidden="1" outlineLevel="2" x14ac:dyDescent="0.2"/>
    <row r="242" spans="2:16" hidden="1" outlineLevel="2" x14ac:dyDescent="0.2"/>
    <row r="243" spans="2:16" hidden="1" outlineLevel="2" x14ac:dyDescent="0.2">
      <c r="B243" s="35" t="s">
        <v>604</v>
      </c>
    </row>
    <row r="244" spans="2:16" hidden="1" outlineLevel="2" x14ac:dyDescent="0.2">
      <c r="E244" s="42" t="str">
        <f t="shared" ref="E244:P244" si="102" xml:space="preserve"> E$235</f>
        <v xml:space="preserve">Year 3 PAYG linked adjustment clawback - real (WR) </v>
      </c>
      <c r="F244" s="3">
        <f t="shared" si="102"/>
        <v>0</v>
      </c>
      <c r="G244" s="3" t="str">
        <f t="shared" si="102"/>
        <v>£m</v>
      </c>
      <c r="H244" s="3">
        <f t="shared" si="102"/>
        <v>0</v>
      </c>
      <c r="I244" s="3">
        <f t="shared" si="102"/>
        <v>0</v>
      </c>
      <c r="J244" s="3">
        <f t="shared" si="102"/>
        <v>0</v>
      </c>
      <c r="K244" s="3">
        <f t="shared" si="102"/>
        <v>0</v>
      </c>
      <c r="L244" s="3">
        <f t="shared" si="102"/>
        <v>0</v>
      </c>
      <c r="M244" s="3">
        <f t="shared" si="102"/>
        <v>0</v>
      </c>
      <c r="N244" s="3">
        <f t="shared" si="102"/>
        <v>0</v>
      </c>
      <c r="O244" s="3">
        <f t="shared" si="102"/>
        <v>0</v>
      </c>
      <c r="P244" s="3">
        <f t="shared" si="102"/>
        <v>0</v>
      </c>
    </row>
    <row r="245" spans="2:16" hidden="1" outlineLevel="2" x14ac:dyDescent="0.2">
      <c r="E245" s="42" t="str">
        <f t="shared" ref="E245:P245" si="103" xml:space="preserve"> E$236</f>
        <v xml:space="preserve">Year 3 PAYG linked adjustment clawback - real (WN) </v>
      </c>
      <c r="F245" s="3">
        <f t="shared" si="103"/>
        <v>0</v>
      </c>
      <c r="G245" s="3" t="str">
        <f t="shared" si="103"/>
        <v>£m</v>
      </c>
      <c r="H245" s="3">
        <f t="shared" si="103"/>
        <v>0</v>
      </c>
      <c r="I245" s="3">
        <f t="shared" si="103"/>
        <v>0</v>
      </c>
      <c r="J245" s="3">
        <f t="shared" si="103"/>
        <v>0</v>
      </c>
      <c r="K245" s="3">
        <f t="shared" si="103"/>
        <v>0</v>
      </c>
      <c r="L245" s="3">
        <f t="shared" si="103"/>
        <v>0</v>
      </c>
      <c r="M245" s="3">
        <f t="shared" si="103"/>
        <v>0</v>
      </c>
      <c r="N245" s="3">
        <f t="shared" si="103"/>
        <v>0</v>
      </c>
      <c r="O245" s="3">
        <f t="shared" si="103"/>
        <v>0</v>
      </c>
      <c r="P245" s="3">
        <f t="shared" si="103"/>
        <v>0</v>
      </c>
    </row>
    <row r="246" spans="2:16" hidden="1" outlineLevel="2" x14ac:dyDescent="0.2">
      <c r="E246" s="42" t="str">
        <f t="shared" ref="E246:P246" si="104" xml:space="preserve"> E$237</f>
        <v xml:space="preserve">Year 3 PAYG linked adjustment clawback - real (WWN) </v>
      </c>
      <c r="F246" s="3">
        <f t="shared" si="104"/>
        <v>0</v>
      </c>
      <c r="G246" s="3" t="str">
        <f t="shared" si="104"/>
        <v>£m</v>
      </c>
      <c r="H246" s="3">
        <f t="shared" si="104"/>
        <v>0</v>
      </c>
      <c r="I246" s="3">
        <f t="shared" si="104"/>
        <v>0</v>
      </c>
      <c r="J246" s="3">
        <f t="shared" si="104"/>
        <v>0</v>
      </c>
      <c r="K246" s="3">
        <f t="shared" si="104"/>
        <v>0</v>
      </c>
      <c r="L246" s="3">
        <f t="shared" si="104"/>
        <v>0</v>
      </c>
      <c r="M246" s="3">
        <f t="shared" si="104"/>
        <v>0</v>
      </c>
      <c r="N246" s="3">
        <f t="shared" si="104"/>
        <v>0</v>
      </c>
      <c r="O246" s="3">
        <f t="shared" si="104"/>
        <v>0</v>
      </c>
      <c r="P246" s="3">
        <f t="shared" si="104"/>
        <v>0</v>
      </c>
    </row>
    <row r="247" spans="2:16" hidden="1" outlineLevel="2" x14ac:dyDescent="0.2">
      <c r="E247" s="42" t="str">
        <f t="shared" ref="E247:P247" si="105" xml:space="preserve"> E$238</f>
        <v xml:space="preserve">Year 3 PAYG linked adjustment clawback - real (BR) </v>
      </c>
      <c r="F247" s="3">
        <f t="shared" si="105"/>
        <v>0</v>
      </c>
      <c r="G247" s="3" t="str">
        <f t="shared" si="105"/>
        <v>£m</v>
      </c>
      <c r="H247" s="3">
        <f t="shared" si="105"/>
        <v>0</v>
      </c>
      <c r="I247" s="3">
        <f t="shared" si="105"/>
        <v>0</v>
      </c>
      <c r="J247" s="3">
        <f t="shared" si="105"/>
        <v>0</v>
      </c>
      <c r="K247" s="3">
        <f t="shared" si="105"/>
        <v>0</v>
      </c>
      <c r="L247" s="3">
        <f t="shared" si="105"/>
        <v>0</v>
      </c>
      <c r="M247" s="3">
        <f t="shared" si="105"/>
        <v>0</v>
      </c>
      <c r="N247" s="3">
        <f t="shared" si="105"/>
        <v>0</v>
      </c>
      <c r="O247" s="3">
        <f t="shared" si="105"/>
        <v>0</v>
      </c>
      <c r="P247" s="3">
        <f t="shared" si="105"/>
        <v>0</v>
      </c>
    </row>
    <row r="248" spans="2:16" hidden="1" outlineLevel="2" x14ac:dyDescent="0.2">
      <c r="E248" s="42" t="str">
        <f t="shared" ref="E248:P248" si="106" xml:space="preserve"> E$239</f>
        <v xml:space="preserve">Year 3 PAYG linked adjustment clawback - real (ADDN1) </v>
      </c>
      <c r="F248" s="3">
        <f t="shared" si="106"/>
        <v>0</v>
      </c>
      <c r="G248" s="3" t="str">
        <f t="shared" si="106"/>
        <v>£m</v>
      </c>
      <c r="H248" s="3">
        <f t="shared" si="106"/>
        <v>0</v>
      </c>
      <c r="I248" s="3">
        <f t="shared" si="106"/>
        <v>0</v>
      </c>
      <c r="J248" s="3">
        <f t="shared" si="106"/>
        <v>0</v>
      </c>
      <c r="K248" s="3">
        <f t="shared" si="106"/>
        <v>0</v>
      </c>
      <c r="L248" s="3">
        <f t="shared" si="106"/>
        <v>0</v>
      </c>
      <c r="M248" s="3">
        <f t="shared" si="106"/>
        <v>0</v>
      </c>
      <c r="N248" s="3">
        <f t="shared" si="106"/>
        <v>0</v>
      </c>
      <c r="O248" s="3">
        <f t="shared" si="106"/>
        <v>0</v>
      </c>
      <c r="P248" s="3">
        <f t="shared" si="106"/>
        <v>0</v>
      </c>
    </row>
    <row r="249" spans="2:16" hidden="1" outlineLevel="2" x14ac:dyDescent="0.2">
      <c r="E249" s="42" t="str">
        <f t="shared" ref="E249:P249" si="107" xml:space="preserve"> E$240</f>
        <v xml:space="preserve">Year 3 PAYG linked adjustment clawback - real (ADDN2) </v>
      </c>
      <c r="F249" s="3">
        <f t="shared" si="107"/>
        <v>0</v>
      </c>
      <c r="G249" s="3" t="str">
        <f t="shared" si="107"/>
        <v>£m</v>
      </c>
      <c r="H249" s="3">
        <f t="shared" si="107"/>
        <v>0</v>
      </c>
      <c r="I249" s="3">
        <f t="shared" si="107"/>
        <v>0</v>
      </c>
      <c r="J249" s="3">
        <f t="shared" si="107"/>
        <v>0</v>
      </c>
      <c r="K249" s="3">
        <f t="shared" si="107"/>
        <v>0</v>
      </c>
      <c r="L249" s="3">
        <f t="shared" si="107"/>
        <v>0</v>
      </c>
      <c r="M249" s="3">
        <f t="shared" si="107"/>
        <v>0</v>
      </c>
      <c r="N249" s="3">
        <f t="shared" si="107"/>
        <v>0</v>
      </c>
      <c r="O249" s="3">
        <f t="shared" si="107"/>
        <v>0</v>
      </c>
      <c r="P249" s="3">
        <f t="shared" si="107"/>
        <v>0</v>
      </c>
    </row>
    <row r="250" spans="2:16" hidden="1" outlineLevel="2" x14ac:dyDescent="0.2">
      <c r="E250" s="42" t="s">
        <v>605</v>
      </c>
      <c r="F250" s="3">
        <f t="shared" ref="F250:F255" si="108" xml:space="preserve"> SUM( $J244:$P244 )</f>
        <v>0</v>
      </c>
      <c r="G250" s="42" t="s">
        <v>155</v>
      </c>
      <c r="H250" s="3"/>
    </row>
    <row r="251" spans="2:16" hidden="1" outlineLevel="2" x14ac:dyDescent="0.2">
      <c r="E251" s="42" t="s">
        <v>606</v>
      </c>
      <c r="F251" s="3">
        <f t="shared" si="108"/>
        <v>0</v>
      </c>
      <c r="G251" s="42" t="s">
        <v>155</v>
      </c>
      <c r="H251" s="3"/>
    </row>
    <row r="252" spans="2:16" hidden="1" outlineLevel="2" x14ac:dyDescent="0.2">
      <c r="E252" s="42" t="s">
        <v>607</v>
      </c>
      <c r="F252" s="3">
        <f t="shared" si="108"/>
        <v>0</v>
      </c>
      <c r="G252" s="42" t="s">
        <v>155</v>
      </c>
      <c r="H252" s="3"/>
    </row>
    <row r="253" spans="2:16" hidden="1" outlineLevel="2" x14ac:dyDescent="0.2">
      <c r="E253" s="42" t="s">
        <v>608</v>
      </c>
      <c r="F253" s="3">
        <f t="shared" si="108"/>
        <v>0</v>
      </c>
      <c r="G253" s="42" t="s">
        <v>155</v>
      </c>
      <c r="H253" s="3"/>
    </row>
    <row r="254" spans="2:16" hidden="1" outlineLevel="2" x14ac:dyDescent="0.2">
      <c r="E254" s="42" t="s">
        <v>609</v>
      </c>
      <c r="F254" s="3">
        <f t="shared" si="108"/>
        <v>0</v>
      </c>
      <c r="G254" s="42" t="s">
        <v>155</v>
      </c>
      <c r="H254" s="3"/>
    </row>
    <row r="255" spans="2:16" hidden="1" outlineLevel="2" x14ac:dyDescent="0.2">
      <c r="E255" s="42" t="s">
        <v>610</v>
      </c>
      <c r="F255" s="3">
        <f t="shared" si="108"/>
        <v>0</v>
      </c>
      <c r="G255" s="42" t="s">
        <v>155</v>
      </c>
      <c r="H255" s="3"/>
    </row>
    <row r="256" spans="2:16" hidden="1" outlineLevel="2" x14ac:dyDescent="0.2"/>
    <row r="257" spans="1:16" hidden="1" outlineLevel="2" x14ac:dyDescent="0.2"/>
    <row r="258" spans="1:16" hidden="1" outlineLevel="2" x14ac:dyDescent="0.2">
      <c r="B258" s="35" t="s">
        <v>611</v>
      </c>
    </row>
    <row r="259" spans="1:16" hidden="1" outlineLevel="2" x14ac:dyDescent="0.2">
      <c r="E259" s="42" t="str">
        <f t="shared" ref="E259:G259" si="109" xml:space="preserve"> E$250</f>
        <v xml:space="preserve">Total year 3 PAYG linked adjustment clawback - real (WR) </v>
      </c>
      <c r="F259" s="3">
        <f t="shared" si="109"/>
        <v>0</v>
      </c>
      <c r="G259" s="42" t="str">
        <f t="shared" si="109"/>
        <v>£m</v>
      </c>
      <c r="H259" s="3"/>
    </row>
    <row r="260" spans="1:16" hidden="1" outlineLevel="2" x14ac:dyDescent="0.2">
      <c r="E260" s="42" t="str">
        <f t="shared" ref="E260:G260" si="110" xml:space="preserve"> E$251</f>
        <v xml:space="preserve">Total year 3 PAYG linked adjustment clawback - real (WN) </v>
      </c>
      <c r="F260" s="3">
        <f t="shared" si="110"/>
        <v>0</v>
      </c>
      <c r="G260" s="42" t="str">
        <f t="shared" si="110"/>
        <v>£m</v>
      </c>
      <c r="H260" s="3"/>
    </row>
    <row r="261" spans="1:16" hidden="1" outlineLevel="2" x14ac:dyDescent="0.2">
      <c r="E261" s="42" t="str">
        <f t="shared" ref="E261:G261" si="111" xml:space="preserve"> E$252</f>
        <v xml:space="preserve">Total year 3 PAYG linked adjustment clawback - real (WWN) </v>
      </c>
      <c r="F261" s="3">
        <f t="shared" si="111"/>
        <v>0</v>
      </c>
      <c r="G261" s="42" t="str">
        <f t="shared" si="111"/>
        <v>£m</v>
      </c>
      <c r="H261" s="3"/>
    </row>
    <row r="262" spans="1:16" hidden="1" outlineLevel="2" x14ac:dyDescent="0.2">
      <c r="E262" s="42" t="str">
        <f t="shared" ref="E262:G262" si="112" xml:space="preserve"> E$253</f>
        <v xml:space="preserve">Total year 3 PAYG linked adjustment clawback - real (BR) </v>
      </c>
      <c r="F262" s="3">
        <f t="shared" si="112"/>
        <v>0</v>
      </c>
      <c r="G262" s="42" t="str">
        <f t="shared" si="112"/>
        <v>£m</v>
      </c>
      <c r="H262" s="3"/>
    </row>
    <row r="263" spans="1:16" hidden="1" outlineLevel="2" x14ac:dyDescent="0.2">
      <c r="E263" s="42" t="str">
        <f t="shared" ref="E263:G263" si="113" xml:space="preserve"> E$254</f>
        <v xml:space="preserve">Total year 3 PAYG linked adjustment clawback - real (ADDN1) </v>
      </c>
      <c r="F263" s="3">
        <f t="shared" si="113"/>
        <v>0</v>
      </c>
      <c r="G263" s="42" t="str">
        <f t="shared" si="113"/>
        <v>£m</v>
      </c>
      <c r="H263" s="3"/>
    </row>
    <row r="264" spans="1:16" hidden="1" outlineLevel="2" x14ac:dyDescent="0.2">
      <c r="E264" s="42" t="str">
        <f t="shared" ref="E264:G264" si="114" xml:space="preserve"> E$255</f>
        <v xml:space="preserve">Total year 3 PAYG linked adjustment clawback - real (ADDN2) </v>
      </c>
      <c r="F264" s="3">
        <f t="shared" si="114"/>
        <v>0</v>
      </c>
      <c r="G264" s="42" t="str">
        <f t="shared" si="114"/>
        <v>£m</v>
      </c>
      <c r="H264" s="3"/>
    </row>
    <row r="265" spans="1:16" hidden="1" outlineLevel="2" x14ac:dyDescent="0.2">
      <c r="A265" s="11"/>
      <c r="B265" s="11"/>
      <c r="C265" s="21"/>
      <c r="D265" s="19"/>
      <c r="E265" s="15" t="str">
        <f xml:space="preserve"> Inputs!E$60</f>
        <v>Year 3 payback period flag</v>
      </c>
      <c r="F265" s="8">
        <f xml:space="preserve"> Inputs!F$60</f>
        <v>0</v>
      </c>
      <c r="G265" s="8" t="str">
        <f xml:space="preserve"> Inputs!G$60</f>
        <v>Flag</v>
      </c>
      <c r="H265" s="8">
        <f xml:space="preserve"> Inputs!H$60</f>
        <v>1</v>
      </c>
      <c r="I265" s="8">
        <f xml:space="preserve"> Inputs!I$60</f>
        <v>0</v>
      </c>
      <c r="J265" s="8">
        <f xml:space="preserve"> Inputs!J$60</f>
        <v>0</v>
      </c>
      <c r="K265" s="8">
        <f xml:space="preserve"> Inputs!K$60</f>
        <v>0</v>
      </c>
      <c r="L265" s="8">
        <f xml:space="preserve"> Inputs!L$60</f>
        <v>0</v>
      </c>
      <c r="M265" s="8">
        <f xml:space="preserve"> Inputs!M$60</f>
        <v>0</v>
      </c>
      <c r="N265" s="8">
        <f xml:space="preserve"> Inputs!N$60</f>
        <v>0</v>
      </c>
      <c r="O265" s="8">
        <f xml:space="preserve"> Inputs!O$60</f>
        <v>1</v>
      </c>
      <c r="P265" s="8">
        <f xml:space="preserve"> Inputs!P$60</f>
        <v>0</v>
      </c>
    </row>
    <row r="266" spans="1:16" hidden="1" outlineLevel="2" x14ac:dyDescent="0.2">
      <c r="E266" s="42" t="s">
        <v>612</v>
      </c>
      <c r="G266" s="42" t="s">
        <v>155</v>
      </c>
      <c r="H266" s="3">
        <f t="shared" ref="H266:H271" si="115" xml:space="preserve"> SUM( J266:P266 )</f>
        <v>0</v>
      </c>
      <c r="J266" s="3">
        <f t="shared" ref="J266:P271" si="116" xml:space="preserve"> $F259 * J$265</f>
        <v>0</v>
      </c>
      <c r="K266" s="3">
        <f t="shared" si="116"/>
        <v>0</v>
      </c>
      <c r="L266" s="3">
        <f t="shared" si="116"/>
        <v>0</v>
      </c>
      <c r="M266" s="3">
        <f t="shared" si="116"/>
        <v>0</v>
      </c>
      <c r="N266" s="3">
        <f t="shared" si="116"/>
        <v>0</v>
      </c>
      <c r="O266" s="3">
        <f t="shared" si="116"/>
        <v>0</v>
      </c>
      <c r="P266" s="3">
        <f t="shared" si="116"/>
        <v>0</v>
      </c>
    </row>
    <row r="267" spans="1:16" hidden="1" outlineLevel="2" x14ac:dyDescent="0.2">
      <c r="E267" s="42" t="s">
        <v>613</v>
      </c>
      <c r="G267" s="42" t="s">
        <v>155</v>
      </c>
      <c r="H267" s="3">
        <f t="shared" si="115"/>
        <v>0</v>
      </c>
      <c r="J267" s="3">
        <f t="shared" si="116"/>
        <v>0</v>
      </c>
      <c r="K267" s="3">
        <f t="shared" si="116"/>
        <v>0</v>
      </c>
      <c r="L267" s="3">
        <f t="shared" si="116"/>
        <v>0</v>
      </c>
      <c r="M267" s="3">
        <f t="shared" si="116"/>
        <v>0</v>
      </c>
      <c r="N267" s="3">
        <f t="shared" si="116"/>
        <v>0</v>
      </c>
      <c r="O267" s="3">
        <f t="shared" si="116"/>
        <v>0</v>
      </c>
      <c r="P267" s="3">
        <f t="shared" si="116"/>
        <v>0</v>
      </c>
    </row>
    <row r="268" spans="1:16" hidden="1" outlineLevel="2" x14ac:dyDescent="0.2">
      <c r="E268" s="42" t="s">
        <v>614</v>
      </c>
      <c r="G268" s="42" t="s">
        <v>155</v>
      </c>
      <c r="H268" s="3">
        <f t="shared" si="115"/>
        <v>0</v>
      </c>
      <c r="J268" s="3">
        <f t="shared" si="116"/>
        <v>0</v>
      </c>
      <c r="K268" s="3">
        <f t="shared" si="116"/>
        <v>0</v>
      </c>
      <c r="L268" s="3">
        <f t="shared" si="116"/>
        <v>0</v>
      </c>
      <c r="M268" s="3">
        <f t="shared" si="116"/>
        <v>0</v>
      </c>
      <c r="N268" s="3">
        <f t="shared" si="116"/>
        <v>0</v>
      </c>
      <c r="O268" s="3">
        <f t="shared" si="116"/>
        <v>0</v>
      </c>
      <c r="P268" s="3">
        <f t="shared" si="116"/>
        <v>0</v>
      </c>
    </row>
    <row r="269" spans="1:16" hidden="1" outlineLevel="2" x14ac:dyDescent="0.2">
      <c r="E269" s="42" t="s">
        <v>615</v>
      </c>
      <c r="G269" s="42" t="s">
        <v>155</v>
      </c>
      <c r="H269" s="3">
        <f t="shared" si="115"/>
        <v>0</v>
      </c>
      <c r="J269" s="3">
        <f t="shared" si="116"/>
        <v>0</v>
      </c>
      <c r="K269" s="3">
        <f t="shared" si="116"/>
        <v>0</v>
      </c>
      <c r="L269" s="3">
        <f t="shared" si="116"/>
        <v>0</v>
      </c>
      <c r="M269" s="3">
        <f t="shared" si="116"/>
        <v>0</v>
      </c>
      <c r="N269" s="3">
        <f t="shared" si="116"/>
        <v>0</v>
      </c>
      <c r="O269" s="3">
        <f t="shared" si="116"/>
        <v>0</v>
      </c>
      <c r="P269" s="3">
        <f t="shared" si="116"/>
        <v>0</v>
      </c>
    </row>
    <row r="270" spans="1:16" hidden="1" outlineLevel="2" x14ac:dyDescent="0.2">
      <c r="E270" s="42" t="s">
        <v>616</v>
      </c>
      <c r="G270" s="42" t="s">
        <v>155</v>
      </c>
      <c r="H270" s="3">
        <f t="shared" si="115"/>
        <v>0</v>
      </c>
      <c r="J270" s="3">
        <f t="shared" si="116"/>
        <v>0</v>
      </c>
      <c r="K270" s="3">
        <f t="shared" si="116"/>
        <v>0</v>
      </c>
      <c r="L270" s="3">
        <f t="shared" si="116"/>
        <v>0</v>
      </c>
      <c r="M270" s="3">
        <f t="shared" si="116"/>
        <v>0</v>
      </c>
      <c r="N270" s="3">
        <f t="shared" si="116"/>
        <v>0</v>
      </c>
      <c r="O270" s="3">
        <f t="shared" si="116"/>
        <v>0</v>
      </c>
      <c r="P270" s="3">
        <f t="shared" si="116"/>
        <v>0</v>
      </c>
    </row>
    <row r="271" spans="1:16" hidden="1" outlineLevel="2" x14ac:dyDescent="0.2">
      <c r="E271" s="42" t="s">
        <v>617</v>
      </c>
      <c r="G271" s="42" t="s">
        <v>155</v>
      </c>
      <c r="H271" s="3">
        <f t="shared" si="115"/>
        <v>0</v>
      </c>
      <c r="J271" s="3">
        <f t="shared" si="116"/>
        <v>0</v>
      </c>
      <c r="K271" s="3">
        <f t="shared" si="116"/>
        <v>0</v>
      </c>
      <c r="L271" s="3">
        <f t="shared" si="116"/>
        <v>0</v>
      </c>
      <c r="M271" s="3">
        <f t="shared" si="116"/>
        <v>0</v>
      </c>
      <c r="N271" s="3">
        <f t="shared" si="116"/>
        <v>0</v>
      </c>
      <c r="O271" s="3">
        <f t="shared" si="116"/>
        <v>0</v>
      </c>
      <c r="P271" s="3">
        <f t="shared" si="116"/>
        <v>0</v>
      </c>
    </row>
    <row r="272" spans="1:16" hidden="1" outlineLevel="2" x14ac:dyDescent="0.2"/>
    <row r="273" spans="1:16" hidden="1" outlineLevel="1" x14ac:dyDescent="0.2"/>
    <row r="274" spans="1:16" hidden="1" outlineLevel="1" x14ac:dyDescent="0.2"/>
    <row r="275" spans="1:16" hidden="1" outlineLevel="1" x14ac:dyDescent="0.2">
      <c r="B275" s="35" t="s">
        <v>327</v>
      </c>
    </row>
    <row r="276" spans="1:16" hidden="1" outlineLevel="1" x14ac:dyDescent="0.2"/>
    <row r="277" spans="1:16" hidden="1" outlineLevel="2" x14ac:dyDescent="0.2">
      <c r="B277" s="35" t="s">
        <v>618</v>
      </c>
    </row>
    <row r="278" spans="1:16" hidden="1" outlineLevel="2" x14ac:dyDescent="0.2">
      <c r="E278" s="42" t="str">
        <f t="shared" ref="E278:P278" si="117" xml:space="preserve"> E$166</f>
        <v xml:space="preserve">Expenditure adjustment clawback year 3 in spend year - real (WR) </v>
      </c>
      <c r="F278" s="3">
        <f t="shared" si="117"/>
        <v>0</v>
      </c>
      <c r="G278" s="3" t="str">
        <f t="shared" si="117"/>
        <v>£m</v>
      </c>
      <c r="H278" s="3">
        <f t="shared" si="117"/>
        <v>0</v>
      </c>
      <c r="I278" s="3">
        <f t="shared" si="117"/>
        <v>0</v>
      </c>
      <c r="J278" s="3">
        <f t="shared" si="117"/>
        <v>0</v>
      </c>
      <c r="K278" s="3">
        <f t="shared" si="117"/>
        <v>0</v>
      </c>
      <c r="L278" s="3">
        <f t="shared" si="117"/>
        <v>0</v>
      </c>
      <c r="M278" s="3">
        <f t="shared" si="117"/>
        <v>0</v>
      </c>
      <c r="N278" s="3">
        <f t="shared" si="117"/>
        <v>0</v>
      </c>
      <c r="O278" s="3">
        <f t="shared" si="117"/>
        <v>0</v>
      </c>
      <c r="P278" s="3">
        <f t="shared" si="117"/>
        <v>0</v>
      </c>
    </row>
    <row r="279" spans="1:16" hidden="1" outlineLevel="2" x14ac:dyDescent="0.2">
      <c r="E279" s="42" t="str">
        <f t="shared" ref="E279:P279" si="118" xml:space="preserve"> E$167</f>
        <v xml:space="preserve">Expenditure adjustment clawback year 3 in spend year - real (WN) </v>
      </c>
      <c r="F279" s="3">
        <f t="shared" si="118"/>
        <v>0</v>
      </c>
      <c r="G279" s="3" t="str">
        <f t="shared" si="118"/>
        <v>£m</v>
      </c>
      <c r="H279" s="3">
        <f t="shared" si="118"/>
        <v>0</v>
      </c>
      <c r="I279" s="3">
        <f t="shared" si="118"/>
        <v>0</v>
      </c>
      <c r="J279" s="3">
        <f t="shared" si="118"/>
        <v>0</v>
      </c>
      <c r="K279" s="3">
        <f t="shared" si="118"/>
        <v>0</v>
      </c>
      <c r="L279" s="3">
        <f t="shared" si="118"/>
        <v>0</v>
      </c>
      <c r="M279" s="3">
        <f t="shared" si="118"/>
        <v>0</v>
      </c>
      <c r="N279" s="3">
        <f t="shared" si="118"/>
        <v>0</v>
      </c>
      <c r="O279" s="3">
        <f t="shared" si="118"/>
        <v>0</v>
      </c>
      <c r="P279" s="3">
        <f t="shared" si="118"/>
        <v>0</v>
      </c>
    </row>
    <row r="280" spans="1:16" hidden="1" outlineLevel="2" x14ac:dyDescent="0.2">
      <c r="E280" s="42" t="str">
        <f t="shared" ref="E280:P280" si="119" xml:space="preserve"> E$168</f>
        <v xml:space="preserve">Expenditure adjustment clawback year 3 in spend year - real (WWN) </v>
      </c>
      <c r="F280" s="3">
        <f t="shared" si="119"/>
        <v>0</v>
      </c>
      <c r="G280" s="3" t="str">
        <f t="shared" si="119"/>
        <v>£m</v>
      </c>
      <c r="H280" s="3">
        <f t="shared" si="119"/>
        <v>0</v>
      </c>
      <c r="I280" s="3">
        <f t="shared" si="119"/>
        <v>0</v>
      </c>
      <c r="J280" s="3">
        <f t="shared" si="119"/>
        <v>0</v>
      </c>
      <c r="K280" s="3">
        <f t="shared" si="119"/>
        <v>0</v>
      </c>
      <c r="L280" s="3">
        <f t="shared" si="119"/>
        <v>0</v>
      </c>
      <c r="M280" s="3">
        <f t="shared" si="119"/>
        <v>0</v>
      </c>
      <c r="N280" s="3">
        <f t="shared" si="119"/>
        <v>0</v>
      </c>
      <c r="O280" s="3">
        <f t="shared" si="119"/>
        <v>0</v>
      </c>
      <c r="P280" s="3">
        <f t="shared" si="119"/>
        <v>0</v>
      </c>
    </row>
    <row r="281" spans="1:16" hidden="1" outlineLevel="2" x14ac:dyDescent="0.2">
      <c r="E281" s="42" t="str">
        <f t="shared" ref="E281:P281" si="120" xml:space="preserve"> E$169</f>
        <v xml:space="preserve">Expenditure adjustment clawback year 3 in spend year - real (BR) </v>
      </c>
      <c r="F281" s="3">
        <f t="shared" si="120"/>
        <v>0</v>
      </c>
      <c r="G281" s="3" t="str">
        <f t="shared" si="120"/>
        <v>£m</v>
      </c>
      <c r="H281" s="3">
        <f t="shared" si="120"/>
        <v>0</v>
      </c>
      <c r="I281" s="3">
        <f t="shared" si="120"/>
        <v>0</v>
      </c>
      <c r="J281" s="3">
        <f t="shared" si="120"/>
        <v>0</v>
      </c>
      <c r="K281" s="3">
        <f t="shared" si="120"/>
        <v>0</v>
      </c>
      <c r="L281" s="3">
        <f t="shared" si="120"/>
        <v>0</v>
      </c>
      <c r="M281" s="3">
        <f t="shared" si="120"/>
        <v>0</v>
      </c>
      <c r="N281" s="3">
        <f t="shared" si="120"/>
        <v>0</v>
      </c>
      <c r="O281" s="3">
        <f t="shared" si="120"/>
        <v>0</v>
      </c>
      <c r="P281" s="3">
        <f t="shared" si="120"/>
        <v>0</v>
      </c>
    </row>
    <row r="282" spans="1:16" hidden="1" outlineLevel="2" x14ac:dyDescent="0.2">
      <c r="E282" s="42" t="str">
        <f t="shared" ref="E282:P282" si="121" xml:space="preserve"> E$170</f>
        <v xml:space="preserve">Expenditure adjustment clawback year 3 in spend year - real (ADDN1) </v>
      </c>
      <c r="F282" s="3">
        <f t="shared" si="121"/>
        <v>0</v>
      </c>
      <c r="G282" s="3" t="str">
        <f t="shared" si="121"/>
        <v>£m</v>
      </c>
      <c r="H282" s="3">
        <f t="shared" si="121"/>
        <v>0</v>
      </c>
      <c r="I282" s="3">
        <f t="shared" si="121"/>
        <v>0</v>
      </c>
      <c r="J282" s="3">
        <f t="shared" si="121"/>
        <v>0</v>
      </c>
      <c r="K282" s="3">
        <f t="shared" si="121"/>
        <v>0</v>
      </c>
      <c r="L282" s="3">
        <f t="shared" si="121"/>
        <v>0</v>
      </c>
      <c r="M282" s="3">
        <f t="shared" si="121"/>
        <v>0</v>
      </c>
      <c r="N282" s="3">
        <f t="shared" si="121"/>
        <v>0</v>
      </c>
      <c r="O282" s="3">
        <f t="shared" si="121"/>
        <v>0</v>
      </c>
      <c r="P282" s="3">
        <f t="shared" si="121"/>
        <v>0</v>
      </c>
    </row>
    <row r="283" spans="1:16" hidden="1" outlineLevel="2" x14ac:dyDescent="0.2">
      <c r="E283" s="42" t="str">
        <f t="shared" ref="E283:P283" si="122" xml:space="preserve"> E$171</f>
        <v xml:space="preserve">Expenditure adjustment clawback year 3 in spend year - real (ADDN2) </v>
      </c>
      <c r="F283" s="3">
        <f t="shared" si="122"/>
        <v>0</v>
      </c>
      <c r="G283" s="3" t="str">
        <f t="shared" si="122"/>
        <v>£m</v>
      </c>
      <c r="H283" s="3">
        <f t="shared" si="122"/>
        <v>0</v>
      </c>
      <c r="I283" s="3">
        <f t="shared" si="122"/>
        <v>0</v>
      </c>
      <c r="J283" s="3">
        <f t="shared" si="122"/>
        <v>0</v>
      </c>
      <c r="K283" s="3">
        <f t="shared" si="122"/>
        <v>0</v>
      </c>
      <c r="L283" s="3">
        <f t="shared" si="122"/>
        <v>0</v>
      </c>
      <c r="M283" s="3">
        <f t="shared" si="122"/>
        <v>0</v>
      </c>
      <c r="N283" s="3">
        <f t="shared" si="122"/>
        <v>0</v>
      </c>
      <c r="O283" s="3">
        <f t="shared" si="122"/>
        <v>0</v>
      </c>
      <c r="P283" s="3">
        <f t="shared" si="122"/>
        <v>0</v>
      </c>
    </row>
    <row r="284" spans="1:16" hidden="1" outlineLevel="2" x14ac:dyDescent="0.2">
      <c r="A284" s="11"/>
      <c r="B284" s="11"/>
      <c r="C284" s="21"/>
      <c r="D284" s="19"/>
      <c r="E284" s="15" t="str">
        <f xml:space="preserve"> Inputs!E$40</f>
        <v xml:space="preserve">Enhancement opex rate (WR) </v>
      </c>
      <c r="F284" s="10">
        <f xml:space="preserve"> Inputs!F$40</f>
        <v>0</v>
      </c>
      <c r="G284" s="10" t="str">
        <f xml:space="preserve"> Inputs!G$40</f>
        <v>%</v>
      </c>
      <c r="H284" s="10">
        <f xml:space="preserve"> Inputs!H$40</f>
        <v>0</v>
      </c>
      <c r="I284" s="10">
        <f xml:space="preserve"> Inputs!I$40</f>
        <v>0</v>
      </c>
      <c r="J284" s="10">
        <f xml:space="preserve"> Inputs!J$40</f>
        <v>0</v>
      </c>
      <c r="K284" s="10">
        <f xml:space="preserve"> Inputs!K$40</f>
        <v>0</v>
      </c>
      <c r="L284" s="10">
        <f xml:space="preserve"> Inputs!L$40</f>
        <v>0</v>
      </c>
      <c r="M284" s="10">
        <f xml:space="preserve"> Inputs!M$40</f>
        <v>0</v>
      </c>
      <c r="N284" s="10">
        <f xml:space="preserve"> Inputs!N$40</f>
        <v>0</v>
      </c>
      <c r="O284" s="10">
        <f xml:space="preserve"> Inputs!O$40</f>
        <v>0</v>
      </c>
      <c r="P284" s="10">
        <f xml:space="preserve"> Inputs!P$40</f>
        <v>0</v>
      </c>
    </row>
    <row r="285" spans="1:16" hidden="1" outlineLevel="2" x14ac:dyDescent="0.2">
      <c r="A285" s="11"/>
      <c r="B285" s="11"/>
      <c r="C285" s="21"/>
      <c r="D285" s="19"/>
      <c r="E285" s="15" t="str">
        <f xml:space="preserve"> Inputs!E$41</f>
        <v xml:space="preserve">Enhancement opex rate (WN) </v>
      </c>
      <c r="F285" s="10">
        <f xml:space="preserve"> Inputs!F$41</f>
        <v>0</v>
      </c>
      <c r="G285" s="10" t="str">
        <f xml:space="preserve"> Inputs!G$41</f>
        <v>%</v>
      </c>
      <c r="H285" s="10">
        <f xml:space="preserve"> Inputs!H$41</f>
        <v>0</v>
      </c>
      <c r="I285" s="10">
        <f xml:space="preserve"> Inputs!I$41</f>
        <v>0</v>
      </c>
      <c r="J285" s="10">
        <f xml:space="preserve"> Inputs!J$41</f>
        <v>0</v>
      </c>
      <c r="K285" s="10">
        <f xml:space="preserve"> Inputs!K$41</f>
        <v>0</v>
      </c>
      <c r="L285" s="10">
        <f xml:space="preserve"> Inputs!L$41</f>
        <v>0</v>
      </c>
      <c r="M285" s="10">
        <f xml:space="preserve"> Inputs!M$41</f>
        <v>0</v>
      </c>
      <c r="N285" s="10">
        <f xml:space="preserve"> Inputs!N$41</f>
        <v>0</v>
      </c>
      <c r="O285" s="10">
        <f xml:space="preserve"> Inputs!O$41</f>
        <v>0</v>
      </c>
      <c r="P285" s="10">
        <f xml:space="preserve"> Inputs!P$41</f>
        <v>0</v>
      </c>
    </row>
    <row r="286" spans="1:16" hidden="1" outlineLevel="2" x14ac:dyDescent="0.2">
      <c r="A286" s="11"/>
      <c r="B286" s="11"/>
      <c r="C286" s="21"/>
      <c r="D286" s="19"/>
      <c r="E286" s="15" t="str">
        <f xml:space="preserve"> Inputs!E$42</f>
        <v xml:space="preserve">Enhancement opex rate (WWN) </v>
      </c>
      <c r="F286" s="10">
        <f xml:space="preserve"> Inputs!F$42</f>
        <v>0</v>
      </c>
      <c r="G286" s="10" t="str">
        <f xml:space="preserve"> Inputs!G$42</f>
        <v>%</v>
      </c>
      <c r="H286" s="10">
        <f xml:space="preserve"> Inputs!H$42</f>
        <v>0</v>
      </c>
      <c r="I286" s="10">
        <f xml:space="preserve"> Inputs!I$42</f>
        <v>0</v>
      </c>
      <c r="J286" s="10">
        <f xml:space="preserve"> Inputs!J$42</f>
        <v>0</v>
      </c>
      <c r="K286" s="10">
        <f xml:space="preserve"> Inputs!K$42</f>
        <v>0</v>
      </c>
      <c r="L286" s="10">
        <f xml:space="preserve"> Inputs!L$42</f>
        <v>0</v>
      </c>
      <c r="M286" s="10">
        <f xml:space="preserve"> Inputs!M$42</f>
        <v>0</v>
      </c>
      <c r="N286" s="10">
        <f xml:space="preserve"> Inputs!N$42</f>
        <v>0</v>
      </c>
      <c r="O286" s="10">
        <f xml:space="preserve"> Inputs!O$42</f>
        <v>0</v>
      </c>
      <c r="P286" s="10">
        <f xml:space="preserve"> Inputs!P$42</f>
        <v>0</v>
      </c>
    </row>
    <row r="287" spans="1:16" hidden="1" outlineLevel="2" x14ac:dyDescent="0.2">
      <c r="A287" s="11"/>
      <c r="B287" s="11"/>
      <c r="C287" s="21"/>
      <c r="D287" s="19"/>
      <c r="E287" s="15" t="str">
        <f xml:space="preserve"> Inputs!E$43</f>
        <v xml:space="preserve">Enhancement opex rate (BR) </v>
      </c>
      <c r="F287" s="10">
        <f xml:space="preserve"> Inputs!F$43</f>
        <v>0</v>
      </c>
      <c r="G287" s="10" t="str">
        <f xml:space="preserve"> Inputs!G$43</f>
        <v>%</v>
      </c>
      <c r="H287" s="10">
        <f xml:space="preserve"> Inputs!H$43</f>
        <v>0</v>
      </c>
      <c r="I287" s="10">
        <f xml:space="preserve"> Inputs!I$43</f>
        <v>0</v>
      </c>
      <c r="J287" s="10">
        <f xml:space="preserve"> Inputs!J$43</f>
        <v>0</v>
      </c>
      <c r="K287" s="10">
        <f xml:space="preserve"> Inputs!K$43</f>
        <v>0</v>
      </c>
      <c r="L287" s="10">
        <f xml:space="preserve"> Inputs!L$43</f>
        <v>0</v>
      </c>
      <c r="M287" s="10">
        <f xml:space="preserve"> Inputs!M$43</f>
        <v>0</v>
      </c>
      <c r="N287" s="10">
        <f xml:space="preserve"> Inputs!N$43</f>
        <v>0</v>
      </c>
      <c r="O287" s="10">
        <f xml:space="preserve"> Inputs!O$43</f>
        <v>0</v>
      </c>
      <c r="P287" s="10">
        <f xml:space="preserve"> Inputs!P$43</f>
        <v>0</v>
      </c>
    </row>
    <row r="288" spans="1:16" hidden="1" outlineLevel="2" x14ac:dyDescent="0.2">
      <c r="A288" s="11"/>
      <c r="B288" s="11"/>
      <c r="C288" s="21"/>
      <c r="D288" s="19"/>
      <c r="E288" s="15" t="str">
        <f xml:space="preserve"> Inputs!E$44</f>
        <v xml:space="preserve">Enhancement opex rate (ADDN1) </v>
      </c>
      <c r="F288" s="10">
        <f xml:space="preserve"> Inputs!F$44</f>
        <v>0</v>
      </c>
      <c r="G288" s="10" t="str">
        <f xml:space="preserve"> Inputs!G$44</f>
        <v>%</v>
      </c>
      <c r="H288" s="10">
        <f xml:space="preserve"> Inputs!H$44</f>
        <v>0</v>
      </c>
      <c r="I288" s="10">
        <f xml:space="preserve"> Inputs!I$44</f>
        <v>0</v>
      </c>
      <c r="J288" s="10">
        <f xml:space="preserve"> Inputs!J$44</f>
        <v>0</v>
      </c>
      <c r="K288" s="10">
        <f xml:space="preserve"> Inputs!K$44</f>
        <v>0</v>
      </c>
      <c r="L288" s="10">
        <f xml:space="preserve"> Inputs!L$44</f>
        <v>0</v>
      </c>
      <c r="M288" s="10">
        <f xml:space="preserve"> Inputs!M$44</f>
        <v>0</v>
      </c>
      <c r="N288" s="10">
        <f xml:space="preserve"> Inputs!N$44</f>
        <v>0</v>
      </c>
      <c r="O288" s="10">
        <f xml:space="preserve"> Inputs!O$44</f>
        <v>0</v>
      </c>
      <c r="P288" s="10">
        <f xml:space="preserve"> Inputs!P$44</f>
        <v>0</v>
      </c>
    </row>
    <row r="289" spans="1:16" hidden="1" outlineLevel="2" x14ac:dyDescent="0.2">
      <c r="A289" s="11"/>
      <c r="B289" s="11"/>
      <c r="C289" s="21"/>
      <c r="D289" s="19"/>
      <c r="E289" s="15" t="str">
        <f xml:space="preserve"> Inputs!E$45</f>
        <v xml:space="preserve">Enhancement opex rate (ADDN2) </v>
      </c>
      <c r="F289" s="10">
        <f xml:space="preserve"> Inputs!F$45</f>
        <v>0</v>
      </c>
      <c r="G289" s="10" t="str">
        <f xml:space="preserve"> Inputs!G$45</f>
        <v>%</v>
      </c>
      <c r="H289" s="10">
        <f xml:space="preserve"> Inputs!H$45</f>
        <v>0</v>
      </c>
      <c r="I289" s="10">
        <f xml:space="preserve"> Inputs!I$45</f>
        <v>0</v>
      </c>
      <c r="J289" s="10">
        <f xml:space="preserve"> Inputs!J$45</f>
        <v>0</v>
      </c>
      <c r="K289" s="10">
        <f xml:space="preserve"> Inputs!K$45</f>
        <v>0</v>
      </c>
      <c r="L289" s="10">
        <f xml:space="preserve"> Inputs!L$45</f>
        <v>0</v>
      </c>
      <c r="M289" s="10">
        <f xml:space="preserve"> Inputs!M$45</f>
        <v>0</v>
      </c>
      <c r="N289" s="10">
        <f xml:space="preserve"> Inputs!N$45</f>
        <v>0</v>
      </c>
      <c r="O289" s="10">
        <f xml:space="preserve"> Inputs!O$45</f>
        <v>0</v>
      </c>
      <c r="P289" s="10">
        <f xml:space="preserve"> Inputs!P$45</f>
        <v>0</v>
      </c>
    </row>
    <row r="290" spans="1:16" hidden="1" outlineLevel="2" x14ac:dyDescent="0.2">
      <c r="E290" s="42" t="s">
        <v>619</v>
      </c>
      <c r="G290" s="42" t="s">
        <v>155</v>
      </c>
      <c r="H290" s="3">
        <f t="shared" ref="H290:H295" si="123" xml:space="preserve"> SUM( J290:P290 )</f>
        <v>0</v>
      </c>
      <c r="J290" s="3">
        <f t="shared" ref="J290:P295" si="124" xml:space="preserve"> J278 * ( 1 - J284 )</f>
        <v>0</v>
      </c>
      <c r="K290" s="3">
        <f t="shared" si="124"/>
        <v>0</v>
      </c>
      <c r="L290" s="3">
        <f t="shared" si="124"/>
        <v>0</v>
      </c>
      <c r="M290" s="3">
        <f t="shared" si="124"/>
        <v>0</v>
      </c>
      <c r="N290" s="3">
        <f t="shared" si="124"/>
        <v>0</v>
      </c>
      <c r="O290" s="3">
        <f t="shared" si="124"/>
        <v>0</v>
      </c>
      <c r="P290" s="3">
        <f t="shared" si="124"/>
        <v>0</v>
      </c>
    </row>
    <row r="291" spans="1:16" hidden="1" outlineLevel="2" x14ac:dyDescent="0.2">
      <c r="E291" s="42" t="s">
        <v>620</v>
      </c>
      <c r="G291" s="42" t="s">
        <v>155</v>
      </c>
      <c r="H291" s="3">
        <f t="shared" si="123"/>
        <v>0</v>
      </c>
      <c r="J291" s="3">
        <f t="shared" si="124"/>
        <v>0</v>
      </c>
      <c r="K291" s="3">
        <f t="shared" si="124"/>
        <v>0</v>
      </c>
      <c r="L291" s="3">
        <f t="shared" si="124"/>
        <v>0</v>
      </c>
      <c r="M291" s="3">
        <f t="shared" si="124"/>
        <v>0</v>
      </c>
      <c r="N291" s="3">
        <f t="shared" si="124"/>
        <v>0</v>
      </c>
      <c r="O291" s="3">
        <f t="shared" si="124"/>
        <v>0</v>
      </c>
      <c r="P291" s="3">
        <f t="shared" si="124"/>
        <v>0</v>
      </c>
    </row>
    <row r="292" spans="1:16" hidden="1" outlineLevel="2" x14ac:dyDescent="0.2">
      <c r="E292" s="42" t="s">
        <v>621</v>
      </c>
      <c r="G292" s="42" t="s">
        <v>155</v>
      </c>
      <c r="H292" s="3">
        <f t="shared" si="123"/>
        <v>0</v>
      </c>
      <c r="J292" s="3">
        <f t="shared" si="124"/>
        <v>0</v>
      </c>
      <c r="K292" s="3">
        <f t="shared" si="124"/>
        <v>0</v>
      </c>
      <c r="L292" s="3">
        <f t="shared" si="124"/>
        <v>0</v>
      </c>
      <c r="M292" s="3">
        <f t="shared" si="124"/>
        <v>0</v>
      </c>
      <c r="N292" s="3">
        <f t="shared" si="124"/>
        <v>0</v>
      </c>
      <c r="O292" s="3">
        <f t="shared" si="124"/>
        <v>0</v>
      </c>
      <c r="P292" s="3">
        <f t="shared" si="124"/>
        <v>0</v>
      </c>
    </row>
    <row r="293" spans="1:16" hidden="1" outlineLevel="2" x14ac:dyDescent="0.2">
      <c r="E293" s="42" t="s">
        <v>622</v>
      </c>
      <c r="G293" s="42" t="s">
        <v>155</v>
      </c>
      <c r="H293" s="3">
        <f t="shared" si="123"/>
        <v>0</v>
      </c>
      <c r="J293" s="3">
        <f t="shared" si="124"/>
        <v>0</v>
      </c>
      <c r="K293" s="3">
        <f t="shared" si="124"/>
        <v>0</v>
      </c>
      <c r="L293" s="3">
        <f t="shared" si="124"/>
        <v>0</v>
      </c>
      <c r="M293" s="3">
        <f t="shared" si="124"/>
        <v>0</v>
      </c>
      <c r="N293" s="3">
        <f t="shared" si="124"/>
        <v>0</v>
      </c>
      <c r="O293" s="3">
        <f t="shared" si="124"/>
        <v>0</v>
      </c>
      <c r="P293" s="3">
        <f t="shared" si="124"/>
        <v>0</v>
      </c>
    </row>
    <row r="294" spans="1:16" hidden="1" outlineLevel="2" x14ac:dyDescent="0.2">
      <c r="E294" s="42" t="s">
        <v>623</v>
      </c>
      <c r="G294" s="42" t="s">
        <v>155</v>
      </c>
      <c r="H294" s="3">
        <f t="shared" si="123"/>
        <v>0</v>
      </c>
      <c r="J294" s="3">
        <f t="shared" si="124"/>
        <v>0</v>
      </c>
      <c r="K294" s="3">
        <f t="shared" si="124"/>
        <v>0</v>
      </c>
      <c r="L294" s="3">
        <f t="shared" si="124"/>
        <v>0</v>
      </c>
      <c r="M294" s="3">
        <f t="shared" si="124"/>
        <v>0</v>
      </c>
      <c r="N294" s="3">
        <f t="shared" si="124"/>
        <v>0</v>
      </c>
      <c r="O294" s="3">
        <f t="shared" si="124"/>
        <v>0</v>
      </c>
      <c r="P294" s="3">
        <f t="shared" si="124"/>
        <v>0</v>
      </c>
    </row>
    <row r="295" spans="1:16" hidden="1" outlineLevel="2" x14ac:dyDescent="0.2">
      <c r="E295" s="42" t="s">
        <v>624</v>
      </c>
      <c r="G295" s="42" t="s">
        <v>155</v>
      </c>
      <c r="H295" s="3">
        <f t="shared" si="123"/>
        <v>0</v>
      </c>
      <c r="J295" s="3">
        <f t="shared" si="124"/>
        <v>0</v>
      </c>
      <c r="K295" s="3">
        <f t="shared" si="124"/>
        <v>0</v>
      </c>
      <c r="L295" s="3">
        <f t="shared" si="124"/>
        <v>0</v>
      </c>
      <c r="M295" s="3">
        <f t="shared" si="124"/>
        <v>0</v>
      </c>
      <c r="N295" s="3">
        <f t="shared" si="124"/>
        <v>0</v>
      </c>
      <c r="O295" s="3">
        <f t="shared" si="124"/>
        <v>0</v>
      </c>
      <c r="P295" s="3">
        <f t="shared" si="124"/>
        <v>0</v>
      </c>
    </row>
    <row r="296" spans="1:16" hidden="1" outlineLevel="2" x14ac:dyDescent="0.2"/>
    <row r="297" spans="1:16" hidden="1" outlineLevel="2" x14ac:dyDescent="0.2"/>
    <row r="298" spans="1:16" hidden="1" outlineLevel="2" x14ac:dyDescent="0.2">
      <c r="B298" s="35" t="s">
        <v>625</v>
      </c>
    </row>
    <row r="299" spans="1:16" s="95" customFormat="1" hidden="1" outlineLevel="2" x14ac:dyDescent="0.2">
      <c r="A299" s="80"/>
      <c r="B299" s="80"/>
      <c r="C299" s="94"/>
      <c r="D299" s="98"/>
      <c r="E299" s="95" t="s">
        <v>626</v>
      </c>
      <c r="G299" s="95" t="s">
        <v>155</v>
      </c>
      <c r="J299" s="39">
        <f t="shared" ref="J299:P304" si="125" xml:space="preserve"> I317</f>
        <v>0</v>
      </c>
      <c r="K299" s="39">
        <f t="shared" si="125"/>
        <v>0</v>
      </c>
      <c r="L299" s="39">
        <f t="shared" si="125"/>
        <v>0</v>
      </c>
      <c r="M299" s="39">
        <f t="shared" si="125"/>
        <v>0</v>
      </c>
      <c r="N299" s="39">
        <f t="shared" si="125"/>
        <v>0</v>
      </c>
      <c r="O299" s="39">
        <f t="shared" si="125"/>
        <v>0</v>
      </c>
      <c r="P299" s="39">
        <f t="shared" si="125"/>
        <v>0</v>
      </c>
    </row>
    <row r="300" spans="1:16" hidden="1" outlineLevel="2" x14ac:dyDescent="0.2">
      <c r="E300" s="42" t="s">
        <v>627</v>
      </c>
      <c r="G300" s="42" t="s">
        <v>155</v>
      </c>
      <c r="J300" s="3">
        <f t="shared" si="125"/>
        <v>0</v>
      </c>
      <c r="K300" s="3">
        <f t="shared" si="125"/>
        <v>0</v>
      </c>
      <c r="L300" s="3">
        <f t="shared" si="125"/>
        <v>0</v>
      </c>
      <c r="M300" s="3">
        <f t="shared" si="125"/>
        <v>0</v>
      </c>
      <c r="N300" s="3">
        <f t="shared" si="125"/>
        <v>0</v>
      </c>
      <c r="O300" s="3">
        <f t="shared" si="125"/>
        <v>0</v>
      </c>
      <c r="P300" s="3">
        <f t="shared" si="125"/>
        <v>0</v>
      </c>
    </row>
    <row r="301" spans="1:16" hidden="1" outlineLevel="2" x14ac:dyDescent="0.2">
      <c r="E301" s="42" t="s">
        <v>628</v>
      </c>
      <c r="G301" s="42" t="s">
        <v>155</v>
      </c>
      <c r="J301" s="3">
        <f t="shared" si="125"/>
        <v>0</v>
      </c>
      <c r="K301" s="3">
        <f t="shared" si="125"/>
        <v>0</v>
      </c>
      <c r="L301" s="3">
        <f t="shared" si="125"/>
        <v>0</v>
      </c>
      <c r="M301" s="3">
        <f t="shared" si="125"/>
        <v>0</v>
      </c>
      <c r="N301" s="3">
        <f t="shared" si="125"/>
        <v>0</v>
      </c>
      <c r="O301" s="3">
        <f t="shared" si="125"/>
        <v>0</v>
      </c>
      <c r="P301" s="3">
        <f t="shared" si="125"/>
        <v>0</v>
      </c>
    </row>
    <row r="302" spans="1:16" hidden="1" outlineLevel="2" x14ac:dyDescent="0.2">
      <c r="E302" s="42" t="s">
        <v>629</v>
      </c>
      <c r="G302" s="42" t="s">
        <v>155</v>
      </c>
      <c r="J302" s="3">
        <f t="shared" si="125"/>
        <v>0</v>
      </c>
      <c r="K302" s="3">
        <f t="shared" si="125"/>
        <v>0</v>
      </c>
      <c r="L302" s="3">
        <f t="shared" si="125"/>
        <v>0</v>
      </c>
      <c r="M302" s="3">
        <f t="shared" si="125"/>
        <v>0</v>
      </c>
      <c r="N302" s="3">
        <f t="shared" si="125"/>
        <v>0</v>
      </c>
      <c r="O302" s="3">
        <f t="shared" si="125"/>
        <v>0</v>
      </c>
      <c r="P302" s="3">
        <f t="shared" si="125"/>
        <v>0</v>
      </c>
    </row>
    <row r="303" spans="1:16" hidden="1" outlineLevel="2" x14ac:dyDescent="0.2">
      <c r="E303" s="42" t="s">
        <v>630</v>
      </c>
      <c r="G303" s="42" t="s">
        <v>155</v>
      </c>
      <c r="J303" s="3">
        <f t="shared" si="125"/>
        <v>0</v>
      </c>
      <c r="K303" s="3">
        <f t="shared" si="125"/>
        <v>0</v>
      </c>
      <c r="L303" s="3">
        <f t="shared" si="125"/>
        <v>0</v>
      </c>
      <c r="M303" s="3">
        <f t="shared" si="125"/>
        <v>0</v>
      </c>
      <c r="N303" s="3">
        <f t="shared" si="125"/>
        <v>0</v>
      </c>
      <c r="O303" s="3">
        <f t="shared" si="125"/>
        <v>0</v>
      </c>
      <c r="P303" s="3">
        <f t="shared" si="125"/>
        <v>0</v>
      </c>
    </row>
    <row r="304" spans="1:16" hidden="1" outlineLevel="2" x14ac:dyDescent="0.2">
      <c r="E304" s="42" t="s">
        <v>631</v>
      </c>
      <c r="G304" s="42" t="s">
        <v>155</v>
      </c>
      <c r="J304" s="3">
        <f t="shared" si="125"/>
        <v>0</v>
      </c>
      <c r="K304" s="3">
        <f t="shared" si="125"/>
        <v>0</v>
      </c>
      <c r="L304" s="3">
        <f t="shared" si="125"/>
        <v>0</v>
      </c>
      <c r="M304" s="3">
        <f t="shared" si="125"/>
        <v>0</v>
      </c>
      <c r="N304" s="3">
        <f t="shared" si="125"/>
        <v>0</v>
      </c>
      <c r="O304" s="3">
        <f t="shared" si="125"/>
        <v>0</v>
      </c>
      <c r="P304" s="3">
        <f t="shared" si="125"/>
        <v>0</v>
      </c>
    </row>
    <row r="305" spans="1:16" hidden="1" outlineLevel="2" x14ac:dyDescent="0.2">
      <c r="D305" s="90" t="s">
        <v>342</v>
      </c>
      <c r="E305" s="42" t="str">
        <f t="shared" ref="E305:P305" si="126" xml:space="preserve"> E$290</f>
        <v xml:space="preserve">Year 3 RCV linked adjustment clawback - real (WR) </v>
      </c>
      <c r="F305" s="3">
        <f t="shared" si="126"/>
        <v>0</v>
      </c>
      <c r="G305" s="3" t="str">
        <f t="shared" si="126"/>
        <v>£m</v>
      </c>
      <c r="H305" s="3">
        <f t="shared" si="126"/>
        <v>0</v>
      </c>
      <c r="I305" s="3">
        <f t="shared" si="126"/>
        <v>0</v>
      </c>
      <c r="J305" s="3">
        <f t="shared" si="126"/>
        <v>0</v>
      </c>
      <c r="K305" s="3">
        <f t="shared" si="126"/>
        <v>0</v>
      </c>
      <c r="L305" s="3">
        <f t="shared" si="126"/>
        <v>0</v>
      </c>
      <c r="M305" s="3">
        <f t="shared" si="126"/>
        <v>0</v>
      </c>
      <c r="N305" s="3">
        <f t="shared" si="126"/>
        <v>0</v>
      </c>
      <c r="O305" s="3">
        <f t="shared" si="126"/>
        <v>0</v>
      </c>
      <c r="P305" s="3">
        <f t="shared" si="126"/>
        <v>0</v>
      </c>
    </row>
    <row r="306" spans="1:16" hidden="1" outlineLevel="2" x14ac:dyDescent="0.2">
      <c r="D306" s="90" t="s">
        <v>342</v>
      </c>
      <c r="E306" s="42" t="str">
        <f t="shared" ref="E306:P306" si="127" xml:space="preserve"> E$291</f>
        <v xml:space="preserve">Year 3 RCV linked adjustment clawback - real (WN) </v>
      </c>
      <c r="F306" s="3">
        <f t="shared" si="127"/>
        <v>0</v>
      </c>
      <c r="G306" s="3" t="str">
        <f t="shared" si="127"/>
        <v>£m</v>
      </c>
      <c r="H306" s="3">
        <f t="shared" si="127"/>
        <v>0</v>
      </c>
      <c r="I306" s="3">
        <f t="shared" si="127"/>
        <v>0</v>
      </c>
      <c r="J306" s="3">
        <f t="shared" si="127"/>
        <v>0</v>
      </c>
      <c r="K306" s="3">
        <f t="shared" si="127"/>
        <v>0</v>
      </c>
      <c r="L306" s="3">
        <f t="shared" si="127"/>
        <v>0</v>
      </c>
      <c r="M306" s="3">
        <f t="shared" si="127"/>
        <v>0</v>
      </c>
      <c r="N306" s="3">
        <f t="shared" si="127"/>
        <v>0</v>
      </c>
      <c r="O306" s="3">
        <f t="shared" si="127"/>
        <v>0</v>
      </c>
      <c r="P306" s="3">
        <f t="shared" si="127"/>
        <v>0</v>
      </c>
    </row>
    <row r="307" spans="1:16" hidden="1" outlineLevel="2" x14ac:dyDescent="0.2">
      <c r="D307" s="90" t="s">
        <v>342</v>
      </c>
      <c r="E307" s="42" t="str">
        <f t="shared" ref="E307:P307" si="128" xml:space="preserve"> E$292</f>
        <v xml:space="preserve">Year 3 RCV linked adjustment clawback - real (WWN) </v>
      </c>
      <c r="F307" s="3">
        <f t="shared" si="128"/>
        <v>0</v>
      </c>
      <c r="G307" s="3" t="str">
        <f t="shared" si="128"/>
        <v>£m</v>
      </c>
      <c r="H307" s="3">
        <f t="shared" si="128"/>
        <v>0</v>
      </c>
      <c r="I307" s="3">
        <f t="shared" si="128"/>
        <v>0</v>
      </c>
      <c r="J307" s="3">
        <f t="shared" si="128"/>
        <v>0</v>
      </c>
      <c r="K307" s="3">
        <f t="shared" si="128"/>
        <v>0</v>
      </c>
      <c r="L307" s="3">
        <f t="shared" si="128"/>
        <v>0</v>
      </c>
      <c r="M307" s="3">
        <f t="shared" si="128"/>
        <v>0</v>
      </c>
      <c r="N307" s="3">
        <f t="shared" si="128"/>
        <v>0</v>
      </c>
      <c r="O307" s="3">
        <f t="shared" si="128"/>
        <v>0</v>
      </c>
      <c r="P307" s="3">
        <f t="shared" si="128"/>
        <v>0</v>
      </c>
    </row>
    <row r="308" spans="1:16" hidden="1" outlineLevel="2" x14ac:dyDescent="0.2">
      <c r="D308" s="90" t="s">
        <v>342</v>
      </c>
      <c r="E308" s="42" t="str">
        <f t="shared" ref="E308:P308" si="129" xml:space="preserve"> E$293</f>
        <v xml:space="preserve">Year 3 RCV linked adjustment clawback - real (BR) </v>
      </c>
      <c r="F308" s="3">
        <f t="shared" si="129"/>
        <v>0</v>
      </c>
      <c r="G308" s="3" t="str">
        <f t="shared" si="129"/>
        <v>£m</v>
      </c>
      <c r="H308" s="3">
        <f t="shared" si="129"/>
        <v>0</v>
      </c>
      <c r="I308" s="3">
        <f t="shared" si="129"/>
        <v>0</v>
      </c>
      <c r="J308" s="3">
        <f t="shared" si="129"/>
        <v>0</v>
      </c>
      <c r="K308" s="3">
        <f t="shared" si="129"/>
        <v>0</v>
      </c>
      <c r="L308" s="3">
        <f t="shared" si="129"/>
        <v>0</v>
      </c>
      <c r="M308" s="3">
        <f t="shared" si="129"/>
        <v>0</v>
      </c>
      <c r="N308" s="3">
        <f t="shared" si="129"/>
        <v>0</v>
      </c>
      <c r="O308" s="3">
        <f t="shared" si="129"/>
        <v>0</v>
      </c>
      <c r="P308" s="3">
        <f t="shared" si="129"/>
        <v>0</v>
      </c>
    </row>
    <row r="309" spans="1:16" hidden="1" outlineLevel="2" x14ac:dyDescent="0.2">
      <c r="D309" s="90" t="s">
        <v>342</v>
      </c>
      <c r="E309" s="42" t="str">
        <f t="shared" ref="E309:P309" si="130" xml:space="preserve"> E$294</f>
        <v xml:space="preserve">Year 3 RCV linked adjustment clawback - real (ADDN1) </v>
      </c>
      <c r="F309" s="3">
        <f t="shared" si="130"/>
        <v>0</v>
      </c>
      <c r="G309" s="3" t="str">
        <f t="shared" si="130"/>
        <v>£m</v>
      </c>
      <c r="H309" s="3">
        <f t="shared" si="130"/>
        <v>0</v>
      </c>
      <c r="I309" s="3">
        <f t="shared" si="130"/>
        <v>0</v>
      </c>
      <c r="J309" s="3">
        <f t="shared" si="130"/>
        <v>0</v>
      </c>
      <c r="K309" s="3">
        <f t="shared" si="130"/>
        <v>0</v>
      </c>
      <c r="L309" s="3">
        <f t="shared" si="130"/>
        <v>0</v>
      </c>
      <c r="M309" s="3">
        <f t="shared" si="130"/>
        <v>0</v>
      </c>
      <c r="N309" s="3">
        <f t="shared" si="130"/>
        <v>0</v>
      </c>
      <c r="O309" s="3">
        <f t="shared" si="130"/>
        <v>0</v>
      </c>
      <c r="P309" s="3">
        <f t="shared" si="130"/>
        <v>0</v>
      </c>
    </row>
    <row r="310" spans="1:16" hidden="1" outlineLevel="2" x14ac:dyDescent="0.2">
      <c r="D310" s="90" t="s">
        <v>342</v>
      </c>
      <c r="E310" s="42" t="str">
        <f t="shared" ref="E310:P310" si="131" xml:space="preserve"> E$295</f>
        <v xml:space="preserve">Year 3 RCV linked adjustment clawback - real (ADDN2) </v>
      </c>
      <c r="F310" s="3">
        <f t="shared" si="131"/>
        <v>0</v>
      </c>
      <c r="G310" s="3" t="str">
        <f t="shared" si="131"/>
        <v>£m</v>
      </c>
      <c r="H310" s="3">
        <f t="shared" si="131"/>
        <v>0</v>
      </c>
      <c r="I310" s="3">
        <f t="shared" si="131"/>
        <v>0</v>
      </c>
      <c r="J310" s="3">
        <f t="shared" si="131"/>
        <v>0</v>
      </c>
      <c r="K310" s="3">
        <f t="shared" si="131"/>
        <v>0</v>
      </c>
      <c r="L310" s="3">
        <f t="shared" si="131"/>
        <v>0</v>
      </c>
      <c r="M310" s="3">
        <f t="shared" si="131"/>
        <v>0</v>
      </c>
      <c r="N310" s="3">
        <f t="shared" si="131"/>
        <v>0</v>
      </c>
      <c r="O310" s="3">
        <f t="shared" si="131"/>
        <v>0</v>
      </c>
      <c r="P310" s="3">
        <f t="shared" si="131"/>
        <v>0</v>
      </c>
    </row>
    <row r="311" spans="1:16" s="64" customFormat="1" hidden="1" outlineLevel="2" x14ac:dyDescent="0.2">
      <c r="A311" s="44"/>
      <c r="B311" s="44"/>
      <c r="C311" s="62"/>
      <c r="D311" s="65" t="s">
        <v>343</v>
      </c>
      <c r="E311" s="64" t="str">
        <f t="shared" ref="E311:P311" si="132" xml:space="preserve"> E$383</f>
        <v xml:space="preserve">Year 3 RCV linked adjustment run off - real (WR) </v>
      </c>
      <c r="F311" s="30">
        <f t="shared" si="132"/>
        <v>0</v>
      </c>
      <c r="G311" s="30" t="str">
        <f t="shared" si="132"/>
        <v>£m</v>
      </c>
      <c r="H311" s="30">
        <f t="shared" si="132"/>
        <v>0</v>
      </c>
      <c r="I311" s="30">
        <f t="shared" si="132"/>
        <v>0</v>
      </c>
      <c r="J311" s="30">
        <f t="shared" si="132"/>
        <v>0</v>
      </c>
      <c r="K311" s="30">
        <f t="shared" si="132"/>
        <v>0</v>
      </c>
      <c r="L311" s="30">
        <f t="shared" si="132"/>
        <v>0</v>
      </c>
      <c r="M311" s="30">
        <f t="shared" si="132"/>
        <v>0</v>
      </c>
      <c r="N311" s="30">
        <f t="shared" si="132"/>
        <v>0</v>
      </c>
      <c r="O311" s="30">
        <f t="shared" si="132"/>
        <v>0</v>
      </c>
      <c r="P311" s="30">
        <f t="shared" si="132"/>
        <v>0</v>
      </c>
    </row>
    <row r="312" spans="1:16" s="64" customFormat="1" hidden="1" outlineLevel="2" x14ac:dyDescent="0.2">
      <c r="A312" s="44"/>
      <c r="B312" s="44"/>
      <c r="C312" s="62"/>
      <c r="D312" s="65" t="s">
        <v>343</v>
      </c>
      <c r="E312" s="64" t="str">
        <f t="shared" ref="E312:P312" si="133" xml:space="preserve"> E$384</f>
        <v xml:space="preserve">Year 3 RCV linked adjustment run off - real (WN) </v>
      </c>
      <c r="F312" s="30">
        <f t="shared" si="133"/>
        <v>0</v>
      </c>
      <c r="G312" s="30" t="str">
        <f t="shared" si="133"/>
        <v>£m</v>
      </c>
      <c r="H312" s="30">
        <f t="shared" si="133"/>
        <v>0</v>
      </c>
      <c r="I312" s="30">
        <f t="shared" si="133"/>
        <v>0</v>
      </c>
      <c r="J312" s="30">
        <f t="shared" si="133"/>
        <v>0</v>
      </c>
      <c r="K312" s="30">
        <f t="shared" si="133"/>
        <v>0</v>
      </c>
      <c r="L312" s="30">
        <f t="shared" si="133"/>
        <v>0</v>
      </c>
      <c r="M312" s="30">
        <f t="shared" si="133"/>
        <v>0</v>
      </c>
      <c r="N312" s="30">
        <f t="shared" si="133"/>
        <v>0</v>
      </c>
      <c r="O312" s="30">
        <f t="shared" si="133"/>
        <v>0</v>
      </c>
      <c r="P312" s="30">
        <f t="shared" si="133"/>
        <v>0</v>
      </c>
    </row>
    <row r="313" spans="1:16" s="64" customFormat="1" hidden="1" outlineLevel="2" x14ac:dyDescent="0.2">
      <c r="A313" s="44"/>
      <c r="B313" s="44"/>
      <c r="C313" s="62"/>
      <c r="D313" s="65" t="s">
        <v>343</v>
      </c>
      <c r="E313" s="64" t="str">
        <f t="shared" ref="E313:P313" si="134" xml:space="preserve"> E$385</f>
        <v xml:space="preserve">Year 3 RCV linked adjustment run off - real (WWN) </v>
      </c>
      <c r="F313" s="30">
        <f t="shared" si="134"/>
        <v>0</v>
      </c>
      <c r="G313" s="30" t="str">
        <f t="shared" si="134"/>
        <v>£m</v>
      </c>
      <c r="H313" s="30">
        <f t="shared" si="134"/>
        <v>0</v>
      </c>
      <c r="I313" s="30">
        <f t="shared" si="134"/>
        <v>0</v>
      </c>
      <c r="J313" s="30">
        <f t="shared" si="134"/>
        <v>0</v>
      </c>
      <c r="K313" s="30">
        <f t="shared" si="134"/>
        <v>0</v>
      </c>
      <c r="L313" s="30">
        <f t="shared" si="134"/>
        <v>0</v>
      </c>
      <c r="M313" s="30">
        <f t="shared" si="134"/>
        <v>0</v>
      </c>
      <c r="N313" s="30">
        <f t="shared" si="134"/>
        <v>0</v>
      </c>
      <c r="O313" s="30">
        <f t="shared" si="134"/>
        <v>0</v>
      </c>
      <c r="P313" s="30">
        <f t="shared" si="134"/>
        <v>0</v>
      </c>
    </row>
    <row r="314" spans="1:16" s="64" customFormat="1" hidden="1" outlineLevel="2" x14ac:dyDescent="0.2">
      <c r="A314" s="44"/>
      <c r="B314" s="44"/>
      <c r="C314" s="62"/>
      <c r="D314" s="65" t="s">
        <v>343</v>
      </c>
      <c r="E314" s="64" t="str">
        <f t="shared" ref="E314:P314" si="135" xml:space="preserve"> E$386</f>
        <v xml:space="preserve">Year 3 RCV linked adjustment run off - real (BR) </v>
      </c>
      <c r="F314" s="30">
        <f t="shared" si="135"/>
        <v>0</v>
      </c>
      <c r="G314" s="30" t="str">
        <f t="shared" si="135"/>
        <v>£m</v>
      </c>
      <c r="H314" s="30">
        <f t="shared" si="135"/>
        <v>0</v>
      </c>
      <c r="I314" s="30">
        <f t="shared" si="135"/>
        <v>0</v>
      </c>
      <c r="J314" s="30">
        <f t="shared" si="135"/>
        <v>0</v>
      </c>
      <c r="K314" s="30">
        <f t="shared" si="135"/>
        <v>0</v>
      </c>
      <c r="L314" s="30">
        <f t="shared" si="135"/>
        <v>0</v>
      </c>
      <c r="M314" s="30">
        <f t="shared" si="135"/>
        <v>0</v>
      </c>
      <c r="N314" s="30">
        <f t="shared" si="135"/>
        <v>0</v>
      </c>
      <c r="O314" s="30">
        <f t="shared" si="135"/>
        <v>0</v>
      </c>
      <c r="P314" s="30">
        <f t="shared" si="135"/>
        <v>0</v>
      </c>
    </row>
    <row r="315" spans="1:16" s="64" customFormat="1" hidden="1" outlineLevel="2" x14ac:dyDescent="0.2">
      <c r="A315" s="44"/>
      <c r="B315" s="44"/>
      <c r="C315" s="62"/>
      <c r="D315" s="65" t="s">
        <v>343</v>
      </c>
      <c r="E315" s="64" t="str">
        <f t="shared" ref="E315:P315" si="136" xml:space="preserve"> E$387</f>
        <v xml:space="preserve">Year 3 RCV linked adjustment run off - real (ADDN1) </v>
      </c>
      <c r="F315" s="30">
        <f t="shared" si="136"/>
        <v>0</v>
      </c>
      <c r="G315" s="30" t="str">
        <f t="shared" si="136"/>
        <v>£m</v>
      </c>
      <c r="H315" s="30">
        <f t="shared" si="136"/>
        <v>0</v>
      </c>
      <c r="I315" s="30">
        <f t="shared" si="136"/>
        <v>0</v>
      </c>
      <c r="J315" s="30">
        <f t="shared" si="136"/>
        <v>0</v>
      </c>
      <c r="K315" s="30">
        <f t="shared" si="136"/>
        <v>0</v>
      </c>
      <c r="L315" s="30">
        <f t="shared" si="136"/>
        <v>0</v>
      </c>
      <c r="M315" s="30">
        <f t="shared" si="136"/>
        <v>0</v>
      </c>
      <c r="N315" s="30">
        <f t="shared" si="136"/>
        <v>0</v>
      </c>
      <c r="O315" s="30">
        <f t="shared" si="136"/>
        <v>0</v>
      </c>
      <c r="P315" s="30">
        <f t="shared" si="136"/>
        <v>0</v>
      </c>
    </row>
    <row r="316" spans="1:16" s="64" customFormat="1" hidden="1" outlineLevel="2" x14ac:dyDescent="0.2">
      <c r="A316" s="44"/>
      <c r="B316" s="44"/>
      <c r="C316" s="62"/>
      <c r="D316" s="65" t="s">
        <v>343</v>
      </c>
      <c r="E316" s="64" t="str">
        <f t="shared" ref="E316:P316" si="137" xml:space="preserve"> E$388</f>
        <v xml:space="preserve">Year 3 RCV linked adjustment run off - real (ADDN2) </v>
      </c>
      <c r="F316" s="30">
        <f t="shared" si="137"/>
        <v>0</v>
      </c>
      <c r="G316" s="30" t="str">
        <f t="shared" si="137"/>
        <v>£m</v>
      </c>
      <c r="H316" s="30">
        <f t="shared" si="137"/>
        <v>0</v>
      </c>
      <c r="I316" s="30">
        <f t="shared" si="137"/>
        <v>0</v>
      </c>
      <c r="J316" s="30">
        <f t="shared" si="137"/>
        <v>0</v>
      </c>
      <c r="K316" s="30">
        <f t="shared" si="137"/>
        <v>0</v>
      </c>
      <c r="L316" s="30">
        <f t="shared" si="137"/>
        <v>0</v>
      </c>
      <c r="M316" s="30">
        <f t="shared" si="137"/>
        <v>0</v>
      </c>
      <c r="N316" s="30">
        <f t="shared" si="137"/>
        <v>0</v>
      </c>
      <c r="O316" s="30">
        <f t="shared" si="137"/>
        <v>0</v>
      </c>
      <c r="P316" s="30">
        <f t="shared" si="137"/>
        <v>0</v>
      </c>
    </row>
    <row r="317" spans="1:16" hidden="1" outlineLevel="2" x14ac:dyDescent="0.2">
      <c r="E317" s="42" t="s">
        <v>632</v>
      </c>
      <c r="G317" s="42" t="s">
        <v>155</v>
      </c>
      <c r="I317" s="3">
        <f t="shared" ref="I317:P322" si="138" xml:space="preserve"> ( I299 + I305 - I311 )</f>
        <v>0</v>
      </c>
      <c r="J317" s="3">
        <f t="shared" si="138"/>
        <v>0</v>
      </c>
      <c r="K317" s="3">
        <f t="shared" si="138"/>
        <v>0</v>
      </c>
      <c r="L317" s="3">
        <f t="shared" si="138"/>
        <v>0</v>
      </c>
      <c r="M317" s="3">
        <f t="shared" si="138"/>
        <v>0</v>
      </c>
      <c r="N317" s="3">
        <f t="shared" si="138"/>
        <v>0</v>
      </c>
      <c r="O317" s="3">
        <f t="shared" si="138"/>
        <v>0</v>
      </c>
      <c r="P317" s="3">
        <f t="shared" si="138"/>
        <v>0</v>
      </c>
    </row>
    <row r="318" spans="1:16" hidden="1" outlineLevel="2" x14ac:dyDescent="0.2">
      <c r="E318" s="42" t="s">
        <v>633</v>
      </c>
      <c r="G318" s="42" t="s">
        <v>155</v>
      </c>
      <c r="I318" s="3">
        <f t="shared" si="138"/>
        <v>0</v>
      </c>
      <c r="J318" s="3">
        <f t="shared" si="138"/>
        <v>0</v>
      </c>
      <c r="K318" s="3">
        <f t="shared" si="138"/>
        <v>0</v>
      </c>
      <c r="L318" s="3">
        <f t="shared" si="138"/>
        <v>0</v>
      </c>
      <c r="M318" s="3">
        <f t="shared" si="138"/>
        <v>0</v>
      </c>
      <c r="N318" s="3">
        <f t="shared" si="138"/>
        <v>0</v>
      </c>
      <c r="O318" s="3">
        <f t="shared" si="138"/>
        <v>0</v>
      </c>
      <c r="P318" s="3">
        <f t="shared" si="138"/>
        <v>0</v>
      </c>
    </row>
    <row r="319" spans="1:16" hidden="1" outlineLevel="2" x14ac:dyDescent="0.2">
      <c r="E319" s="42" t="s">
        <v>634</v>
      </c>
      <c r="G319" s="42" t="s">
        <v>155</v>
      </c>
      <c r="I319" s="3">
        <f t="shared" si="138"/>
        <v>0</v>
      </c>
      <c r="J319" s="3">
        <f t="shared" si="138"/>
        <v>0</v>
      </c>
      <c r="K319" s="3">
        <f t="shared" si="138"/>
        <v>0</v>
      </c>
      <c r="L319" s="3">
        <f t="shared" si="138"/>
        <v>0</v>
      </c>
      <c r="M319" s="3">
        <f t="shared" si="138"/>
        <v>0</v>
      </c>
      <c r="N319" s="3">
        <f t="shared" si="138"/>
        <v>0</v>
      </c>
      <c r="O319" s="3">
        <f t="shared" si="138"/>
        <v>0</v>
      </c>
      <c r="P319" s="3">
        <f t="shared" si="138"/>
        <v>0</v>
      </c>
    </row>
    <row r="320" spans="1:16" hidden="1" outlineLevel="2" x14ac:dyDescent="0.2">
      <c r="E320" s="42" t="s">
        <v>635</v>
      </c>
      <c r="G320" s="42" t="s">
        <v>155</v>
      </c>
      <c r="I320" s="3">
        <f t="shared" si="138"/>
        <v>0</v>
      </c>
      <c r="J320" s="3">
        <f t="shared" si="138"/>
        <v>0</v>
      </c>
      <c r="K320" s="3">
        <f t="shared" si="138"/>
        <v>0</v>
      </c>
      <c r="L320" s="3">
        <f t="shared" si="138"/>
        <v>0</v>
      </c>
      <c r="M320" s="3">
        <f t="shared" si="138"/>
        <v>0</v>
      </c>
      <c r="N320" s="3">
        <f t="shared" si="138"/>
        <v>0</v>
      </c>
      <c r="O320" s="3">
        <f t="shared" si="138"/>
        <v>0</v>
      </c>
      <c r="P320" s="3">
        <f t="shared" si="138"/>
        <v>0</v>
      </c>
    </row>
    <row r="321" spans="1:16" hidden="1" outlineLevel="2" x14ac:dyDescent="0.2">
      <c r="E321" s="42" t="s">
        <v>636</v>
      </c>
      <c r="G321" s="42" t="s">
        <v>155</v>
      </c>
      <c r="I321" s="3">
        <f t="shared" si="138"/>
        <v>0</v>
      </c>
      <c r="J321" s="3">
        <f t="shared" si="138"/>
        <v>0</v>
      </c>
      <c r="K321" s="3">
        <f t="shared" si="138"/>
        <v>0</v>
      </c>
      <c r="L321" s="3">
        <f t="shared" si="138"/>
        <v>0</v>
      </c>
      <c r="M321" s="3">
        <f t="shared" si="138"/>
        <v>0</v>
      </c>
      <c r="N321" s="3">
        <f t="shared" si="138"/>
        <v>0</v>
      </c>
      <c r="O321" s="3">
        <f t="shared" si="138"/>
        <v>0</v>
      </c>
      <c r="P321" s="3">
        <f t="shared" si="138"/>
        <v>0</v>
      </c>
    </row>
    <row r="322" spans="1:16" s="100" customFormat="1" hidden="1" outlineLevel="2" x14ac:dyDescent="0.2">
      <c r="A322" s="78"/>
      <c r="B322" s="78"/>
      <c r="C322" s="102"/>
      <c r="D322" s="104"/>
      <c r="E322" s="100" t="s">
        <v>637</v>
      </c>
      <c r="G322" s="100" t="s">
        <v>155</v>
      </c>
      <c r="I322" s="38">
        <f t="shared" si="138"/>
        <v>0</v>
      </c>
      <c r="J322" s="38">
        <f t="shared" si="138"/>
        <v>0</v>
      </c>
      <c r="K322" s="38">
        <f t="shared" si="138"/>
        <v>0</v>
      </c>
      <c r="L322" s="38">
        <f t="shared" si="138"/>
        <v>0</v>
      </c>
      <c r="M322" s="38">
        <f t="shared" si="138"/>
        <v>0</v>
      </c>
      <c r="N322" s="38">
        <f t="shared" si="138"/>
        <v>0</v>
      </c>
      <c r="O322" s="38">
        <f t="shared" si="138"/>
        <v>0</v>
      </c>
      <c r="P322" s="38">
        <f t="shared" si="138"/>
        <v>0</v>
      </c>
    </row>
    <row r="323" spans="1:16" hidden="1" outlineLevel="1" x14ac:dyDescent="0.2"/>
    <row r="324" spans="1:16" hidden="1" outlineLevel="1" x14ac:dyDescent="0.2"/>
    <row r="325" spans="1:16" hidden="1" outlineLevel="1" x14ac:dyDescent="0.2">
      <c r="B325" s="35" t="s">
        <v>350</v>
      </c>
    </row>
    <row r="326" spans="1:16" hidden="1" outlineLevel="1" x14ac:dyDescent="0.2"/>
    <row r="327" spans="1:16" hidden="1" outlineLevel="2" x14ac:dyDescent="0.2">
      <c r="B327" s="35" t="s">
        <v>638</v>
      </c>
    </row>
    <row r="328" spans="1:16" hidden="1" outlineLevel="2" x14ac:dyDescent="0.2">
      <c r="E328" s="42" t="str">
        <f t="shared" ref="E328:P328" si="139" xml:space="preserve"> E$299</f>
        <v>Year 3 RCV linked adjustment clawback balance - real (WR)  BEG</v>
      </c>
      <c r="F328" s="3">
        <f t="shared" si="139"/>
        <v>0</v>
      </c>
      <c r="G328" s="3" t="str">
        <f t="shared" si="139"/>
        <v>£m</v>
      </c>
      <c r="H328" s="3">
        <f t="shared" si="139"/>
        <v>0</v>
      </c>
      <c r="I328" s="3">
        <f t="shared" si="139"/>
        <v>0</v>
      </c>
      <c r="J328" s="3">
        <f t="shared" si="139"/>
        <v>0</v>
      </c>
      <c r="K328" s="3">
        <f t="shared" si="139"/>
        <v>0</v>
      </c>
      <c r="L328" s="3">
        <f t="shared" si="139"/>
        <v>0</v>
      </c>
      <c r="M328" s="3">
        <f t="shared" si="139"/>
        <v>0</v>
      </c>
      <c r="N328" s="3">
        <f t="shared" si="139"/>
        <v>0</v>
      </c>
      <c r="O328" s="3">
        <f t="shared" si="139"/>
        <v>0</v>
      </c>
      <c r="P328" s="3">
        <f t="shared" si="139"/>
        <v>0</v>
      </c>
    </row>
    <row r="329" spans="1:16" hidden="1" outlineLevel="2" x14ac:dyDescent="0.2">
      <c r="E329" s="42" t="str">
        <f t="shared" ref="E329:P329" si="140" xml:space="preserve"> E$300</f>
        <v>Year 3 RCV linked adjustment clawback balance - real (WN)  BEG</v>
      </c>
      <c r="F329" s="3">
        <f t="shared" si="140"/>
        <v>0</v>
      </c>
      <c r="G329" s="3" t="str">
        <f t="shared" si="140"/>
        <v>£m</v>
      </c>
      <c r="H329" s="3">
        <f t="shared" si="140"/>
        <v>0</v>
      </c>
      <c r="I329" s="3">
        <f t="shared" si="140"/>
        <v>0</v>
      </c>
      <c r="J329" s="3">
        <f t="shared" si="140"/>
        <v>0</v>
      </c>
      <c r="K329" s="3">
        <f t="shared" si="140"/>
        <v>0</v>
      </c>
      <c r="L329" s="3">
        <f t="shared" si="140"/>
        <v>0</v>
      </c>
      <c r="M329" s="3">
        <f t="shared" si="140"/>
        <v>0</v>
      </c>
      <c r="N329" s="3">
        <f t="shared" si="140"/>
        <v>0</v>
      </c>
      <c r="O329" s="3">
        <f t="shared" si="140"/>
        <v>0</v>
      </c>
      <c r="P329" s="3">
        <f t="shared" si="140"/>
        <v>0</v>
      </c>
    </row>
    <row r="330" spans="1:16" hidden="1" outlineLevel="2" x14ac:dyDescent="0.2">
      <c r="E330" s="42" t="str">
        <f t="shared" ref="E330:P330" si="141" xml:space="preserve"> E$301</f>
        <v>Year 3 RCV linked adjustment clawback balance - real (WWN)  BEG</v>
      </c>
      <c r="F330" s="3">
        <f t="shared" si="141"/>
        <v>0</v>
      </c>
      <c r="G330" s="3" t="str">
        <f t="shared" si="141"/>
        <v>£m</v>
      </c>
      <c r="H330" s="3">
        <f t="shared" si="141"/>
        <v>0</v>
      </c>
      <c r="I330" s="3">
        <f t="shared" si="141"/>
        <v>0</v>
      </c>
      <c r="J330" s="3">
        <f t="shared" si="141"/>
        <v>0</v>
      </c>
      <c r="K330" s="3">
        <f t="shared" si="141"/>
        <v>0</v>
      </c>
      <c r="L330" s="3">
        <f t="shared" si="141"/>
        <v>0</v>
      </c>
      <c r="M330" s="3">
        <f t="shared" si="141"/>
        <v>0</v>
      </c>
      <c r="N330" s="3">
        <f t="shared" si="141"/>
        <v>0</v>
      </c>
      <c r="O330" s="3">
        <f t="shared" si="141"/>
        <v>0</v>
      </c>
      <c r="P330" s="3">
        <f t="shared" si="141"/>
        <v>0</v>
      </c>
    </row>
    <row r="331" spans="1:16" hidden="1" outlineLevel="2" x14ac:dyDescent="0.2">
      <c r="E331" s="42" t="str">
        <f t="shared" ref="E331:P331" si="142" xml:space="preserve"> E$302</f>
        <v>Year 3 RCV linked adjustment clawback balance - real (BR)  BEG</v>
      </c>
      <c r="F331" s="3">
        <f t="shared" si="142"/>
        <v>0</v>
      </c>
      <c r="G331" s="3" t="str">
        <f t="shared" si="142"/>
        <v>£m</v>
      </c>
      <c r="H331" s="3">
        <f t="shared" si="142"/>
        <v>0</v>
      </c>
      <c r="I331" s="3">
        <f t="shared" si="142"/>
        <v>0</v>
      </c>
      <c r="J331" s="3">
        <f t="shared" si="142"/>
        <v>0</v>
      </c>
      <c r="K331" s="3">
        <f t="shared" si="142"/>
        <v>0</v>
      </c>
      <c r="L331" s="3">
        <f t="shared" si="142"/>
        <v>0</v>
      </c>
      <c r="M331" s="3">
        <f t="shared" si="142"/>
        <v>0</v>
      </c>
      <c r="N331" s="3">
        <f t="shared" si="142"/>
        <v>0</v>
      </c>
      <c r="O331" s="3">
        <f t="shared" si="142"/>
        <v>0</v>
      </c>
      <c r="P331" s="3">
        <f t="shared" si="142"/>
        <v>0</v>
      </c>
    </row>
    <row r="332" spans="1:16" hidden="1" outlineLevel="2" x14ac:dyDescent="0.2">
      <c r="E332" s="42" t="str">
        <f t="shared" ref="E332:P332" si="143" xml:space="preserve"> E$303</f>
        <v>Year 3 RCV linked adjustment clawback balance - real (ADDN1)  BEG</v>
      </c>
      <c r="F332" s="3">
        <f t="shared" si="143"/>
        <v>0</v>
      </c>
      <c r="G332" s="3" t="str">
        <f t="shared" si="143"/>
        <v>£m</v>
      </c>
      <c r="H332" s="3">
        <f t="shared" si="143"/>
        <v>0</v>
      </c>
      <c r="I332" s="3">
        <f t="shared" si="143"/>
        <v>0</v>
      </c>
      <c r="J332" s="3">
        <f t="shared" si="143"/>
        <v>0</v>
      </c>
      <c r="K332" s="3">
        <f t="shared" si="143"/>
        <v>0</v>
      </c>
      <c r="L332" s="3">
        <f t="shared" si="143"/>
        <v>0</v>
      </c>
      <c r="M332" s="3">
        <f t="shared" si="143"/>
        <v>0</v>
      </c>
      <c r="N332" s="3">
        <f t="shared" si="143"/>
        <v>0</v>
      </c>
      <c r="O332" s="3">
        <f t="shared" si="143"/>
        <v>0</v>
      </c>
      <c r="P332" s="3">
        <f t="shared" si="143"/>
        <v>0</v>
      </c>
    </row>
    <row r="333" spans="1:16" hidden="1" outlineLevel="2" x14ac:dyDescent="0.2">
      <c r="E333" s="42" t="str">
        <f t="shared" ref="E333:P333" si="144" xml:space="preserve"> E$304</f>
        <v>Year 3 RCV linked adjustment clawback balance - real (ADDN2)  BEG</v>
      </c>
      <c r="F333" s="3">
        <f t="shared" si="144"/>
        <v>0</v>
      </c>
      <c r="G333" s="3" t="str">
        <f t="shared" si="144"/>
        <v>£m</v>
      </c>
      <c r="H333" s="3">
        <f t="shared" si="144"/>
        <v>0</v>
      </c>
      <c r="I333" s="3">
        <f t="shared" si="144"/>
        <v>0</v>
      </c>
      <c r="J333" s="3">
        <f t="shared" si="144"/>
        <v>0</v>
      </c>
      <c r="K333" s="3">
        <f t="shared" si="144"/>
        <v>0</v>
      </c>
      <c r="L333" s="3">
        <f t="shared" si="144"/>
        <v>0</v>
      </c>
      <c r="M333" s="3">
        <f t="shared" si="144"/>
        <v>0</v>
      </c>
      <c r="N333" s="3">
        <f t="shared" si="144"/>
        <v>0</v>
      </c>
      <c r="O333" s="3">
        <f t="shared" si="144"/>
        <v>0</v>
      </c>
      <c r="P333" s="3">
        <f t="shared" si="144"/>
        <v>0</v>
      </c>
    </row>
    <row r="334" spans="1:16" hidden="1" outlineLevel="2" x14ac:dyDescent="0.2">
      <c r="A334" s="11"/>
      <c r="B334" s="11"/>
      <c r="C334" s="21"/>
      <c r="D334" s="19"/>
      <c r="E334" s="15" t="str">
        <f xml:space="preserve"> Inputs!E$47</f>
        <v xml:space="preserve">Run off rate (WR) </v>
      </c>
      <c r="F334" s="10">
        <f xml:space="preserve"> Inputs!F$47</f>
        <v>0</v>
      </c>
      <c r="G334" s="10" t="str">
        <f xml:space="preserve"> Inputs!G$47</f>
        <v>%</v>
      </c>
      <c r="H334" s="10">
        <f xml:space="preserve"> Inputs!H$47</f>
        <v>0</v>
      </c>
      <c r="I334" s="10">
        <f xml:space="preserve"> Inputs!I$47</f>
        <v>0</v>
      </c>
      <c r="J334" s="10">
        <f xml:space="preserve"> Inputs!J$47</f>
        <v>0</v>
      </c>
      <c r="K334" s="10">
        <f xml:space="preserve"> Inputs!K$47</f>
        <v>0</v>
      </c>
      <c r="L334" s="10">
        <f xml:space="preserve"> Inputs!L$47</f>
        <v>0</v>
      </c>
      <c r="M334" s="10">
        <f xml:space="preserve"> Inputs!M$47</f>
        <v>0</v>
      </c>
      <c r="N334" s="10">
        <f xml:space="preserve"> Inputs!N$47</f>
        <v>0</v>
      </c>
      <c r="O334" s="10">
        <f xml:space="preserve"> Inputs!O$47</f>
        <v>0</v>
      </c>
      <c r="P334" s="10">
        <f xml:space="preserve"> Inputs!P$47</f>
        <v>0</v>
      </c>
    </row>
    <row r="335" spans="1:16" hidden="1" outlineLevel="2" x14ac:dyDescent="0.2">
      <c r="A335" s="11"/>
      <c r="B335" s="11"/>
      <c r="C335" s="21"/>
      <c r="D335" s="19"/>
      <c r="E335" s="15" t="str">
        <f xml:space="preserve"> Inputs!E$48</f>
        <v xml:space="preserve">Run off rate (WN) </v>
      </c>
      <c r="F335" s="10">
        <f xml:space="preserve"> Inputs!F$48</f>
        <v>0</v>
      </c>
      <c r="G335" s="10" t="str">
        <f xml:space="preserve"> Inputs!G$48</f>
        <v>%</v>
      </c>
      <c r="H335" s="10">
        <f xml:space="preserve"> Inputs!H$48</f>
        <v>0</v>
      </c>
      <c r="I335" s="10">
        <f xml:space="preserve"> Inputs!I$48</f>
        <v>0</v>
      </c>
      <c r="J335" s="10">
        <f xml:space="preserve"> Inputs!J$48</f>
        <v>0</v>
      </c>
      <c r="K335" s="10">
        <f xml:space="preserve"> Inputs!K$48</f>
        <v>0</v>
      </c>
      <c r="L335" s="10">
        <f xml:space="preserve"> Inputs!L$48</f>
        <v>0</v>
      </c>
      <c r="M335" s="10">
        <f xml:space="preserve"> Inputs!M$48</f>
        <v>0</v>
      </c>
      <c r="N335" s="10">
        <f xml:space="preserve"> Inputs!N$48</f>
        <v>0</v>
      </c>
      <c r="O335" s="10">
        <f xml:space="preserve"> Inputs!O$48</f>
        <v>0</v>
      </c>
      <c r="P335" s="10">
        <f xml:space="preserve"> Inputs!P$48</f>
        <v>0</v>
      </c>
    </row>
    <row r="336" spans="1:16" hidden="1" outlineLevel="2" x14ac:dyDescent="0.2">
      <c r="A336" s="11"/>
      <c r="B336" s="11"/>
      <c r="C336" s="21"/>
      <c r="D336" s="19"/>
      <c r="E336" s="15" t="str">
        <f xml:space="preserve"> Inputs!E$49</f>
        <v xml:space="preserve">Run off rate (WWN) </v>
      </c>
      <c r="F336" s="10">
        <f xml:space="preserve"> Inputs!F$49</f>
        <v>0</v>
      </c>
      <c r="G336" s="10" t="str">
        <f xml:space="preserve"> Inputs!G$49</f>
        <v>%</v>
      </c>
      <c r="H336" s="10">
        <f xml:space="preserve"> Inputs!H$49</f>
        <v>0</v>
      </c>
      <c r="I336" s="10">
        <f xml:space="preserve"> Inputs!I$49</f>
        <v>0</v>
      </c>
      <c r="J336" s="10">
        <f xml:space="preserve"> Inputs!J$49</f>
        <v>0</v>
      </c>
      <c r="K336" s="10">
        <f xml:space="preserve"> Inputs!K$49</f>
        <v>0</v>
      </c>
      <c r="L336" s="10">
        <f xml:space="preserve"> Inputs!L$49</f>
        <v>0</v>
      </c>
      <c r="M336" s="10">
        <f xml:space="preserve"> Inputs!M$49</f>
        <v>0</v>
      </c>
      <c r="N336" s="10">
        <f xml:space="preserve"> Inputs!N$49</f>
        <v>0</v>
      </c>
      <c r="O336" s="10">
        <f xml:space="preserve"> Inputs!O$49</f>
        <v>0</v>
      </c>
      <c r="P336" s="10">
        <f xml:space="preserve"> Inputs!P$49</f>
        <v>0</v>
      </c>
    </row>
    <row r="337" spans="1:16" hidden="1" outlineLevel="2" x14ac:dyDescent="0.2">
      <c r="A337" s="11"/>
      <c r="B337" s="11"/>
      <c r="C337" s="21"/>
      <c r="D337" s="19"/>
      <c r="E337" s="15" t="str">
        <f xml:space="preserve"> Inputs!E$50</f>
        <v xml:space="preserve">Run off rate (BR) </v>
      </c>
      <c r="F337" s="10">
        <f xml:space="preserve"> Inputs!F$50</f>
        <v>0</v>
      </c>
      <c r="G337" s="10" t="str">
        <f xml:space="preserve"> Inputs!G$50</f>
        <v>%</v>
      </c>
      <c r="H337" s="10">
        <f xml:space="preserve"> Inputs!H$50</f>
        <v>0</v>
      </c>
      <c r="I337" s="10">
        <f xml:space="preserve"> Inputs!I$50</f>
        <v>0</v>
      </c>
      <c r="J337" s="10">
        <f xml:space="preserve"> Inputs!J$50</f>
        <v>0</v>
      </c>
      <c r="K337" s="10">
        <f xml:space="preserve"> Inputs!K$50</f>
        <v>0</v>
      </c>
      <c r="L337" s="10">
        <f xml:space="preserve"> Inputs!L$50</f>
        <v>0</v>
      </c>
      <c r="M337" s="10">
        <f xml:space="preserve"> Inputs!M$50</f>
        <v>0</v>
      </c>
      <c r="N337" s="10">
        <f xml:space="preserve"> Inputs!N$50</f>
        <v>0</v>
      </c>
      <c r="O337" s="10">
        <f xml:space="preserve"> Inputs!O$50</f>
        <v>0</v>
      </c>
      <c r="P337" s="10">
        <f xml:space="preserve"> Inputs!P$50</f>
        <v>0</v>
      </c>
    </row>
    <row r="338" spans="1:16" hidden="1" outlineLevel="2" x14ac:dyDescent="0.2">
      <c r="A338" s="11"/>
      <c r="B338" s="11"/>
      <c r="C338" s="21"/>
      <c r="D338" s="19"/>
      <c r="E338" s="15" t="str">
        <f xml:space="preserve"> Inputs!E$51</f>
        <v xml:space="preserve">Run off rate (ADDN1) </v>
      </c>
      <c r="F338" s="10">
        <f xml:space="preserve"> Inputs!F$51</f>
        <v>0</v>
      </c>
      <c r="G338" s="10" t="str">
        <f xml:space="preserve"> Inputs!G$51</f>
        <v>%</v>
      </c>
      <c r="H338" s="10">
        <f xml:space="preserve"> Inputs!H$51</f>
        <v>0</v>
      </c>
      <c r="I338" s="10">
        <f xml:space="preserve"> Inputs!I$51</f>
        <v>0</v>
      </c>
      <c r="J338" s="10">
        <f xml:space="preserve"> Inputs!J$51</f>
        <v>0</v>
      </c>
      <c r="K338" s="10">
        <f xml:space="preserve"> Inputs!K$51</f>
        <v>0</v>
      </c>
      <c r="L338" s="10">
        <f xml:space="preserve"> Inputs!L$51</f>
        <v>0</v>
      </c>
      <c r="M338" s="10">
        <f xml:space="preserve"> Inputs!M$51</f>
        <v>0</v>
      </c>
      <c r="N338" s="10">
        <f xml:space="preserve"> Inputs!N$51</f>
        <v>0</v>
      </c>
      <c r="O338" s="10">
        <f xml:space="preserve"> Inputs!O$51</f>
        <v>0</v>
      </c>
      <c r="P338" s="10">
        <f xml:space="preserve"> Inputs!P$51</f>
        <v>0</v>
      </c>
    </row>
    <row r="339" spans="1:16" hidden="1" outlineLevel="2" x14ac:dyDescent="0.2">
      <c r="A339" s="11"/>
      <c r="B339" s="11"/>
      <c r="C339" s="21"/>
      <c r="D339" s="19"/>
      <c r="E339" s="15" t="str">
        <f xml:space="preserve"> Inputs!E$52</f>
        <v xml:space="preserve">Run off rate (ADDN2) </v>
      </c>
      <c r="F339" s="10">
        <f xml:space="preserve"> Inputs!F$52</f>
        <v>0</v>
      </c>
      <c r="G339" s="10" t="str">
        <f xml:space="preserve"> Inputs!G$52</f>
        <v>%</v>
      </c>
      <c r="H339" s="10">
        <f xml:space="preserve"> Inputs!H$52</f>
        <v>0</v>
      </c>
      <c r="I339" s="10">
        <f xml:space="preserve"> Inputs!I$52</f>
        <v>0</v>
      </c>
      <c r="J339" s="10">
        <f xml:space="preserve"> Inputs!J$52</f>
        <v>0</v>
      </c>
      <c r="K339" s="10">
        <f xml:space="preserve"> Inputs!K$52</f>
        <v>0</v>
      </c>
      <c r="L339" s="10">
        <f xml:space="preserve"> Inputs!L$52</f>
        <v>0</v>
      </c>
      <c r="M339" s="10">
        <f xml:space="preserve"> Inputs!M$52</f>
        <v>0</v>
      </c>
      <c r="N339" s="10">
        <f xml:space="preserve"> Inputs!N$52</f>
        <v>0</v>
      </c>
      <c r="O339" s="10">
        <f xml:space="preserve"> Inputs!O$52</f>
        <v>0</v>
      </c>
      <c r="P339" s="10">
        <f xml:space="preserve"> Inputs!P$52</f>
        <v>0</v>
      </c>
    </row>
    <row r="340" spans="1:16" hidden="1" outlineLevel="2" x14ac:dyDescent="0.2">
      <c r="E340" s="42" t="s">
        <v>639</v>
      </c>
      <c r="G340" s="42" t="s">
        <v>155</v>
      </c>
      <c r="H340" s="3">
        <f t="shared" ref="H340:H345" si="145" xml:space="preserve"> SUM( J340:P340 )</f>
        <v>0</v>
      </c>
      <c r="J340" s="3">
        <f t="shared" ref="J340:P345" si="146" xml:space="preserve"> J328 * J334</f>
        <v>0</v>
      </c>
      <c r="K340" s="3">
        <f t="shared" si="146"/>
        <v>0</v>
      </c>
      <c r="L340" s="3">
        <f t="shared" si="146"/>
        <v>0</v>
      </c>
      <c r="M340" s="3">
        <f t="shared" si="146"/>
        <v>0</v>
      </c>
      <c r="N340" s="3">
        <f t="shared" si="146"/>
        <v>0</v>
      </c>
      <c r="O340" s="3">
        <f t="shared" si="146"/>
        <v>0</v>
      </c>
      <c r="P340" s="3">
        <f t="shared" si="146"/>
        <v>0</v>
      </c>
    </row>
    <row r="341" spans="1:16" hidden="1" outlineLevel="2" x14ac:dyDescent="0.2">
      <c r="E341" s="42" t="s">
        <v>640</v>
      </c>
      <c r="G341" s="42" t="s">
        <v>155</v>
      </c>
      <c r="H341" s="3">
        <f t="shared" si="145"/>
        <v>0</v>
      </c>
      <c r="J341" s="3">
        <f t="shared" si="146"/>
        <v>0</v>
      </c>
      <c r="K341" s="3">
        <f t="shared" si="146"/>
        <v>0</v>
      </c>
      <c r="L341" s="3">
        <f t="shared" si="146"/>
        <v>0</v>
      </c>
      <c r="M341" s="3">
        <f t="shared" si="146"/>
        <v>0</v>
      </c>
      <c r="N341" s="3">
        <f t="shared" si="146"/>
        <v>0</v>
      </c>
      <c r="O341" s="3">
        <f t="shared" si="146"/>
        <v>0</v>
      </c>
      <c r="P341" s="3">
        <f t="shared" si="146"/>
        <v>0</v>
      </c>
    </row>
    <row r="342" spans="1:16" hidden="1" outlineLevel="2" x14ac:dyDescent="0.2">
      <c r="E342" s="42" t="s">
        <v>641</v>
      </c>
      <c r="G342" s="42" t="s">
        <v>155</v>
      </c>
      <c r="H342" s="3">
        <f t="shared" si="145"/>
        <v>0</v>
      </c>
      <c r="J342" s="3">
        <f t="shared" si="146"/>
        <v>0</v>
      </c>
      <c r="K342" s="3">
        <f t="shared" si="146"/>
        <v>0</v>
      </c>
      <c r="L342" s="3">
        <f t="shared" si="146"/>
        <v>0</v>
      </c>
      <c r="M342" s="3">
        <f t="shared" si="146"/>
        <v>0</v>
      </c>
      <c r="N342" s="3">
        <f t="shared" si="146"/>
        <v>0</v>
      </c>
      <c r="O342" s="3">
        <f t="shared" si="146"/>
        <v>0</v>
      </c>
      <c r="P342" s="3">
        <f t="shared" si="146"/>
        <v>0</v>
      </c>
    </row>
    <row r="343" spans="1:16" hidden="1" outlineLevel="2" x14ac:dyDescent="0.2">
      <c r="E343" s="42" t="s">
        <v>642</v>
      </c>
      <c r="G343" s="42" t="s">
        <v>155</v>
      </c>
      <c r="H343" s="3">
        <f t="shared" si="145"/>
        <v>0</v>
      </c>
      <c r="J343" s="3">
        <f t="shared" si="146"/>
        <v>0</v>
      </c>
      <c r="K343" s="3">
        <f t="shared" si="146"/>
        <v>0</v>
      </c>
      <c r="L343" s="3">
        <f t="shared" si="146"/>
        <v>0</v>
      </c>
      <c r="M343" s="3">
        <f t="shared" si="146"/>
        <v>0</v>
      </c>
      <c r="N343" s="3">
        <f t="shared" si="146"/>
        <v>0</v>
      </c>
      <c r="O343" s="3">
        <f t="shared" si="146"/>
        <v>0</v>
      </c>
      <c r="P343" s="3">
        <f t="shared" si="146"/>
        <v>0</v>
      </c>
    </row>
    <row r="344" spans="1:16" hidden="1" outlineLevel="2" x14ac:dyDescent="0.2">
      <c r="E344" s="42" t="s">
        <v>643</v>
      </c>
      <c r="G344" s="42" t="s">
        <v>155</v>
      </c>
      <c r="H344" s="3">
        <f t="shared" si="145"/>
        <v>0</v>
      </c>
      <c r="J344" s="3">
        <f t="shared" si="146"/>
        <v>0</v>
      </c>
      <c r="K344" s="3">
        <f t="shared" si="146"/>
        <v>0</v>
      </c>
      <c r="L344" s="3">
        <f t="shared" si="146"/>
        <v>0</v>
      </c>
      <c r="M344" s="3">
        <f t="shared" si="146"/>
        <v>0</v>
      </c>
      <c r="N344" s="3">
        <f t="shared" si="146"/>
        <v>0</v>
      </c>
      <c r="O344" s="3">
        <f t="shared" si="146"/>
        <v>0</v>
      </c>
      <c r="P344" s="3">
        <f t="shared" si="146"/>
        <v>0</v>
      </c>
    </row>
    <row r="345" spans="1:16" hidden="1" outlineLevel="2" x14ac:dyDescent="0.2">
      <c r="E345" s="42" t="s">
        <v>644</v>
      </c>
      <c r="G345" s="42" t="s">
        <v>155</v>
      </c>
      <c r="H345" s="3">
        <f t="shared" si="145"/>
        <v>0</v>
      </c>
      <c r="J345" s="3">
        <f t="shared" si="146"/>
        <v>0</v>
      </c>
      <c r="K345" s="3">
        <f t="shared" si="146"/>
        <v>0</v>
      </c>
      <c r="L345" s="3">
        <f t="shared" si="146"/>
        <v>0</v>
      </c>
      <c r="M345" s="3">
        <f t="shared" si="146"/>
        <v>0</v>
      </c>
      <c r="N345" s="3">
        <f t="shared" si="146"/>
        <v>0</v>
      </c>
      <c r="O345" s="3">
        <f t="shared" si="146"/>
        <v>0</v>
      </c>
      <c r="P345" s="3">
        <f t="shared" si="146"/>
        <v>0</v>
      </c>
    </row>
    <row r="346" spans="1:16" hidden="1" outlineLevel="2" x14ac:dyDescent="0.2"/>
    <row r="347" spans="1:16" hidden="1" outlineLevel="2" x14ac:dyDescent="0.2"/>
    <row r="348" spans="1:16" hidden="1" outlineLevel="2" x14ac:dyDescent="0.2">
      <c r="B348" s="35" t="s">
        <v>645</v>
      </c>
    </row>
    <row r="349" spans="1:16" hidden="1" outlineLevel="2" x14ac:dyDescent="0.2">
      <c r="A349" s="11"/>
      <c r="B349" s="11"/>
      <c r="C349" s="21"/>
      <c r="D349" s="19"/>
      <c r="E349" s="15" t="str">
        <f xml:space="preserve"> Inputs!E$77</f>
        <v>Proportion of non-PAYG Totex that is subject to depreciation in year of addition to RCV</v>
      </c>
      <c r="F349" s="10">
        <f xml:space="preserve"> Inputs!F$77</f>
        <v>0.5</v>
      </c>
      <c r="G349" s="15" t="str">
        <f xml:space="preserve"> Inputs!G$77</f>
        <v>%</v>
      </c>
      <c r="H349" s="12"/>
    </row>
    <row r="350" spans="1:16" hidden="1" outlineLevel="2" x14ac:dyDescent="0.2">
      <c r="E350" s="42" t="str">
        <f t="shared" ref="E350:P350" si="147" xml:space="preserve"> E$290</f>
        <v xml:space="preserve">Year 3 RCV linked adjustment clawback - real (WR) </v>
      </c>
      <c r="F350" s="3">
        <f t="shared" si="147"/>
        <v>0</v>
      </c>
      <c r="G350" s="3" t="str">
        <f t="shared" si="147"/>
        <v>£m</v>
      </c>
      <c r="H350" s="3">
        <f t="shared" si="147"/>
        <v>0</v>
      </c>
      <c r="I350" s="3">
        <f t="shared" si="147"/>
        <v>0</v>
      </c>
      <c r="J350" s="3">
        <f t="shared" si="147"/>
        <v>0</v>
      </c>
      <c r="K350" s="3">
        <f t="shared" si="147"/>
        <v>0</v>
      </c>
      <c r="L350" s="3">
        <f t="shared" si="147"/>
        <v>0</v>
      </c>
      <c r="M350" s="3">
        <f t="shared" si="147"/>
        <v>0</v>
      </c>
      <c r="N350" s="3">
        <f t="shared" si="147"/>
        <v>0</v>
      </c>
      <c r="O350" s="3">
        <f t="shared" si="147"/>
        <v>0</v>
      </c>
      <c r="P350" s="3">
        <f t="shared" si="147"/>
        <v>0</v>
      </c>
    </row>
    <row r="351" spans="1:16" hidden="1" outlineLevel="2" x14ac:dyDescent="0.2">
      <c r="E351" s="42" t="str">
        <f t="shared" ref="E351:P351" si="148" xml:space="preserve"> E$291</f>
        <v xml:space="preserve">Year 3 RCV linked adjustment clawback - real (WN) </v>
      </c>
      <c r="F351" s="3">
        <f t="shared" si="148"/>
        <v>0</v>
      </c>
      <c r="G351" s="3" t="str">
        <f t="shared" si="148"/>
        <v>£m</v>
      </c>
      <c r="H351" s="3">
        <f t="shared" si="148"/>
        <v>0</v>
      </c>
      <c r="I351" s="3">
        <f t="shared" si="148"/>
        <v>0</v>
      </c>
      <c r="J351" s="3">
        <f t="shared" si="148"/>
        <v>0</v>
      </c>
      <c r="K351" s="3">
        <f t="shared" si="148"/>
        <v>0</v>
      </c>
      <c r="L351" s="3">
        <f t="shared" si="148"/>
        <v>0</v>
      </c>
      <c r="M351" s="3">
        <f t="shared" si="148"/>
        <v>0</v>
      </c>
      <c r="N351" s="3">
        <f t="shared" si="148"/>
        <v>0</v>
      </c>
      <c r="O351" s="3">
        <f t="shared" si="148"/>
        <v>0</v>
      </c>
      <c r="P351" s="3">
        <f t="shared" si="148"/>
        <v>0</v>
      </c>
    </row>
    <row r="352" spans="1:16" hidden="1" outlineLevel="2" x14ac:dyDescent="0.2">
      <c r="E352" s="42" t="str">
        <f t="shared" ref="E352:P352" si="149" xml:space="preserve"> E$292</f>
        <v xml:space="preserve">Year 3 RCV linked adjustment clawback - real (WWN) </v>
      </c>
      <c r="F352" s="3">
        <f t="shared" si="149"/>
        <v>0</v>
      </c>
      <c r="G352" s="3" t="str">
        <f t="shared" si="149"/>
        <v>£m</v>
      </c>
      <c r="H352" s="3">
        <f t="shared" si="149"/>
        <v>0</v>
      </c>
      <c r="I352" s="3">
        <f t="shared" si="149"/>
        <v>0</v>
      </c>
      <c r="J352" s="3">
        <f t="shared" si="149"/>
        <v>0</v>
      </c>
      <c r="K352" s="3">
        <f t="shared" si="149"/>
        <v>0</v>
      </c>
      <c r="L352" s="3">
        <f t="shared" si="149"/>
        <v>0</v>
      </c>
      <c r="M352" s="3">
        <f t="shared" si="149"/>
        <v>0</v>
      </c>
      <c r="N352" s="3">
        <f t="shared" si="149"/>
        <v>0</v>
      </c>
      <c r="O352" s="3">
        <f t="shared" si="149"/>
        <v>0</v>
      </c>
      <c r="P352" s="3">
        <f t="shared" si="149"/>
        <v>0</v>
      </c>
    </row>
    <row r="353" spans="1:16" hidden="1" outlineLevel="2" x14ac:dyDescent="0.2">
      <c r="E353" s="42" t="str">
        <f t="shared" ref="E353:P353" si="150" xml:space="preserve"> E$293</f>
        <v xml:space="preserve">Year 3 RCV linked adjustment clawback - real (BR) </v>
      </c>
      <c r="F353" s="3">
        <f t="shared" si="150"/>
        <v>0</v>
      </c>
      <c r="G353" s="3" t="str">
        <f t="shared" si="150"/>
        <v>£m</v>
      </c>
      <c r="H353" s="3">
        <f t="shared" si="150"/>
        <v>0</v>
      </c>
      <c r="I353" s="3">
        <f t="shared" si="150"/>
        <v>0</v>
      </c>
      <c r="J353" s="3">
        <f t="shared" si="150"/>
        <v>0</v>
      </c>
      <c r="K353" s="3">
        <f t="shared" si="150"/>
        <v>0</v>
      </c>
      <c r="L353" s="3">
        <f t="shared" si="150"/>
        <v>0</v>
      </c>
      <c r="M353" s="3">
        <f t="shared" si="150"/>
        <v>0</v>
      </c>
      <c r="N353" s="3">
        <f t="shared" si="150"/>
        <v>0</v>
      </c>
      <c r="O353" s="3">
        <f t="shared" si="150"/>
        <v>0</v>
      </c>
      <c r="P353" s="3">
        <f t="shared" si="150"/>
        <v>0</v>
      </c>
    </row>
    <row r="354" spans="1:16" hidden="1" outlineLevel="2" x14ac:dyDescent="0.2">
      <c r="E354" s="42" t="str">
        <f t="shared" ref="E354:P354" si="151" xml:space="preserve"> E$294</f>
        <v xml:space="preserve">Year 3 RCV linked adjustment clawback - real (ADDN1) </v>
      </c>
      <c r="F354" s="3">
        <f t="shared" si="151"/>
        <v>0</v>
      </c>
      <c r="G354" s="3" t="str">
        <f t="shared" si="151"/>
        <v>£m</v>
      </c>
      <c r="H354" s="3">
        <f t="shared" si="151"/>
        <v>0</v>
      </c>
      <c r="I354" s="3">
        <f t="shared" si="151"/>
        <v>0</v>
      </c>
      <c r="J354" s="3">
        <f t="shared" si="151"/>
        <v>0</v>
      </c>
      <c r="K354" s="3">
        <f t="shared" si="151"/>
        <v>0</v>
      </c>
      <c r="L354" s="3">
        <f t="shared" si="151"/>
        <v>0</v>
      </c>
      <c r="M354" s="3">
        <f t="shared" si="151"/>
        <v>0</v>
      </c>
      <c r="N354" s="3">
        <f t="shared" si="151"/>
        <v>0</v>
      </c>
      <c r="O354" s="3">
        <f t="shared" si="151"/>
        <v>0</v>
      </c>
      <c r="P354" s="3">
        <f t="shared" si="151"/>
        <v>0</v>
      </c>
    </row>
    <row r="355" spans="1:16" hidden="1" outlineLevel="2" x14ac:dyDescent="0.2">
      <c r="E355" s="42" t="str">
        <f t="shared" ref="E355:P355" si="152" xml:space="preserve"> E$295</f>
        <v xml:space="preserve">Year 3 RCV linked adjustment clawback - real (ADDN2) </v>
      </c>
      <c r="F355" s="3">
        <f t="shared" si="152"/>
        <v>0</v>
      </c>
      <c r="G355" s="3" t="str">
        <f t="shared" si="152"/>
        <v>£m</v>
      </c>
      <c r="H355" s="3">
        <f t="shared" si="152"/>
        <v>0</v>
      </c>
      <c r="I355" s="3">
        <f t="shared" si="152"/>
        <v>0</v>
      </c>
      <c r="J355" s="3">
        <f t="shared" si="152"/>
        <v>0</v>
      </c>
      <c r="K355" s="3">
        <f t="shared" si="152"/>
        <v>0</v>
      </c>
      <c r="L355" s="3">
        <f t="shared" si="152"/>
        <v>0</v>
      </c>
      <c r="M355" s="3">
        <f t="shared" si="152"/>
        <v>0</v>
      </c>
      <c r="N355" s="3">
        <f t="shared" si="152"/>
        <v>0</v>
      </c>
      <c r="O355" s="3">
        <f t="shared" si="152"/>
        <v>0</v>
      </c>
      <c r="P355" s="3">
        <f t="shared" si="152"/>
        <v>0</v>
      </c>
    </row>
    <row r="356" spans="1:16" hidden="1" outlineLevel="2" x14ac:dyDescent="0.2">
      <c r="A356" s="11"/>
      <c r="B356" s="11"/>
      <c r="C356" s="21"/>
      <c r="D356" s="19"/>
      <c r="E356" s="15" t="str">
        <f xml:space="preserve"> Inputs!E$47</f>
        <v xml:space="preserve">Run off rate (WR) </v>
      </c>
      <c r="F356" s="10">
        <f xml:space="preserve"> Inputs!F$47</f>
        <v>0</v>
      </c>
      <c r="G356" s="10" t="str">
        <f xml:space="preserve"> Inputs!G$47</f>
        <v>%</v>
      </c>
      <c r="H356" s="10">
        <f xml:space="preserve"> Inputs!H$47</f>
        <v>0</v>
      </c>
      <c r="I356" s="10">
        <f xml:space="preserve"> Inputs!I$47</f>
        <v>0</v>
      </c>
      <c r="J356" s="10">
        <f xml:space="preserve"> Inputs!J$47</f>
        <v>0</v>
      </c>
      <c r="K356" s="10">
        <f xml:space="preserve"> Inputs!K$47</f>
        <v>0</v>
      </c>
      <c r="L356" s="10">
        <f xml:space="preserve"> Inputs!L$47</f>
        <v>0</v>
      </c>
      <c r="M356" s="10">
        <f xml:space="preserve"> Inputs!M$47</f>
        <v>0</v>
      </c>
      <c r="N356" s="10">
        <f xml:space="preserve"> Inputs!N$47</f>
        <v>0</v>
      </c>
      <c r="O356" s="10">
        <f xml:space="preserve"> Inputs!O$47</f>
        <v>0</v>
      </c>
      <c r="P356" s="10">
        <f xml:space="preserve"> Inputs!P$47</f>
        <v>0</v>
      </c>
    </row>
    <row r="357" spans="1:16" hidden="1" outlineLevel="2" x14ac:dyDescent="0.2">
      <c r="A357" s="11"/>
      <c r="B357" s="11"/>
      <c r="C357" s="21"/>
      <c r="D357" s="19"/>
      <c r="E357" s="15" t="str">
        <f xml:space="preserve"> Inputs!E$48</f>
        <v xml:space="preserve">Run off rate (WN) </v>
      </c>
      <c r="F357" s="10">
        <f xml:space="preserve"> Inputs!F$48</f>
        <v>0</v>
      </c>
      <c r="G357" s="10" t="str">
        <f xml:space="preserve"> Inputs!G$48</f>
        <v>%</v>
      </c>
      <c r="H357" s="10">
        <f xml:space="preserve"> Inputs!H$48</f>
        <v>0</v>
      </c>
      <c r="I357" s="10">
        <f xml:space="preserve"> Inputs!I$48</f>
        <v>0</v>
      </c>
      <c r="J357" s="10">
        <f xml:space="preserve"> Inputs!J$48</f>
        <v>0</v>
      </c>
      <c r="K357" s="10">
        <f xml:space="preserve"> Inputs!K$48</f>
        <v>0</v>
      </c>
      <c r="L357" s="10">
        <f xml:space="preserve"> Inputs!L$48</f>
        <v>0</v>
      </c>
      <c r="M357" s="10">
        <f xml:space="preserve"> Inputs!M$48</f>
        <v>0</v>
      </c>
      <c r="N357" s="10">
        <f xml:space="preserve"> Inputs!N$48</f>
        <v>0</v>
      </c>
      <c r="O357" s="10">
        <f xml:space="preserve"> Inputs!O$48</f>
        <v>0</v>
      </c>
      <c r="P357" s="10">
        <f xml:space="preserve"> Inputs!P$48</f>
        <v>0</v>
      </c>
    </row>
    <row r="358" spans="1:16" hidden="1" outlineLevel="2" x14ac:dyDescent="0.2">
      <c r="A358" s="11"/>
      <c r="B358" s="11"/>
      <c r="C358" s="21"/>
      <c r="D358" s="19"/>
      <c r="E358" s="15" t="str">
        <f xml:space="preserve"> Inputs!E$49</f>
        <v xml:space="preserve">Run off rate (WWN) </v>
      </c>
      <c r="F358" s="10">
        <f xml:space="preserve"> Inputs!F$49</f>
        <v>0</v>
      </c>
      <c r="G358" s="10" t="str">
        <f xml:space="preserve"> Inputs!G$49</f>
        <v>%</v>
      </c>
      <c r="H358" s="10">
        <f xml:space="preserve"> Inputs!H$49</f>
        <v>0</v>
      </c>
      <c r="I358" s="10">
        <f xml:space="preserve"> Inputs!I$49</f>
        <v>0</v>
      </c>
      <c r="J358" s="10">
        <f xml:space="preserve"> Inputs!J$49</f>
        <v>0</v>
      </c>
      <c r="K358" s="10">
        <f xml:space="preserve"> Inputs!K$49</f>
        <v>0</v>
      </c>
      <c r="L358" s="10">
        <f xml:space="preserve"> Inputs!L$49</f>
        <v>0</v>
      </c>
      <c r="M358" s="10">
        <f xml:space="preserve"> Inputs!M$49</f>
        <v>0</v>
      </c>
      <c r="N358" s="10">
        <f xml:space="preserve"> Inputs!N$49</f>
        <v>0</v>
      </c>
      <c r="O358" s="10">
        <f xml:space="preserve"> Inputs!O$49</f>
        <v>0</v>
      </c>
      <c r="P358" s="10">
        <f xml:space="preserve"> Inputs!P$49</f>
        <v>0</v>
      </c>
    </row>
    <row r="359" spans="1:16" hidden="1" outlineLevel="2" x14ac:dyDescent="0.2">
      <c r="A359" s="11"/>
      <c r="B359" s="11"/>
      <c r="C359" s="21"/>
      <c r="D359" s="19"/>
      <c r="E359" s="15" t="str">
        <f xml:space="preserve"> Inputs!E$50</f>
        <v xml:space="preserve">Run off rate (BR) </v>
      </c>
      <c r="F359" s="10">
        <f xml:space="preserve"> Inputs!F$50</f>
        <v>0</v>
      </c>
      <c r="G359" s="10" t="str">
        <f xml:space="preserve"> Inputs!G$50</f>
        <v>%</v>
      </c>
      <c r="H359" s="10">
        <f xml:space="preserve"> Inputs!H$50</f>
        <v>0</v>
      </c>
      <c r="I359" s="10">
        <f xml:space="preserve"> Inputs!I$50</f>
        <v>0</v>
      </c>
      <c r="J359" s="10">
        <f xml:space="preserve"> Inputs!J$50</f>
        <v>0</v>
      </c>
      <c r="K359" s="10">
        <f xml:space="preserve"> Inputs!K$50</f>
        <v>0</v>
      </c>
      <c r="L359" s="10">
        <f xml:space="preserve"> Inputs!L$50</f>
        <v>0</v>
      </c>
      <c r="M359" s="10">
        <f xml:space="preserve"> Inputs!M$50</f>
        <v>0</v>
      </c>
      <c r="N359" s="10">
        <f xml:space="preserve"> Inputs!N$50</f>
        <v>0</v>
      </c>
      <c r="O359" s="10">
        <f xml:space="preserve"> Inputs!O$50</f>
        <v>0</v>
      </c>
      <c r="P359" s="10">
        <f xml:space="preserve"> Inputs!P$50</f>
        <v>0</v>
      </c>
    </row>
    <row r="360" spans="1:16" hidden="1" outlineLevel="2" x14ac:dyDescent="0.2">
      <c r="A360" s="11"/>
      <c r="B360" s="11"/>
      <c r="C360" s="21"/>
      <c r="D360" s="19"/>
      <c r="E360" s="15" t="str">
        <f xml:space="preserve"> Inputs!E$51</f>
        <v xml:space="preserve">Run off rate (ADDN1) </v>
      </c>
      <c r="F360" s="10">
        <f xml:space="preserve"> Inputs!F$51</f>
        <v>0</v>
      </c>
      <c r="G360" s="10" t="str">
        <f xml:space="preserve"> Inputs!G$51</f>
        <v>%</v>
      </c>
      <c r="H360" s="10">
        <f xml:space="preserve"> Inputs!H$51</f>
        <v>0</v>
      </c>
      <c r="I360" s="10">
        <f xml:space="preserve"> Inputs!I$51</f>
        <v>0</v>
      </c>
      <c r="J360" s="10">
        <f xml:space="preserve"> Inputs!J$51</f>
        <v>0</v>
      </c>
      <c r="K360" s="10">
        <f xml:space="preserve"> Inputs!K$51</f>
        <v>0</v>
      </c>
      <c r="L360" s="10">
        <f xml:space="preserve"> Inputs!L$51</f>
        <v>0</v>
      </c>
      <c r="M360" s="10">
        <f xml:space="preserve"> Inputs!M$51</f>
        <v>0</v>
      </c>
      <c r="N360" s="10">
        <f xml:space="preserve"> Inputs!N$51</f>
        <v>0</v>
      </c>
      <c r="O360" s="10">
        <f xml:space="preserve"> Inputs!O$51</f>
        <v>0</v>
      </c>
      <c r="P360" s="10">
        <f xml:space="preserve"> Inputs!P$51</f>
        <v>0</v>
      </c>
    </row>
    <row r="361" spans="1:16" hidden="1" outlineLevel="2" x14ac:dyDescent="0.2">
      <c r="A361" s="11"/>
      <c r="B361" s="11"/>
      <c r="C361" s="21"/>
      <c r="D361" s="19"/>
      <c r="E361" s="15" t="str">
        <f xml:space="preserve"> Inputs!E$52</f>
        <v xml:space="preserve">Run off rate (ADDN2) </v>
      </c>
      <c r="F361" s="10">
        <f xml:space="preserve"> Inputs!F$52</f>
        <v>0</v>
      </c>
      <c r="G361" s="10" t="str">
        <f xml:space="preserve"> Inputs!G$52</f>
        <v>%</v>
      </c>
      <c r="H361" s="10">
        <f xml:space="preserve"> Inputs!H$52</f>
        <v>0</v>
      </c>
      <c r="I361" s="10">
        <f xml:space="preserve"> Inputs!I$52</f>
        <v>0</v>
      </c>
      <c r="J361" s="10">
        <f xml:space="preserve"> Inputs!J$52</f>
        <v>0</v>
      </c>
      <c r="K361" s="10">
        <f xml:space="preserve"> Inputs!K$52</f>
        <v>0</v>
      </c>
      <c r="L361" s="10">
        <f xml:space="preserve"> Inputs!L$52</f>
        <v>0</v>
      </c>
      <c r="M361" s="10">
        <f xml:space="preserve"> Inputs!M$52</f>
        <v>0</v>
      </c>
      <c r="N361" s="10">
        <f xml:space="preserve"> Inputs!N$52</f>
        <v>0</v>
      </c>
      <c r="O361" s="10">
        <f xml:space="preserve"> Inputs!O$52</f>
        <v>0</v>
      </c>
      <c r="P361" s="10">
        <f xml:space="preserve"> Inputs!P$52</f>
        <v>0</v>
      </c>
    </row>
    <row r="362" spans="1:16" hidden="1" outlineLevel="2" x14ac:dyDescent="0.2">
      <c r="E362" s="42" t="s">
        <v>646</v>
      </c>
      <c r="G362" s="42" t="s">
        <v>155</v>
      </c>
      <c r="H362" s="3">
        <f t="shared" ref="H362:H367" si="153" xml:space="preserve"> SUM( J362:P362 )</f>
        <v>0</v>
      </c>
      <c r="J362" s="3">
        <f t="shared" ref="J362:P367" si="154" xml:space="preserve"> J350 * J356 * $F$349</f>
        <v>0</v>
      </c>
      <c r="K362" s="3">
        <f t="shared" si="154"/>
        <v>0</v>
      </c>
      <c r="L362" s="3">
        <f t="shared" si="154"/>
        <v>0</v>
      </c>
      <c r="M362" s="3">
        <f t="shared" si="154"/>
        <v>0</v>
      </c>
      <c r="N362" s="3">
        <f t="shared" si="154"/>
        <v>0</v>
      </c>
      <c r="O362" s="3">
        <f t="shared" si="154"/>
        <v>0</v>
      </c>
      <c r="P362" s="3">
        <f t="shared" si="154"/>
        <v>0</v>
      </c>
    </row>
    <row r="363" spans="1:16" hidden="1" outlineLevel="2" x14ac:dyDescent="0.2">
      <c r="E363" s="42" t="s">
        <v>647</v>
      </c>
      <c r="G363" s="42" t="s">
        <v>155</v>
      </c>
      <c r="H363" s="3">
        <f t="shared" si="153"/>
        <v>0</v>
      </c>
      <c r="J363" s="3">
        <f t="shared" si="154"/>
        <v>0</v>
      </c>
      <c r="K363" s="3">
        <f t="shared" si="154"/>
        <v>0</v>
      </c>
      <c r="L363" s="3">
        <f t="shared" si="154"/>
        <v>0</v>
      </c>
      <c r="M363" s="3">
        <f t="shared" si="154"/>
        <v>0</v>
      </c>
      <c r="N363" s="3">
        <f t="shared" si="154"/>
        <v>0</v>
      </c>
      <c r="O363" s="3">
        <f t="shared" si="154"/>
        <v>0</v>
      </c>
      <c r="P363" s="3">
        <f t="shared" si="154"/>
        <v>0</v>
      </c>
    </row>
    <row r="364" spans="1:16" hidden="1" outlineLevel="2" x14ac:dyDescent="0.2">
      <c r="E364" s="42" t="s">
        <v>648</v>
      </c>
      <c r="G364" s="42" t="s">
        <v>155</v>
      </c>
      <c r="H364" s="3">
        <f t="shared" si="153"/>
        <v>0</v>
      </c>
      <c r="J364" s="3">
        <f t="shared" si="154"/>
        <v>0</v>
      </c>
      <c r="K364" s="3">
        <f t="shared" si="154"/>
        <v>0</v>
      </c>
      <c r="L364" s="3">
        <f t="shared" si="154"/>
        <v>0</v>
      </c>
      <c r="M364" s="3">
        <f t="shared" si="154"/>
        <v>0</v>
      </c>
      <c r="N364" s="3">
        <f t="shared" si="154"/>
        <v>0</v>
      </c>
      <c r="O364" s="3">
        <f t="shared" si="154"/>
        <v>0</v>
      </c>
      <c r="P364" s="3">
        <f t="shared" si="154"/>
        <v>0</v>
      </c>
    </row>
    <row r="365" spans="1:16" hidden="1" outlineLevel="2" x14ac:dyDescent="0.2">
      <c r="E365" s="42" t="s">
        <v>649</v>
      </c>
      <c r="G365" s="42" t="s">
        <v>155</v>
      </c>
      <c r="H365" s="3">
        <f t="shared" si="153"/>
        <v>0</v>
      </c>
      <c r="J365" s="3">
        <f t="shared" si="154"/>
        <v>0</v>
      </c>
      <c r="K365" s="3">
        <f t="shared" si="154"/>
        <v>0</v>
      </c>
      <c r="L365" s="3">
        <f t="shared" si="154"/>
        <v>0</v>
      </c>
      <c r="M365" s="3">
        <f t="shared" si="154"/>
        <v>0</v>
      </c>
      <c r="N365" s="3">
        <f t="shared" si="154"/>
        <v>0</v>
      </c>
      <c r="O365" s="3">
        <f t="shared" si="154"/>
        <v>0</v>
      </c>
      <c r="P365" s="3">
        <f t="shared" si="154"/>
        <v>0</v>
      </c>
    </row>
    <row r="366" spans="1:16" hidden="1" outlineLevel="2" x14ac:dyDescent="0.2">
      <c r="E366" s="42" t="s">
        <v>650</v>
      </c>
      <c r="G366" s="42" t="s">
        <v>155</v>
      </c>
      <c r="H366" s="3">
        <f t="shared" si="153"/>
        <v>0</v>
      </c>
      <c r="J366" s="3">
        <f t="shared" si="154"/>
        <v>0</v>
      </c>
      <c r="K366" s="3">
        <f t="shared" si="154"/>
        <v>0</v>
      </c>
      <c r="L366" s="3">
        <f t="shared" si="154"/>
        <v>0</v>
      </c>
      <c r="M366" s="3">
        <f t="shared" si="154"/>
        <v>0</v>
      </c>
      <c r="N366" s="3">
        <f t="shared" si="154"/>
        <v>0</v>
      </c>
      <c r="O366" s="3">
        <f t="shared" si="154"/>
        <v>0</v>
      </c>
      <c r="P366" s="3">
        <f t="shared" si="154"/>
        <v>0</v>
      </c>
    </row>
    <row r="367" spans="1:16" hidden="1" outlineLevel="2" x14ac:dyDescent="0.2">
      <c r="E367" s="42" t="s">
        <v>651</v>
      </c>
      <c r="G367" s="42" t="s">
        <v>155</v>
      </c>
      <c r="H367" s="3">
        <f t="shared" si="153"/>
        <v>0</v>
      </c>
      <c r="J367" s="3">
        <f t="shared" si="154"/>
        <v>0</v>
      </c>
      <c r="K367" s="3">
        <f t="shared" si="154"/>
        <v>0</v>
      </c>
      <c r="L367" s="3">
        <f t="shared" si="154"/>
        <v>0</v>
      </c>
      <c r="M367" s="3">
        <f t="shared" si="154"/>
        <v>0</v>
      </c>
      <c r="N367" s="3">
        <f t="shared" si="154"/>
        <v>0</v>
      </c>
      <c r="O367" s="3">
        <f t="shared" si="154"/>
        <v>0</v>
      </c>
      <c r="P367" s="3">
        <f t="shared" si="154"/>
        <v>0</v>
      </c>
    </row>
    <row r="368" spans="1:16" hidden="1" outlineLevel="2" x14ac:dyDescent="0.2"/>
    <row r="369" spans="2:16" hidden="1" outlineLevel="2" x14ac:dyDescent="0.2"/>
    <row r="370" spans="2:16" hidden="1" outlineLevel="2" x14ac:dyDescent="0.2">
      <c r="B370" s="35" t="s">
        <v>652</v>
      </c>
    </row>
    <row r="371" spans="2:16" hidden="1" outlineLevel="2" x14ac:dyDescent="0.2">
      <c r="E371" s="42" t="str">
        <f t="shared" ref="E371:P371" si="155" xml:space="preserve"> E$362</f>
        <v xml:space="preserve">Year 3 RCV linked adjustment first year run off - real (WR) </v>
      </c>
      <c r="F371" s="3">
        <f t="shared" si="155"/>
        <v>0</v>
      </c>
      <c r="G371" s="3" t="str">
        <f t="shared" si="155"/>
        <v>£m</v>
      </c>
      <c r="H371" s="3">
        <f t="shared" si="155"/>
        <v>0</v>
      </c>
      <c r="I371" s="3">
        <f t="shared" si="155"/>
        <v>0</v>
      </c>
      <c r="J371" s="3">
        <f t="shared" si="155"/>
        <v>0</v>
      </c>
      <c r="K371" s="3">
        <f t="shared" si="155"/>
        <v>0</v>
      </c>
      <c r="L371" s="3">
        <f t="shared" si="155"/>
        <v>0</v>
      </c>
      <c r="M371" s="3">
        <f t="shared" si="155"/>
        <v>0</v>
      </c>
      <c r="N371" s="3">
        <f t="shared" si="155"/>
        <v>0</v>
      </c>
      <c r="O371" s="3">
        <f t="shared" si="155"/>
        <v>0</v>
      </c>
      <c r="P371" s="3">
        <f t="shared" si="155"/>
        <v>0</v>
      </c>
    </row>
    <row r="372" spans="2:16" hidden="1" outlineLevel="2" x14ac:dyDescent="0.2">
      <c r="E372" s="42" t="str">
        <f t="shared" ref="E372:P372" si="156" xml:space="preserve"> E$363</f>
        <v xml:space="preserve">Year 3 RCV linked adjustment first year run off - real (WN) </v>
      </c>
      <c r="F372" s="3">
        <f t="shared" si="156"/>
        <v>0</v>
      </c>
      <c r="G372" s="3" t="str">
        <f t="shared" si="156"/>
        <v>£m</v>
      </c>
      <c r="H372" s="3">
        <f t="shared" si="156"/>
        <v>0</v>
      </c>
      <c r="I372" s="3">
        <f t="shared" si="156"/>
        <v>0</v>
      </c>
      <c r="J372" s="3">
        <f t="shared" si="156"/>
        <v>0</v>
      </c>
      <c r="K372" s="3">
        <f t="shared" si="156"/>
        <v>0</v>
      </c>
      <c r="L372" s="3">
        <f t="shared" si="156"/>
        <v>0</v>
      </c>
      <c r="M372" s="3">
        <f t="shared" si="156"/>
        <v>0</v>
      </c>
      <c r="N372" s="3">
        <f t="shared" si="156"/>
        <v>0</v>
      </c>
      <c r="O372" s="3">
        <f t="shared" si="156"/>
        <v>0</v>
      </c>
      <c r="P372" s="3">
        <f t="shared" si="156"/>
        <v>0</v>
      </c>
    </row>
    <row r="373" spans="2:16" hidden="1" outlineLevel="2" x14ac:dyDescent="0.2">
      <c r="E373" s="42" t="str">
        <f t="shared" ref="E373:P373" si="157" xml:space="preserve"> E$364</f>
        <v xml:space="preserve">Year 3 RCV linked adjustment first year run off - real (WWN) </v>
      </c>
      <c r="F373" s="3">
        <f t="shared" si="157"/>
        <v>0</v>
      </c>
      <c r="G373" s="3" t="str">
        <f t="shared" si="157"/>
        <v>£m</v>
      </c>
      <c r="H373" s="3">
        <f t="shared" si="157"/>
        <v>0</v>
      </c>
      <c r="I373" s="3">
        <f t="shared" si="157"/>
        <v>0</v>
      </c>
      <c r="J373" s="3">
        <f t="shared" si="157"/>
        <v>0</v>
      </c>
      <c r="K373" s="3">
        <f t="shared" si="157"/>
        <v>0</v>
      </c>
      <c r="L373" s="3">
        <f t="shared" si="157"/>
        <v>0</v>
      </c>
      <c r="M373" s="3">
        <f t="shared" si="157"/>
        <v>0</v>
      </c>
      <c r="N373" s="3">
        <f t="shared" si="157"/>
        <v>0</v>
      </c>
      <c r="O373" s="3">
        <f t="shared" si="157"/>
        <v>0</v>
      </c>
      <c r="P373" s="3">
        <f t="shared" si="157"/>
        <v>0</v>
      </c>
    </row>
    <row r="374" spans="2:16" hidden="1" outlineLevel="2" x14ac:dyDescent="0.2">
      <c r="E374" s="42" t="str">
        <f t="shared" ref="E374:P374" si="158" xml:space="preserve"> E$365</f>
        <v xml:space="preserve">Year 3 RCV linked adjustment first year run off - real (BR) </v>
      </c>
      <c r="F374" s="3">
        <f t="shared" si="158"/>
        <v>0</v>
      </c>
      <c r="G374" s="3" t="str">
        <f t="shared" si="158"/>
        <v>£m</v>
      </c>
      <c r="H374" s="3">
        <f t="shared" si="158"/>
        <v>0</v>
      </c>
      <c r="I374" s="3">
        <f t="shared" si="158"/>
        <v>0</v>
      </c>
      <c r="J374" s="3">
        <f t="shared" si="158"/>
        <v>0</v>
      </c>
      <c r="K374" s="3">
        <f t="shared" si="158"/>
        <v>0</v>
      </c>
      <c r="L374" s="3">
        <f t="shared" si="158"/>
        <v>0</v>
      </c>
      <c r="M374" s="3">
        <f t="shared" si="158"/>
        <v>0</v>
      </c>
      <c r="N374" s="3">
        <f t="shared" si="158"/>
        <v>0</v>
      </c>
      <c r="O374" s="3">
        <f t="shared" si="158"/>
        <v>0</v>
      </c>
      <c r="P374" s="3">
        <f t="shared" si="158"/>
        <v>0</v>
      </c>
    </row>
    <row r="375" spans="2:16" hidden="1" outlineLevel="2" x14ac:dyDescent="0.2">
      <c r="E375" s="42" t="str">
        <f t="shared" ref="E375:P375" si="159" xml:space="preserve"> E$366</f>
        <v xml:space="preserve">Year 3 RCV linked adjustment first year run off - real (ADDN1) </v>
      </c>
      <c r="F375" s="3">
        <f t="shared" si="159"/>
        <v>0</v>
      </c>
      <c r="G375" s="3" t="str">
        <f t="shared" si="159"/>
        <v>£m</v>
      </c>
      <c r="H375" s="3">
        <f t="shared" si="159"/>
        <v>0</v>
      </c>
      <c r="I375" s="3">
        <f t="shared" si="159"/>
        <v>0</v>
      </c>
      <c r="J375" s="3">
        <f t="shared" si="159"/>
        <v>0</v>
      </c>
      <c r="K375" s="3">
        <f t="shared" si="159"/>
        <v>0</v>
      </c>
      <c r="L375" s="3">
        <f t="shared" si="159"/>
        <v>0</v>
      </c>
      <c r="M375" s="3">
        <f t="shared" si="159"/>
        <v>0</v>
      </c>
      <c r="N375" s="3">
        <f t="shared" si="159"/>
        <v>0</v>
      </c>
      <c r="O375" s="3">
        <f t="shared" si="159"/>
        <v>0</v>
      </c>
      <c r="P375" s="3">
        <f t="shared" si="159"/>
        <v>0</v>
      </c>
    </row>
    <row r="376" spans="2:16" hidden="1" outlineLevel="2" x14ac:dyDescent="0.2">
      <c r="E376" s="42" t="str">
        <f t="shared" ref="E376:P376" si="160" xml:space="preserve"> E$367</f>
        <v xml:space="preserve">Year 3 RCV linked adjustment first year run off - real (ADDN2) </v>
      </c>
      <c r="F376" s="3">
        <f t="shared" si="160"/>
        <v>0</v>
      </c>
      <c r="G376" s="3" t="str">
        <f t="shared" si="160"/>
        <v>£m</v>
      </c>
      <c r="H376" s="3">
        <f t="shared" si="160"/>
        <v>0</v>
      </c>
      <c r="I376" s="3">
        <f t="shared" si="160"/>
        <v>0</v>
      </c>
      <c r="J376" s="3">
        <f t="shared" si="160"/>
        <v>0</v>
      </c>
      <c r="K376" s="3">
        <f t="shared" si="160"/>
        <v>0</v>
      </c>
      <c r="L376" s="3">
        <f t="shared" si="160"/>
        <v>0</v>
      </c>
      <c r="M376" s="3">
        <f t="shared" si="160"/>
        <v>0</v>
      </c>
      <c r="N376" s="3">
        <f t="shared" si="160"/>
        <v>0</v>
      </c>
      <c r="O376" s="3">
        <f t="shared" si="160"/>
        <v>0</v>
      </c>
      <c r="P376" s="3">
        <f t="shared" si="160"/>
        <v>0</v>
      </c>
    </row>
    <row r="377" spans="2:16" hidden="1" outlineLevel="2" x14ac:dyDescent="0.2">
      <c r="E377" s="42" t="str">
        <f t="shared" ref="E377:P377" si="161" xml:space="preserve"> E$340</f>
        <v xml:space="preserve">Year 3 RCV linked adjustment subsequent years run off - real (WR) </v>
      </c>
      <c r="F377" s="3">
        <f t="shared" si="161"/>
        <v>0</v>
      </c>
      <c r="G377" s="3" t="str">
        <f t="shared" si="161"/>
        <v>£m</v>
      </c>
      <c r="H377" s="3">
        <f t="shared" si="161"/>
        <v>0</v>
      </c>
      <c r="I377" s="3">
        <f t="shared" si="161"/>
        <v>0</v>
      </c>
      <c r="J377" s="3">
        <f t="shared" si="161"/>
        <v>0</v>
      </c>
      <c r="K377" s="3">
        <f t="shared" si="161"/>
        <v>0</v>
      </c>
      <c r="L377" s="3">
        <f t="shared" si="161"/>
        <v>0</v>
      </c>
      <c r="M377" s="3">
        <f t="shared" si="161"/>
        <v>0</v>
      </c>
      <c r="N377" s="3">
        <f t="shared" si="161"/>
        <v>0</v>
      </c>
      <c r="O377" s="3">
        <f t="shared" si="161"/>
        <v>0</v>
      </c>
      <c r="P377" s="3">
        <f t="shared" si="161"/>
        <v>0</v>
      </c>
    </row>
    <row r="378" spans="2:16" hidden="1" outlineLevel="2" x14ac:dyDescent="0.2">
      <c r="E378" s="42" t="str">
        <f t="shared" ref="E378:P378" si="162" xml:space="preserve"> E$341</f>
        <v xml:space="preserve">Year 3 RCV linked adjustment subsequent years run off - real (WN) </v>
      </c>
      <c r="F378" s="3">
        <f t="shared" si="162"/>
        <v>0</v>
      </c>
      <c r="G378" s="3" t="str">
        <f t="shared" si="162"/>
        <v>£m</v>
      </c>
      <c r="H378" s="3">
        <f t="shared" si="162"/>
        <v>0</v>
      </c>
      <c r="I378" s="3">
        <f t="shared" si="162"/>
        <v>0</v>
      </c>
      <c r="J378" s="3">
        <f t="shared" si="162"/>
        <v>0</v>
      </c>
      <c r="K378" s="3">
        <f t="shared" si="162"/>
        <v>0</v>
      </c>
      <c r="L378" s="3">
        <f t="shared" si="162"/>
        <v>0</v>
      </c>
      <c r="M378" s="3">
        <f t="shared" si="162"/>
        <v>0</v>
      </c>
      <c r="N378" s="3">
        <f t="shared" si="162"/>
        <v>0</v>
      </c>
      <c r="O378" s="3">
        <f t="shared" si="162"/>
        <v>0</v>
      </c>
      <c r="P378" s="3">
        <f t="shared" si="162"/>
        <v>0</v>
      </c>
    </row>
    <row r="379" spans="2:16" hidden="1" outlineLevel="2" x14ac:dyDescent="0.2">
      <c r="E379" s="42" t="str">
        <f t="shared" ref="E379:P379" si="163" xml:space="preserve"> E$342</f>
        <v xml:space="preserve">Year 3 RCV linked adjustment subsequent years run off - real (WWN) </v>
      </c>
      <c r="F379" s="3">
        <f t="shared" si="163"/>
        <v>0</v>
      </c>
      <c r="G379" s="3" t="str">
        <f t="shared" si="163"/>
        <v>£m</v>
      </c>
      <c r="H379" s="3">
        <f t="shared" si="163"/>
        <v>0</v>
      </c>
      <c r="I379" s="3">
        <f t="shared" si="163"/>
        <v>0</v>
      </c>
      <c r="J379" s="3">
        <f t="shared" si="163"/>
        <v>0</v>
      </c>
      <c r="K379" s="3">
        <f t="shared" si="163"/>
        <v>0</v>
      </c>
      <c r="L379" s="3">
        <f t="shared" si="163"/>
        <v>0</v>
      </c>
      <c r="M379" s="3">
        <f t="shared" si="163"/>
        <v>0</v>
      </c>
      <c r="N379" s="3">
        <f t="shared" si="163"/>
        <v>0</v>
      </c>
      <c r="O379" s="3">
        <f t="shared" si="163"/>
        <v>0</v>
      </c>
      <c r="P379" s="3">
        <f t="shared" si="163"/>
        <v>0</v>
      </c>
    </row>
    <row r="380" spans="2:16" hidden="1" outlineLevel="2" x14ac:dyDescent="0.2">
      <c r="E380" s="42" t="str">
        <f t="shared" ref="E380:P380" si="164" xml:space="preserve"> E$343</f>
        <v xml:space="preserve">Year 3 RCV linked adjustment subsequent years run off - real (BR) </v>
      </c>
      <c r="F380" s="3">
        <f t="shared" si="164"/>
        <v>0</v>
      </c>
      <c r="G380" s="3" t="str">
        <f t="shared" si="164"/>
        <v>£m</v>
      </c>
      <c r="H380" s="3">
        <f t="shared" si="164"/>
        <v>0</v>
      </c>
      <c r="I380" s="3">
        <f t="shared" si="164"/>
        <v>0</v>
      </c>
      <c r="J380" s="3">
        <f t="shared" si="164"/>
        <v>0</v>
      </c>
      <c r="K380" s="3">
        <f t="shared" si="164"/>
        <v>0</v>
      </c>
      <c r="L380" s="3">
        <f t="shared" si="164"/>
        <v>0</v>
      </c>
      <c r="M380" s="3">
        <f t="shared" si="164"/>
        <v>0</v>
      </c>
      <c r="N380" s="3">
        <f t="shared" si="164"/>
        <v>0</v>
      </c>
      <c r="O380" s="3">
        <f t="shared" si="164"/>
        <v>0</v>
      </c>
      <c r="P380" s="3">
        <f t="shared" si="164"/>
        <v>0</v>
      </c>
    </row>
    <row r="381" spans="2:16" hidden="1" outlineLevel="2" x14ac:dyDescent="0.2">
      <c r="E381" s="42" t="str">
        <f t="shared" ref="E381:P381" si="165" xml:space="preserve"> E$344</f>
        <v xml:space="preserve">Year 3 RCV linked adjustment subsequent years run off - real (ADDN1) </v>
      </c>
      <c r="F381" s="3">
        <f t="shared" si="165"/>
        <v>0</v>
      </c>
      <c r="G381" s="3" t="str">
        <f t="shared" si="165"/>
        <v>£m</v>
      </c>
      <c r="H381" s="3">
        <f t="shared" si="165"/>
        <v>0</v>
      </c>
      <c r="I381" s="3">
        <f t="shared" si="165"/>
        <v>0</v>
      </c>
      <c r="J381" s="3">
        <f t="shared" si="165"/>
        <v>0</v>
      </c>
      <c r="K381" s="3">
        <f t="shared" si="165"/>
        <v>0</v>
      </c>
      <c r="L381" s="3">
        <f t="shared" si="165"/>
        <v>0</v>
      </c>
      <c r="M381" s="3">
        <f t="shared" si="165"/>
        <v>0</v>
      </c>
      <c r="N381" s="3">
        <f t="shared" si="165"/>
        <v>0</v>
      </c>
      <c r="O381" s="3">
        <f t="shared" si="165"/>
        <v>0</v>
      </c>
      <c r="P381" s="3">
        <f t="shared" si="165"/>
        <v>0</v>
      </c>
    </row>
    <row r="382" spans="2:16" hidden="1" outlineLevel="2" x14ac:dyDescent="0.2">
      <c r="E382" s="42" t="str">
        <f t="shared" ref="E382:P382" si="166" xml:space="preserve"> E$345</f>
        <v xml:space="preserve">Year 3 RCV linked adjustment subsequent years run off - real (ADDN2) </v>
      </c>
      <c r="F382" s="3">
        <f t="shared" si="166"/>
        <v>0</v>
      </c>
      <c r="G382" s="3" t="str">
        <f t="shared" si="166"/>
        <v>£m</v>
      </c>
      <c r="H382" s="3">
        <f t="shared" si="166"/>
        <v>0</v>
      </c>
      <c r="I382" s="3">
        <f t="shared" si="166"/>
        <v>0</v>
      </c>
      <c r="J382" s="3">
        <f t="shared" si="166"/>
        <v>0</v>
      </c>
      <c r="K382" s="3">
        <f t="shared" si="166"/>
        <v>0</v>
      </c>
      <c r="L382" s="3">
        <f t="shared" si="166"/>
        <v>0</v>
      </c>
      <c r="M382" s="3">
        <f t="shared" si="166"/>
        <v>0</v>
      </c>
      <c r="N382" s="3">
        <f t="shared" si="166"/>
        <v>0</v>
      </c>
      <c r="O382" s="3">
        <f t="shared" si="166"/>
        <v>0</v>
      </c>
      <c r="P382" s="3">
        <f t="shared" si="166"/>
        <v>0</v>
      </c>
    </row>
    <row r="383" spans="2:16" hidden="1" outlineLevel="2" x14ac:dyDescent="0.2">
      <c r="E383" s="42" t="s">
        <v>653</v>
      </c>
      <c r="G383" s="42" t="s">
        <v>155</v>
      </c>
      <c r="H383" s="3">
        <f t="shared" ref="H383:H388" si="167" xml:space="preserve"> SUM( J383:P383 )</f>
        <v>0</v>
      </c>
      <c r="J383" s="3">
        <f t="shared" ref="J383:P388" si="168" xml:space="preserve"> J371 + J377</f>
        <v>0</v>
      </c>
      <c r="K383" s="3">
        <f t="shared" si="168"/>
        <v>0</v>
      </c>
      <c r="L383" s="3">
        <f t="shared" si="168"/>
        <v>0</v>
      </c>
      <c r="M383" s="3">
        <f t="shared" si="168"/>
        <v>0</v>
      </c>
      <c r="N383" s="3">
        <f t="shared" si="168"/>
        <v>0</v>
      </c>
      <c r="O383" s="3">
        <f t="shared" si="168"/>
        <v>0</v>
      </c>
      <c r="P383" s="3">
        <f t="shared" si="168"/>
        <v>0</v>
      </c>
    </row>
    <row r="384" spans="2:16" hidden="1" outlineLevel="2" x14ac:dyDescent="0.2">
      <c r="E384" s="42" t="s">
        <v>654</v>
      </c>
      <c r="G384" s="42" t="s">
        <v>155</v>
      </c>
      <c r="H384" s="3">
        <f t="shared" si="167"/>
        <v>0</v>
      </c>
      <c r="J384" s="3">
        <f t="shared" si="168"/>
        <v>0</v>
      </c>
      <c r="K384" s="3">
        <f t="shared" si="168"/>
        <v>0</v>
      </c>
      <c r="L384" s="3">
        <f t="shared" si="168"/>
        <v>0</v>
      </c>
      <c r="M384" s="3">
        <f t="shared" si="168"/>
        <v>0</v>
      </c>
      <c r="N384" s="3">
        <f t="shared" si="168"/>
        <v>0</v>
      </c>
      <c r="O384" s="3">
        <f t="shared" si="168"/>
        <v>0</v>
      </c>
      <c r="P384" s="3">
        <f t="shared" si="168"/>
        <v>0</v>
      </c>
    </row>
    <row r="385" spans="2:16" hidden="1" outlineLevel="2" x14ac:dyDescent="0.2">
      <c r="E385" s="42" t="s">
        <v>655</v>
      </c>
      <c r="G385" s="42" t="s">
        <v>155</v>
      </c>
      <c r="H385" s="3">
        <f t="shared" si="167"/>
        <v>0</v>
      </c>
      <c r="J385" s="3">
        <f t="shared" si="168"/>
        <v>0</v>
      </c>
      <c r="K385" s="3">
        <f t="shared" si="168"/>
        <v>0</v>
      </c>
      <c r="L385" s="3">
        <f t="shared" si="168"/>
        <v>0</v>
      </c>
      <c r="M385" s="3">
        <f t="shared" si="168"/>
        <v>0</v>
      </c>
      <c r="N385" s="3">
        <f t="shared" si="168"/>
        <v>0</v>
      </c>
      <c r="O385" s="3">
        <f t="shared" si="168"/>
        <v>0</v>
      </c>
      <c r="P385" s="3">
        <f t="shared" si="168"/>
        <v>0</v>
      </c>
    </row>
    <row r="386" spans="2:16" hidden="1" outlineLevel="2" x14ac:dyDescent="0.2">
      <c r="E386" s="42" t="s">
        <v>656</v>
      </c>
      <c r="G386" s="42" t="s">
        <v>155</v>
      </c>
      <c r="H386" s="3">
        <f t="shared" si="167"/>
        <v>0</v>
      </c>
      <c r="J386" s="3">
        <f t="shared" si="168"/>
        <v>0</v>
      </c>
      <c r="K386" s="3">
        <f t="shared" si="168"/>
        <v>0</v>
      </c>
      <c r="L386" s="3">
        <f t="shared" si="168"/>
        <v>0</v>
      </c>
      <c r="M386" s="3">
        <f t="shared" si="168"/>
        <v>0</v>
      </c>
      <c r="N386" s="3">
        <f t="shared" si="168"/>
        <v>0</v>
      </c>
      <c r="O386" s="3">
        <f t="shared" si="168"/>
        <v>0</v>
      </c>
      <c r="P386" s="3">
        <f t="shared" si="168"/>
        <v>0</v>
      </c>
    </row>
    <row r="387" spans="2:16" hidden="1" outlineLevel="2" x14ac:dyDescent="0.2">
      <c r="E387" s="42" t="s">
        <v>657</v>
      </c>
      <c r="G387" s="42" t="s">
        <v>155</v>
      </c>
      <c r="H387" s="3">
        <f t="shared" si="167"/>
        <v>0</v>
      </c>
      <c r="J387" s="3">
        <f t="shared" si="168"/>
        <v>0</v>
      </c>
      <c r="K387" s="3">
        <f t="shared" si="168"/>
        <v>0</v>
      </c>
      <c r="L387" s="3">
        <f t="shared" si="168"/>
        <v>0</v>
      </c>
      <c r="M387" s="3">
        <f t="shared" si="168"/>
        <v>0</v>
      </c>
      <c r="N387" s="3">
        <f t="shared" si="168"/>
        <v>0</v>
      </c>
      <c r="O387" s="3">
        <f t="shared" si="168"/>
        <v>0</v>
      </c>
      <c r="P387" s="3">
        <f t="shared" si="168"/>
        <v>0</v>
      </c>
    </row>
    <row r="388" spans="2:16" hidden="1" outlineLevel="2" x14ac:dyDescent="0.2">
      <c r="E388" s="42" t="s">
        <v>658</v>
      </c>
      <c r="G388" s="42" t="s">
        <v>155</v>
      </c>
      <c r="H388" s="3">
        <f t="shared" si="167"/>
        <v>0</v>
      </c>
      <c r="J388" s="3">
        <f t="shared" si="168"/>
        <v>0</v>
      </c>
      <c r="K388" s="3">
        <f t="shared" si="168"/>
        <v>0</v>
      </c>
      <c r="L388" s="3">
        <f t="shared" si="168"/>
        <v>0</v>
      </c>
      <c r="M388" s="3">
        <f t="shared" si="168"/>
        <v>0</v>
      </c>
      <c r="N388" s="3">
        <f t="shared" si="168"/>
        <v>0</v>
      </c>
      <c r="O388" s="3">
        <f t="shared" si="168"/>
        <v>0</v>
      </c>
      <c r="P388" s="3">
        <f t="shared" si="168"/>
        <v>0</v>
      </c>
    </row>
    <row r="389" spans="2:16" hidden="1" outlineLevel="2" x14ac:dyDescent="0.2"/>
    <row r="390" spans="2:16" hidden="1" outlineLevel="2" x14ac:dyDescent="0.2"/>
    <row r="391" spans="2:16" hidden="1" outlineLevel="2" x14ac:dyDescent="0.2">
      <c r="B391" s="35" t="s">
        <v>659</v>
      </c>
    </row>
    <row r="392" spans="2:16" hidden="1" outlineLevel="2" x14ac:dyDescent="0.2">
      <c r="E392" s="42" t="str">
        <f t="shared" ref="E392:P392" si="169" xml:space="preserve"> E$383</f>
        <v xml:space="preserve">Year 3 RCV linked adjustment run off - real (WR) </v>
      </c>
      <c r="F392" s="3">
        <f t="shared" si="169"/>
        <v>0</v>
      </c>
      <c r="G392" s="3" t="str">
        <f t="shared" si="169"/>
        <v>£m</v>
      </c>
      <c r="H392" s="3">
        <f t="shared" si="169"/>
        <v>0</v>
      </c>
      <c r="I392" s="3">
        <f t="shared" si="169"/>
        <v>0</v>
      </c>
      <c r="J392" s="3">
        <f t="shared" si="169"/>
        <v>0</v>
      </c>
      <c r="K392" s="3">
        <f t="shared" si="169"/>
        <v>0</v>
      </c>
      <c r="L392" s="3">
        <f t="shared" si="169"/>
        <v>0</v>
      </c>
      <c r="M392" s="3">
        <f t="shared" si="169"/>
        <v>0</v>
      </c>
      <c r="N392" s="3">
        <f t="shared" si="169"/>
        <v>0</v>
      </c>
      <c r="O392" s="3">
        <f t="shared" si="169"/>
        <v>0</v>
      </c>
      <c r="P392" s="3">
        <f t="shared" si="169"/>
        <v>0</v>
      </c>
    </row>
    <row r="393" spans="2:16" hidden="1" outlineLevel="2" x14ac:dyDescent="0.2">
      <c r="E393" s="42" t="str">
        <f t="shared" ref="E393:P393" si="170" xml:space="preserve"> E$384</f>
        <v xml:space="preserve">Year 3 RCV linked adjustment run off - real (WN) </v>
      </c>
      <c r="F393" s="3">
        <f t="shared" si="170"/>
        <v>0</v>
      </c>
      <c r="G393" s="3" t="str">
        <f t="shared" si="170"/>
        <v>£m</v>
      </c>
      <c r="H393" s="3">
        <f t="shared" si="170"/>
        <v>0</v>
      </c>
      <c r="I393" s="3">
        <f t="shared" si="170"/>
        <v>0</v>
      </c>
      <c r="J393" s="3">
        <f t="shared" si="170"/>
        <v>0</v>
      </c>
      <c r="K393" s="3">
        <f t="shared" si="170"/>
        <v>0</v>
      </c>
      <c r="L393" s="3">
        <f t="shared" si="170"/>
        <v>0</v>
      </c>
      <c r="M393" s="3">
        <f t="shared" si="170"/>
        <v>0</v>
      </c>
      <c r="N393" s="3">
        <f t="shared" si="170"/>
        <v>0</v>
      </c>
      <c r="O393" s="3">
        <f t="shared" si="170"/>
        <v>0</v>
      </c>
      <c r="P393" s="3">
        <f t="shared" si="170"/>
        <v>0</v>
      </c>
    </row>
    <row r="394" spans="2:16" hidden="1" outlineLevel="2" x14ac:dyDescent="0.2">
      <c r="E394" s="42" t="str">
        <f t="shared" ref="E394:P394" si="171" xml:space="preserve"> E$385</f>
        <v xml:space="preserve">Year 3 RCV linked adjustment run off - real (WWN) </v>
      </c>
      <c r="F394" s="3">
        <f t="shared" si="171"/>
        <v>0</v>
      </c>
      <c r="G394" s="3" t="str">
        <f t="shared" si="171"/>
        <v>£m</v>
      </c>
      <c r="H394" s="3">
        <f t="shared" si="171"/>
        <v>0</v>
      </c>
      <c r="I394" s="3">
        <f t="shared" si="171"/>
        <v>0</v>
      </c>
      <c r="J394" s="3">
        <f t="shared" si="171"/>
        <v>0</v>
      </c>
      <c r="K394" s="3">
        <f t="shared" si="171"/>
        <v>0</v>
      </c>
      <c r="L394" s="3">
        <f t="shared" si="171"/>
        <v>0</v>
      </c>
      <c r="M394" s="3">
        <f t="shared" si="171"/>
        <v>0</v>
      </c>
      <c r="N394" s="3">
        <f t="shared" si="171"/>
        <v>0</v>
      </c>
      <c r="O394" s="3">
        <f t="shared" si="171"/>
        <v>0</v>
      </c>
      <c r="P394" s="3">
        <f t="shared" si="171"/>
        <v>0</v>
      </c>
    </row>
    <row r="395" spans="2:16" hidden="1" outlineLevel="2" x14ac:dyDescent="0.2">
      <c r="E395" s="42" t="str">
        <f t="shared" ref="E395:P395" si="172" xml:space="preserve"> E$386</f>
        <v xml:space="preserve">Year 3 RCV linked adjustment run off - real (BR) </v>
      </c>
      <c r="F395" s="3">
        <f t="shared" si="172"/>
        <v>0</v>
      </c>
      <c r="G395" s="3" t="str">
        <f t="shared" si="172"/>
        <v>£m</v>
      </c>
      <c r="H395" s="3">
        <f t="shared" si="172"/>
        <v>0</v>
      </c>
      <c r="I395" s="3">
        <f t="shared" si="172"/>
        <v>0</v>
      </c>
      <c r="J395" s="3">
        <f t="shared" si="172"/>
        <v>0</v>
      </c>
      <c r="K395" s="3">
        <f t="shared" si="172"/>
        <v>0</v>
      </c>
      <c r="L395" s="3">
        <f t="shared" si="172"/>
        <v>0</v>
      </c>
      <c r="M395" s="3">
        <f t="shared" si="172"/>
        <v>0</v>
      </c>
      <c r="N395" s="3">
        <f t="shared" si="172"/>
        <v>0</v>
      </c>
      <c r="O395" s="3">
        <f t="shared" si="172"/>
        <v>0</v>
      </c>
      <c r="P395" s="3">
        <f t="shared" si="172"/>
        <v>0</v>
      </c>
    </row>
    <row r="396" spans="2:16" hidden="1" outlineLevel="2" x14ac:dyDescent="0.2">
      <c r="E396" s="42" t="str">
        <f t="shared" ref="E396:P396" si="173" xml:space="preserve"> E$387</f>
        <v xml:space="preserve">Year 3 RCV linked adjustment run off - real (ADDN1) </v>
      </c>
      <c r="F396" s="3">
        <f t="shared" si="173"/>
        <v>0</v>
      </c>
      <c r="G396" s="3" t="str">
        <f t="shared" si="173"/>
        <v>£m</v>
      </c>
      <c r="H396" s="3">
        <f t="shared" si="173"/>
        <v>0</v>
      </c>
      <c r="I396" s="3">
        <f t="shared" si="173"/>
        <v>0</v>
      </c>
      <c r="J396" s="3">
        <f t="shared" si="173"/>
        <v>0</v>
      </c>
      <c r="K396" s="3">
        <f t="shared" si="173"/>
        <v>0</v>
      </c>
      <c r="L396" s="3">
        <f t="shared" si="173"/>
        <v>0</v>
      </c>
      <c r="M396" s="3">
        <f t="shared" si="173"/>
        <v>0</v>
      </c>
      <c r="N396" s="3">
        <f t="shared" si="173"/>
        <v>0</v>
      </c>
      <c r="O396" s="3">
        <f t="shared" si="173"/>
        <v>0</v>
      </c>
      <c r="P396" s="3">
        <f t="shared" si="173"/>
        <v>0</v>
      </c>
    </row>
    <row r="397" spans="2:16" hidden="1" outlineLevel="2" x14ac:dyDescent="0.2">
      <c r="E397" s="42" t="str">
        <f t="shared" ref="E397:P397" si="174" xml:space="preserve"> E$388</f>
        <v xml:space="preserve">Year 3 RCV linked adjustment run off - real (ADDN2) </v>
      </c>
      <c r="F397" s="3">
        <f t="shared" si="174"/>
        <v>0</v>
      </c>
      <c r="G397" s="3" t="str">
        <f t="shared" si="174"/>
        <v>£m</v>
      </c>
      <c r="H397" s="3">
        <f t="shared" si="174"/>
        <v>0</v>
      </c>
      <c r="I397" s="3">
        <f t="shared" si="174"/>
        <v>0</v>
      </c>
      <c r="J397" s="3">
        <f t="shared" si="174"/>
        <v>0</v>
      </c>
      <c r="K397" s="3">
        <f t="shared" si="174"/>
        <v>0</v>
      </c>
      <c r="L397" s="3">
        <f t="shared" si="174"/>
        <v>0</v>
      </c>
      <c r="M397" s="3">
        <f t="shared" si="174"/>
        <v>0</v>
      </c>
      <c r="N397" s="3">
        <f t="shared" si="174"/>
        <v>0</v>
      </c>
      <c r="O397" s="3">
        <f t="shared" si="174"/>
        <v>0</v>
      </c>
      <c r="P397" s="3">
        <f t="shared" si="174"/>
        <v>0</v>
      </c>
    </row>
    <row r="398" spans="2:16" hidden="1" outlineLevel="2" x14ac:dyDescent="0.2">
      <c r="E398" s="42" t="s">
        <v>660</v>
      </c>
      <c r="F398" s="3">
        <f t="shared" ref="F398:F403" si="175" xml:space="preserve"> SUM( $J392:$P392 )</f>
        <v>0</v>
      </c>
      <c r="G398" s="42" t="s">
        <v>155</v>
      </c>
      <c r="H398" s="3"/>
    </row>
    <row r="399" spans="2:16" hidden="1" outlineLevel="2" x14ac:dyDescent="0.2">
      <c r="E399" s="42" t="s">
        <v>661</v>
      </c>
      <c r="F399" s="3">
        <f t="shared" si="175"/>
        <v>0</v>
      </c>
      <c r="G399" s="42" t="s">
        <v>155</v>
      </c>
      <c r="H399" s="3"/>
    </row>
    <row r="400" spans="2:16" hidden="1" outlineLevel="2" x14ac:dyDescent="0.2">
      <c r="E400" s="42" t="s">
        <v>662</v>
      </c>
      <c r="F400" s="3">
        <f t="shared" si="175"/>
        <v>0</v>
      </c>
      <c r="G400" s="42" t="s">
        <v>155</v>
      </c>
      <c r="H400" s="3"/>
    </row>
    <row r="401" spans="1:16" hidden="1" outlineLevel="2" x14ac:dyDescent="0.2">
      <c r="E401" s="42" t="s">
        <v>663</v>
      </c>
      <c r="F401" s="3">
        <f t="shared" si="175"/>
        <v>0</v>
      </c>
      <c r="G401" s="42" t="s">
        <v>155</v>
      </c>
      <c r="H401" s="3"/>
    </row>
    <row r="402" spans="1:16" hidden="1" outlineLevel="2" x14ac:dyDescent="0.2">
      <c r="E402" s="42" t="s">
        <v>664</v>
      </c>
      <c r="F402" s="3">
        <f t="shared" si="175"/>
        <v>0</v>
      </c>
      <c r="G402" s="42" t="s">
        <v>155</v>
      </c>
      <c r="H402" s="3"/>
    </row>
    <row r="403" spans="1:16" hidden="1" outlineLevel="2" x14ac:dyDescent="0.2">
      <c r="E403" s="42" t="s">
        <v>665</v>
      </c>
      <c r="F403" s="3">
        <f t="shared" si="175"/>
        <v>0</v>
      </c>
      <c r="G403" s="42" t="s">
        <v>155</v>
      </c>
      <c r="H403" s="3"/>
    </row>
    <row r="404" spans="1:16" hidden="1" outlineLevel="2" x14ac:dyDescent="0.2"/>
    <row r="405" spans="1:16" hidden="1" outlineLevel="2" x14ac:dyDescent="0.2"/>
    <row r="406" spans="1:16" hidden="1" outlineLevel="2" x14ac:dyDescent="0.2">
      <c r="B406" s="35" t="s">
        <v>666</v>
      </c>
    </row>
    <row r="407" spans="1:16" hidden="1" outlineLevel="2" x14ac:dyDescent="0.2">
      <c r="E407" s="42" t="str">
        <f t="shared" ref="E407:G407" si="176" xml:space="preserve"> E$398</f>
        <v xml:space="preserve">Total Year 3 RCV linked adjustment run off applicable in 2029-30 (constant) - real (WR) </v>
      </c>
      <c r="F407" s="3">
        <f t="shared" si="176"/>
        <v>0</v>
      </c>
      <c r="G407" s="42" t="str">
        <f t="shared" si="176"/>
        <v>£m</v>
      </c>
      <c r="H407" s="3"/>
    </row>
    <row r="408" spans="1:16" hidden="1" outlineLevel="2" x14ac:dyDescent="0.2">
      <c r="E408" s="42" t="str">
        <f t="shared" ref="E408:G408" si="177" xml:space="preserve"> E$399</f>
        <v xml:space="preserve">Total Year 3 RCV linked adjustment run off applicable in 2029-30 (constant) - real (WN) </v>
      </c>
      <c r="F408" s="3">
        <f t="shared" si="177"/>
        <v>0</v>
      </c>
      <c r="G408" s="42" t="str">
        <f t="shared" si="177"/>
        <v>£m</v>
      </c>
      <c r="H408" s="3"/>
    </row>
    <row r="409" spans="1:16" hidden="1" outlineLevel="2" x14ac:dyDescent="0.2">
      <c r="E409" s="42" t="str">
        <f t="shared" ref="E409:G409" si="178" xml:space="preserve"> E$400</f>
        <v xml:space="preserve">Total Year 3 RCV linked adjustment run off applicable in 2029-30 (constant) - real (WWN) </v>
      </c>
      <c r="F409" s="3">
        <f t="shared" si="178"/>
        <v>0</v>
      </c>
      <c r="G409" s="42" t="str">
        <f t="shared" si="178"/>
        <v>£m</v>
      </c>
      <c r="H409" s="3"/>
    </row>
    <row r="410" spans="1:16" hidden="1" outlineLevel="2" x14ac:dyDescent="0.2">
      <c r="E410" s="42" t="str">
        <f t="shared" ref="E410:G410" si="179" xml:space="preserve"> E$401</f>
        <v xml:space="preserve">Total Year 3 RCV linked adjustment run off applicable in 2029-30 (constant) - real (BR) </v>
      </c>
      <c r="F410" s="3">
        <f t="shared" si="179"/>
        <v>0</v>
      </c>
      <c r="G410" s="42" t="str">
        <f t="shared" si="179"/>
        <v>£m</v>
      </c>
      <c r="H410" s="3"/>
    </row>
    <row r="411" spans="1:16" hidden="1" outlineLevel="2" x14ac:dyDescent="0.2">
      <c r="E411" s="42" t="str">
        <f t="shared" ref="E411:G411" si="180" xml:space="preserve"> E$402</f>
        <v xml:space="preserve">Total Year 3 RCV linked adjustment run off applicable in 2029-30 (constant) - real (ADDN1) </v>
      </c>
      <c r="F411" s="3">
        <f t="shared" si="180"/>
        <v>0</v>
      </c>
      <c r="G411" s="42" t="str">
        <f t="shared" si="180"/>
        <v>£m</v>
      </c>
      <c r="H411" s="3"/>
    </row>
    <row r="412" spans="1:16" hidden="1" outlineLevel="2" x14ac:dyDescent="0.2">
      <c r="E412" s="42" t="str">
        <f t="shared" ref="E412:G412" si="181" xml:space="preserve"> E$403</f>
        <v xml:space="preserve">Total Year 3 RCV linked adjustment run off applicable in 2029-30 (constant) - real (ADDN2) </v>
      </c>
      <c r="F412" s="3">
        <f t="shared" si="181"/>
        <v>0</v>
      </c>
      <c r="G412" s="42" t="str">
        <f t="shared" si="181"/>
        <v>£m</v>
      </c>
      <c r="H412" s="3"/>
    </row>
    <row r="413" spans="1:16" hidden="1" outlineLevel="2" x14ac:dyDescent="0.2">
      <c r="A413" s="11"/>
      <c r="B413" s="11"/>
      <c r="C413" s="21"/>
      <c r="D413" s="19"/>
      <c r="E413" s="15" t="str">
        <f xml:space="preserve"> Time!E$74</f>
        <v>Year 5 period flag</v>
      </c>
      <c r="F413" s="8">
        <f xml:space="preserve"> Time!F$74</f>
        <v>0</v>
      </c>
      <c r="G413" s="8" t="str">
        <f xml:space="preserve"> Time!G$74</f>
        <v>Flag</v>
      </c>
      <c r="H413" s="8">
        <f xml:space="preserve"> Time!H$74</f>
        <v>1</v>
      </c>
      <c r="I413" s="8">
        <f xml:space="preserve"> Time!I$74</f>
        <v>0</v>
      </c>
      <c r="J413" s="8">
        <f xml:space="preserve"> Time!J$74</f>
        <v>0</v>
      </c>
      <c r="K413" s="8">
        <f xml:space="preserve"> Time!K$74</f>
        <v>0</v>
      </c>
      <c r="L413" s="8">
        <f xml:space="preserve"> Time!L$74</f>
        <v>0</v>
      </c>
      <c r="M413" s="8">
        <f xml:space="preserve"> Time!M$74</f>
        <v>0</v>
      </c>
      <c r="N413" s="8">
        <f xml:space="preserve"> Time!N$74</f>
        <v>0</v>
      </c>
      <c r="O413" s="8">
        <f xml:space="preserve"> Time!O$74</f>
        <v>1</v>
      </c>
      <c r="P413" s="8">
        <f xml:space="preserve"> Time!P$74</f>
        <v>0</v>
      </c>
    </row>
    <row r="414" spans="1:16" hidden="1" outlineLevel="2" x14ac:dyDescent="0.2">
      <c r="E414" s="42" t="s">
        <v>667</v>
      </c>
      <c r="G414" s="42" t="s">
        <v>155</v>
      </c>
      <c r="H414" s="3">
        <f t="shared" ref="H414:H419" si="182" xml:space="preserve"> SUM( J414:P414 )</f>
        <v>0</v>
      </c>
      <c r="J414" s="3">
        <f t="shared" ref="J414:P419" si="183" xml:space="preserve"> $F407 * J$413</f>
        <v>0</v>
      </c>
      <c r="K414" s="3">
        <f t="shared" si="183"/>
        <v>0</v>
      </c>
      <c r="L414" s="3">
        <f t="shared" si="183"/>
        <v>0</v>
      </c>
      <c r="M414" s="3">
        <f t="shared" si="183"/>
        <v>0</v>
      </c>
      <c r="N414" s="3">
        <f t="shared" si="183"/>
        <v>0</v>
      </c>
      <c r="O414" s="3">
        <f t="shared" si="183"/>
        <v>0</v>
      </c>
      <c r="P414" s="3">
        <f t="shared" si="183"/>
        <v>0</v>
      </c>
    </row>
    <row r="415" spans="1:16" hidden="1" outlineLevel="2" x14ac:dyDescent="0.2">
      <c r="E415" s="42" t="s">
        <v>668</v>
      </c>
      <c r="G415" s="42" t="s">
        <v>155</v>
      </c>
      <c r="H415" s="3">
        <f t="shared" si="182"/>
        <v>0</v>
      </c>
      <c r="J415" s="3">
        <f t="shared" si="183"/>
        <v>0</v>
      </c>
      <c r="K415" s="3">
        <f t="shared" si="183"/>
        <v>0</v>
      </c>
      <c r="L415" s="3">
        <f t="shared" si="183"/>
        <v>0</v>
      </c>
      <c r="M415" s="3">
        <f t="shared" si="183"/>
        <v>0</v>
      </c>
      <c r="N415" s="3">
        <f t="shared" si="183"/>
        <v>0</v>
      </c>
      <c r="O415" s="3">
        <f t="shared" si="183"/>
        <v>0</v>
      </c>
      <c r="P415" s="3">
        <f t="shared" si="183"/>
        <v>0</v>
      </c>
    </row>
    <row r="416" spans="1:16" hidden="1" outlineLevel="2" x14ac:dyDescent="0.2">
      <c r="E416" s="42" t="s">
        <v>669</v>
      </c>
      <c r="G416" s="42" t="s">
        <v>155</v>
      </c>
      <c r="H416" s="3">
        <f t="shared" si="182"/>
        <v>0</v>
      </c>
      <c r="J416" s="3">
        <f t="shared" si="183"/>
        <v>0</v>
      </c>
      <c r="K416" s="3">
        <f t="shared" si="183"/>
        <v>0</v>
      </c>
      <c r="L416" s="3">
        <f t="shared" si="183"/>
        <v>0</v>
      </c>
      <c r="M416" s="3">
        <f t="shared" si="183"/>
        <v>0</v>
      </c>
      <c r="N416" s="3">
        <f t="shared" si="183"/>
        <v>0</v>
      </c>
      <c r="O416" s="3">
        <f t="shared" si="183"/>
        <v>0</v>
      </c>
      <c r="P416" s="3">
        <f t="shared" si="183"/>
        <v>0</v>
      </c>
    </row>
    <row r="417" spans="1:16" hidden="1" outlineLevel="2" x14ac:dyDescent="0.2">
      <c r="E417" s="42" t="s">
        <v>670</v>
      </c>
      <c r="G417" s="42" t="s">
        <v>155</v>
      </c>
      <c r="H417" s="3">
        <f t="shared" si="182"/>
        <v>0</v>
      </c>
      <c r="J417" s="3">
        <f t="shared" si="183"/>
        <v>0</v>
      </c>
      <c r="K417" s="3">
        <f t="shared" si="183"/>
        <v>0</v>
      </c>
      <c r="L417" s="3">
        <f t="shared" si="183"/>
        <v>0</v>
      </c>
      <c r="M417" s="3">
        <f t="shared" si="183"/>
        <v>0</v>
      </c>
      <c r="N417" s="3">
        <f t="shared" si="183"/>
        <v>0</v>
      </c>
      <c r="O417" s="3">
        <f t="shared" si="183"/>
        <v>0</v>
      </c>
      <c r="P417" s="3">
        <f t="shared" si="183"/>
        <v>0</v>
      </c>
    </row>
    <row r="418" spans="1:16" hidden="1" outlineLevel="2" x14ac:dyDescent="0.2">
      <c r="E418" s="42" t="s">
        <v>671</v>
      </c>
      <c r="G418" s="42" t="s">
        <v>155</v>
      </c>
      <c r="H418" s="3">
        <f t="shared" si="182"/>
        <v>0</v>
      </c>
      <c r="J418" s="3">
        <f t="shared" si="183"/>
        <v>0</v>
      </c>
      <c r="K418" s="3">
        <f t="shared" si="183"/>
        <v>0</v>
      </c>
      <c r="L418" s="3">
        <f t="shared" si="183"/>
        <v>0</v>
      </c>
      <c r="M418" s="3">
        <f t="shared" si="183"/>
        <v>0</v>
      </c>
      <c r="N418" s="3">
        <f t="shared" si="183"/>
        <v>0</v>
      </c>
      <c r="O418" s="3">
        <f t="shared" si="183"/>
        <v>0</v>
      </c>
      <c r="P418" s="3">
        <f t="shared" si="183"/>
        <v>0</v>
      </c>
    </row>
    <row r="419" spans="1:16" hidden="1" outlineLevel="2" x14ac:dyDescent="0.2">
      <c r="E419" s="42" t="s">
        <v>672</v>
      </c>
      <c r="G419" s="42" t="s">
        <v>155</v>
      </c>
      <c r="H419" s="3">
        <f t="shared" si="182"/>
        <v>0</v>
      </c>
      <c r="J419" s="3">
        <f t="shared" si="183"/>
        <v>0</v>
      </c>
      <c r="K419" s="3">
        <f t="shared" si="183"/>
        <v>0</v>
      </c>
      <c r="L419" s="3">
        <f t="shared" si="183"/>
        <v>0</v>
      </c>
      <c r="M419" s="3">
        <f t="shared" si="183"/>
        <v>0</v>
      </c>
      <c r="N419" s="3">
        <f t="shared" si="183"/>
        <v>0</v>
      </c>
      <c r="O419" s="3">
        <f t="shared" si="183"/>
        <v>0</v>
      </c>
      <c r="P419" s="3">
        <f t="shared" si="183"/>
        <v>0</v>
      </c>
    </row>
    <row r="420" spans="1:16" hidden="1" outlineLevel="2" x14ac:dyDescent="0.2"/>
    <row r="421" spans="1:16" x14ac:dyDescent="0.2"/>
    <row r="422" spans="1:16" x14ac:dyDescent="0.2"/>
    <row r="423" spans="1:16" x14ac:dyDescent="0.2">
      <c r="A423" s="35" t="s">
        <v>428</v>
      </c>
    </row>
    <row r="424" spans="1:16" collapsed="1" x14ac:dyDescent="0.2"/>
    <row r="425" spans="1:16" hidden="1" outlineLevel="1" x14ac:dyDescent="0.2">
      <c r="B425" s="35" t="s">
        <v>673</v>
      </c>
    </row>
    <row r="426" spans="1:16" hidden="1" outlineLevel="1" x14ac:dyDescent="0.2">
      <c r="A426" s="11"/>
      <c r="B426" s="11"/>
      <c r="C426" s="21"/>
      <c r="D426" s="19"/>
      <c r="E426" s="15" t="str">
        <f xml:space="preserve"> Inputs!E$72</f>
        <v>WACC - real</v>
      </c>
      <c r="F426" s="10">
        <f xml:space="preserve"> Inputs!F$72</f>
        <v>0</v>
      </c>
      <c r="G426" s="15" t="str">
        <f xml:space="preserve"> Inputs!G$72</f>
        <v>%</v>
      </c>
      <c r="H426" s="12"/>
    </row>
    <row r="427" spans="1:16" hidden="1" outlineLevel="1" x14ac:dyDescent="0.2">
      <c r="E427" s="42" t="str">
        <f t="shared" ref="E427:P427" si="184" xml:space="preserve"> E$317</f>
        <v xml:space="preserve">Year 3 RCV linked adjustment clawback balance - real (WR) </v>
      </c>
      <c r="F427" s="3">
        <f t="shared" si="184"/>
        <v>0</v>
      </c>
      <c r="G427" s="3" t="str">
        <f t="shared" si="184"/>
        <v>£m</v>
      </c>
      <c r="H427" s="3">
        <f t="shared" si="184"/>
        <v>0</v>
      </c>
      <c r="I427" s="3">
        <f t="shared" si="184"/>
        <v>0</v>
      </c>
      <c r="J427" s="3">
        <f t="shared" si="184"/>
        <v>0</v>
      </c>
      <c r="K427" s="3">
        <f t="shared" si="184"/>
        <v>0</v>
      </c>
      <c r="L427" s="3">
        <f t="shared" si="184"/>
        <v>0</v>
      </c>
      <c r="M427" s="3">
        <f t="shared" si="184"/>
        <v>0</v>
      </c>
      <c r="N427" s="3">
        <f t="shared" si="184"/>
        <v>0</v>
      </c>
      <c r="O427" s="3">
        <f t="shared" si="184"/>
        <v>0</v>
      </c>
      <c r="P427" s="3">
        <f t="shared" si="184"/>
        <v>0</v>
      </c>
    </row>
    <row r="428" spans="1:16" hidden="1" outlineLevel="1" x14ac:dyDescent="0.2">
      <c r="E428" s="42" t="str">
        <f t="shared" ref="E428:P428" si="185" xml:space="preserve"> E$318</f>
        <v xml:space="preserve">Year 3 RCV linked adjustment clawback balance - real (WN) </v>
      </c>
      <c r="F428" s="3">
        <f t="shared" si="185"/>
        <v>0</v>
      </c>
      <c r="G428" s="3" t="str">
        <f t="shared" si="185"/>
        <v>£m</v>
      </c>
      <c r="H428" s="3">
        <f t="shared" si="185"/>
        <v>0</v>
      </c>
      <c r="I428" s="3">
        <f t="shared" si="185"/>
        <v>0</v>
      </c>
      <c r="J428" s="3">
        <f t="shared" si="185"/>
        <v>0</v>
      </c>
      <c r="K428" s="3">
        <f t="shared" si="185"/>
        <v>0</v>
      </c>
      <c r="L428" s="3">
        <f t="shared" si="185"/>
        <v>0</v>
      </c>
      <c r="M428" s="3">
        <f t="shared" si="185"/>
        <v>0</v>
      </c>
      <c r="N428" s="3">
        <f t="shared" si="185"/>
        <v>0</v>
      </c>
      <c r="O428" s="3">
        <f t="shared" si="185"/>
        <v>0</v>
      </c>
      <c r="P428" s="3">
        <f t="shared" si="185"/>
        <v>0</v>
      </c>
    </row>
    <row r="429" spans="1:16" hidden="1" outlineLevel="1" x14ac:dyDescent="0.2">
      <c r="E429" s="42" t="str">
        <f t="shared" ref="E429:P429" si="186" xml:space="preserve"> E$319</f>
        <v xml:space="preserve">Year 3 RCV linked adjustment clawback balance - real (WWN) </v>
      </c>
      <c r="F429" s="3">
        <f t="shared" si="186"/>
        <v>0</v>
      </c>
      <c r="G429" s="3" t="str">
        <f t="shared" si="186"/>
        <v>£m</v>
      </c>
      <c r="H429" s="3">
        <f t="shared" si="186"/>
        <v>0</v>
      </c>
      <c r="I429" s="3">
        <f t="shared" si="186"/>
        <v>0</v>
      </c>
      <c r="J429" s="3">
        <f t="shared" si="186"/>
        <v>0</v>
      </c>
      <c r="K429" s="3">
        <f t="shared" si="186"/>
        <v>0</v>
      </c>
      <c r="L429" s="3">
        <f t="shared" si="186"/>
        <v>0</v>
      </c>
      <c r="M429" s="3">
        <f t="shared" si="186"/>
        <v>0</v>
      </c>
      <c r="N429" s="3">
        <f t="shared" si="186"/>
        <v>0</v>
      </c>
      <c r="O429" s="3">
        <f t="shared" si="186"/>
        <v>0</v>
      </c>
      <c r="P429" s="3">
        <f t="shared" si="186"/>
        <v>0</v>
      </c>
    </row>
    <row r="430" spans="1:16" hidden="1" outlineLevel="1" x14ac:dyDescent="0.2">
      <c r="E430" s="42" t="str">
        <f t="shared" ref="E430:P430" si="187" xml:space="preserve"> E$320</f>
        <v xml:space="preserve">Year 3 RCV linked adjustment clawback balance - real (BR) </v>
      </c>
      <c r="F430" s="3">
        <f t="shared" si="187"/>
        <v>0</v>
      </c>
      <c r="G430" s="3" t="str">
        <f t="shared" si="187"/>
        <v>£m</v>
      </c>
      <c r="H430" s="3">
        <f t="shared" si="187"/>
        <v>0</v>
      </c>
      <c r="I430" s="3">
        <f t="shared" si="187"/>
        <v>0</v>
      </c>
      <c r="J430" s="3">
        <f t="shared" si="187"/>
        <v>0</v>
      </c>
      <c r="K430" s="3">
        <f t="shared" si="187"/>
        <v>0</v>
      </c>
      <c r="L430" s="3">
        <f t="shared" si="187"/>
        <v>0</v>
      </c>
      <c r="M430" s="3">
        <f t="shared" si="187"/>
        <v>0</v>
      </c>
      <c r="N430" s="3">
        <f t="shared" si="187"/>
        <v>0</v>
      </c>
      <c r="O430" s="3">
        <f t="shared" si="187"/>
        <v>0</v>
      </c>
      <c r="P430" s="3">
        <f t="shared" si="187"/>
        <v>0</v>
      </c>
    </row>
    <row r="431" spans="1:16" hidden="1" outlineLevel="1" x14ac:dyDescent="0.2">
      <c r="E431" s="42" t="str">
        <f t="shared" ref="E431:P431" si="188" xml:space="preserve"> E$321</f>
        <v xml:space="preserve">Year 3 RCV linked adjustment clawback balance - real (ADDN1) </v>
      </c>
      <c r="F431" s="3">
        <f t="shared" si="188"/>
        <v>0</v>
      </c>
      <c r="G431" s="3" t="str">
        <f t="shared" si="188"/>
        <v>£m</v>
      </c>
      <c r="H431" s="3">
        <f t="shared" si="188"/>
        <v>0</v>
      </c>
      <c r="I431" s="3">
        <f t="shared" si="188"/>
        <v>0</v>
      </c>
      <c r="J431" s="3">
        <f t="shared" si="188"/>
        <v>0</v>
      </c>
      <c r="K431" s="3">
        <f t="shared" si="188"/>
        <v>0</v>
      </c>
      <c r="L431" s="3">
        <f t="shared" si="188"/>
        <v>0</v>
      </c>
      <c r="M431" s="3">
        <f t="shared" si="188"/>
        <v>0</v>
      </c>
      <c r="N431" s="3">
        <f t="shared" si="188"/>
        <v>0</v>
      </c>
      <c r="O431" s="3">
        <f t="shared" si="188"/>
        <v>0</v>
      </c>
      <c r="P431" s="3">
        <f t="shared" si="188"/>
        <v>0</v>
      </c>
    </row>
    <row r="432" spans="1:16" hidden="1" outlineLevel="1" x14ac:dyDescent="0.2">
      <c r="E432" s="42" t="str">
        <f t="shared" ref="E432:P432" si="189" xml:space="preserve"> E$322</f>
        <v xml:space="preserve">Year 3 RCV linked adjustment clawback balance - real (ADDN2) </v>
      </c>
      <c r="F432" s="3">
        <f t="shared" si="189"/>
        <v>0</v>
      </c>
      <c r="G432" s="3" t="str">
        <f t="shared" si="189"/>
        <v>£m</v>
      </c>
      <c r="H432" s="3">
        <f t="shared" si="189"/>
        <v>0</v>
      </c>
      <c r="I432" s="3">
        <f t="shared" si="189"/>
        <v>0</v>
      </c>
      <c r="J432" s="3">
        <f t="shared" si="189"/>
        <v>0</v>
      </c>
      <c r="K432" s="3">
        <f t="shared" si="189"/>
        <v>0</v>
      </c>
      <c r="L432" s="3">
        <f t="shared" si="189"/>
        <v>0</v>
      </c>
      <c r="M432" s="3">
        <f t="shared" si="189"/>
        <v>0</v>
      </c>
      <c r="N432" s="3">
        <f t="shared" si="189"/>
        <v>0</v>
      </c>
      <c r="O432" s="3">
        <f t="shared" si="189"/>
        <v>0</v>
      </c>
      <c r="P432" s="3">
        <f t="shared" si="189"/>
        <v>0</v>
      </c>
    </row>
    <row r="433" spans="2:16" hidden="1" outlineLevel="1" x14ac:dyDescent="0.2">
      <c r="E433" s="42" t="s">
        <v>674</v>
      </c>
      <c r="G433" s="42" t="s">
        <v>155</v>
      </c>
      <c r="H433" s="3">
        <f t="shared" ref="H433:H438" si="190" xml:space="preserve"> SUM( J433:P433 )</f>
        <v>0</v>
      </c>
      <c r="J433" s="3">
        <f t="shared" ref="J433:P438" si="191" xml:space="preserve"> J427 * ( 1 / ( 1 + $F$426 ) )</f>
        <v>0</v>
      </c>
      <c r="K433" s="3">
        <f t="shared" si="191"/>
        <v>0</v>
      </c>
      <c r="L433" s="3">
        <f t="shared" si="191"/>
        <v>0</v>
      </c>
      <c r="M433" s="3">
        <f t="shared" si="191"/>
        <v>0</v>
      </c>
      <c r="N433" s="3">
        <f t="shared" si="191"/>
        <v>0</v>
      </c>
      <c r="O433" s="3">
        <f t="shared" si="191"/>
        <v>0</v>
      </c>
      <c r="P433" s="3">
        <f t="shared" si="191"/>
        <v>0</v>
      </c>
    </row>
    <row r="434" spans="2:16" hidden="1" outlineLevel="1" x14ac:dyDescent="0.2">
      <c r="E434" s="42" t="s">
        <v>675</v>
      </c>
      <c r="G434" s="42" t="s">
        <v>155</v>
      </c>
      <c r="H434" s="3">
        <f t="shared" si="190"/>
        <v>0</v>
      </c>
      <c r="J434" s="3">
        <f t="shared" si="191"/>
        <v>0</v>
      </c>
      <c r="K434" s="3">
        <f t="shared" si="191"/>
        <v>0</v>
      </c>
      <c r="L434" s="3">
        <f t="shared" si="191"/>
        <v>0</v>
      </c>
      <c r="M434" s="3">
        <f t="shared" si="191"/>
        <v>0</v>
      </c>
      <c r="N434" s="3">
        <f t="shared" si="191"/>
        <v>0</v>
      </c>
      <c r="O434" s="3">
        <f t="shared" si="191"/>
        <v>0</v>
      </c>
      <c r="P434" s="3">
        <f t="shared" si="191"/>
        <v>0</v>
      </c>
    </row>
    <row r="435" spans="2:16" hidden="1" outlineLevel="1" x14ac:dyDescent="0.2">
      <c r="E435" s="42" t="s">
        <v>676</v>
      </c>
      <c r="G435" s="42" t="s">
        <v>155</v>
      </c>
      <c r="H435" s="3">
        <f t="shared" si="190"/>
        <v>0</v>
      </c>
      <c r="J435" s="3">
        <f t="shared" si="191"/>
        <v>0</v>
      </c>
      <c r="K435" s="3">
        <f t="shared" si="191"/>
        <v>0</v>
      </c>
      <c r="L435" s="3">
        <f t="shared" si="191"/>
        <v>0</v>
      </c>
      <c r="M435" s="3">
        <f t="shared" si="191"/>
        <v>0</v>
      </c>
      <c r="N435" s="3">
        <f t="shared" si="191"/>
        <v>0</v>
      </c>
      <c r="O435" s="3">
        <f t="shared" si="191"/>
        <v>0</v>
      </c>
      <c r="P435" s="3">
        <f t="shared" si="191"/>
        <v>0</v>
      </c>
    </row>
    <row r="436" spans="2:16" hidden="1" outlineLevel="1" x14ac:dyDescent="0.2">
      <c r="E436" s="42" t="s">
        <v>677</v>
      </c>
      <c r="G436" s="42" t="s">
        <v>155</v>
      </c>
      <c r="H436" s="3">
        <f t="shared" si="190"/>
        <v>0</v>
      </c>
      <c r="J436" s="3">
        <f t="shared" si="191"/>
        <v>0</v>
      </c>
      <c r="K436" s="3">
        <f t="shared" si="191"/>
        <v>0</v>
      </c>
      <c r="L436" s="3">
        <f t="shared" si="191"/>
        <v>0</v>
      </c>
      <c r="M436" s="3">
        <f t="shared" si="191"/>
        <v>0</v>
      </c>
      <c r="N436" s="3">
        <f t="shared" si="191"/>
        <v>0</v>
      </c>
      <c r="O436" s="3">
        <f t="shared" si="191"/>
        <v>0</v>
      </c>
      <c r="P436" s="3">
        <f t="shared" si="191"/>
        <v>0</v>
      </c>
    </row>
    <row r="437" spans="2:16" hidden="1" outlineLevel="1" x14ac:dyDescent="0.2">
      <c r="E437" s="42" t="s">
        <v>678</v>
      </c>
      <c r="G437" s="42" t="s">
        <v>155</v>
      </c>
      <c r="H437" s="3">
        <f t="shared" si="190"/>
        <v>0</v>
      </c>
      <c r="J437" s="3">
        <f t="shared" si="191"/>
        <v>0</v>
      </c>
      <c r="K437" s="3">
        <f t="shared" si="191"/>
        <v>0</v>
      </c>
      <c r="L437" s="3">
        <f t="shared" si="191"/>
        <v>0</v>
      </c>
      <c r="M437" s="3">
        <f t="shared" si="191"/>
        <v>0</v>
      </c>
      <c r="N437" s="3">
        <f t="shared" si="191"/>
        <v>0</v>
      </c>
      <c r="O437" s="3">
        <f t="shared" si="191"/>
        <v>0</v>
      </c>
      <c r="P437" s="3">
        <f t="shared" si="191"/>
        <v>0</v>
      </c>
    </row>
    <row r="438" spans="2:16" hidden="1" outlineLevel="1" x14ac:dyDescent="0.2">
      <c r="E438" s="42" t="s">
        <v>679</v>
      </c>
      <c r="G438" s="42" t="s">
        <v>155</v>
      </c>
      <c r="H438" s="3">
        <f t="shared" si="190"/>
        <v>0</v>
      </c>
      <c r="J438" s="3">
        <f t="shared" si="191"/>
        <v>0</v>
      </c>
      <c r="K438" s="3">
        <f t="shared" si="191"/>
        <v>0</v>
      </c>
      <c r="L438" s="3">
        <f t="shared" si="191"/>
        <v>0</v>
      </c>
      <c r="M438" s="3">
        <f t="shared" si="191"/>
        <v>0</v>
      </c>
      <c r="N438" s="3">
        <f t="shared" si="191"/>
        <v>0</v>
      </c>
      <c r="O438" s="3">
        <f t="shared" si="191"/>
        <v>0</v>
      </c>
      <c r="P438" s="3">
        <f t="shared" si="191"/>
        <v>0</v>
      </c>
    </row>
    <row r="439" spans="2:16" hidden="1" outlineLevel="1" x14ac:dyDescent="0.2"/>
    <row r="440" spans="2:16" hidden="1" outlineLevel="1" x14ac:dyDescent="0.2"/>
    <row r="441" spans="2:16" hidden="1" outlineLevel="1" x14ac:dyDescent="0.2">
      <c r="B441" s="35" t="s">
        <v>680</v>
      </c>
    </row>
    <row r="442" spans="2:16" hidden="1" outlineLevel="1" x14ac:dyDescent="0.2">
      <c r="E442" s="42" t="str">
        <f t="shared" ref="E442:P442" si="192" xml:space="preserve"> E$299</f>
        <v>Year 3 RCV linked adjustment clawback balance - real (WR)  BEG</v>
      </c>
      <c r="F442" s="3">
        <f t="shared" si="192"/>
        <v>0</v>
      </c>
      <c r="G442" s="3" t="str">
        <f t="shared" si="192"/>
        <v>£m</v>
      </c>
      <c r="H442" s="3">
        <f t="shared" si="192"/>
        <v>0</v>
      </c>
      <c r="I442" s="3">
        <f t="shared" si="192"/>
        <v>0</v>
      </c>
      <c r="J442" s="3">
        <f t="shared" si="192"/>
        <v>0</v>
      </c>
      <c r="K442" s="3">
        <f t="shared" si="192"/>
        <v>0</v>
      </c>
      <c r="L442" s="3">
        <f t="shared" si="192"/>
        <v>0</v>
      </c>
      <c r="M442" s="3">
        <f t="shared" si="192"/>
        <v>0</v>
      </c>
      <c r="N442" s="3">
        <f t="shared" si="192"/>
        <v>0</v>
      </c>
      <c r="O442" s="3">
        <f t="shared" si="192"/>
        <v>0</v>
      </c>
      <c r="P442" s="3">
        <f t="shared" si="192"/>
        <v>0</v>
      </c>
    </row>
    <row r="443" spans="2:16" hidden="1" outlineLevel="1" x14ac:dyDescent="0.2">
      <c r="E443" s="42" t="str">
        <f t="shared" ref="E443:P443" si="193" xml:space="preserve"> E$300</f>
        <v>Year 3 RCV linked adjustment clawback balance - real (WN)  BEG</v>
      </c>
      <c r="F443" s="3">
        <f t="shared" si="193"/>
        <v>0</v>
      </c>
      <c r="G443" s="3" t="str">
        <f t="shared" si="193"/>
        <v>£m</v>
      </c>
      <c r="H443" s="3">
        <f t="shared" si="193"/>
        <v>0</v>
      </c>
      <c r="I443" s="3">
        <f t="shared" si="193"/>
        <v>0</v>
      </c>
      <c r="J443" s="3">
        <f t="shared" si="193"/>
        <v>0</v>
      </c>
      <c r="K443" s="3">
        <f t="shared" si="193"/>
        <v>0</v>
      </c>
      <c r="L443" s="3">
        <f t="shared" si="193"/>
        <v>0</v>
      </c>
      <c r="M443" s="3">
        <f t="shared" si="193"/>
        <v>0</v>
      </c>
      <c r="N443" s="3">
        <f t="shared" si="193"/>
        <v>0</v>
      </c>
      <c r="O443" s="3">
        <f t="shared" si="193"/>
        <v>0</v>
      </c>
      <c r="P443" s="3">
        <f t="shared" si="193"/>
        <v>0</v>
      </c>
    </row>
    <row r="444" spans="2:16" hidden="1" outlineLevel="1" x14ac:dyDescent="0.2">
      <c r="E444" s="42" t="str">
        <f t="shared" ref="E444:P444" si="194" xml:space="preserve"> E$301</f>
        <v>Year 3 RCV linked adjustment clawback balance - real (WWN)  BEG</v>
      </c>
      <c r="F444" s="3">
        <f t="shared" si="194"/>
        <v>0</v>
      </c>
      <c r="G444" s="3" t="str">
        <f t="shared" si="194"/>
        <v>£m</v>
      </c>
      <c r="H444" s="3">
        <f t="shared" si="194"/>
        <v>0</v>
      </c>
      <c r="I444" s="3">
        <f t="shared" si="194"/>
        <v>0</v>
      </c>
      <c r="J444" s="3">
        <f t="shared" si="194"/>
        <v>0</v>
      </c>
      <c r="K444" s="3">
        <f t="shared" si="194"/>
        <v>0</v>
      </c>
      <c r="L444" s="3">
        <f t="shared" si="194"/>
        <v>0</v>
      </c>
      <c r="M444" s="3">
        <f t="shared" si="194"/>
        <v>0</v>
      </c>
      <c r="N444" s="3">
        <f t="shared" si="194"/>
        <v>0</v>
      </c>
      <c r="O444" s="3">
        <f t="shared" si="194"/>
        <v>0</v>
      </c>
      <c r="P444" s="3">
        <f t="shared" si="194"/>
        <v>0</v>
      </c>
    </row>
    <row r="445" spans="2:16" hidden="1" outlineLevel="1" x14ac:dyDescent="0.2">
      <c r="E445" s="42" t="str">
        <f t="shared" ref="E445:P445" si="195" xml:space="preserve"> E$302</f>
        <v>Year 3 RCV linked adjustment clawback balance - real (BR)  BEG</v>
      </c>
      <c r="F445" s="3">
        <f t="shared" si="195"/>
        <v>0</v>
      </c>
      <c r="G445" s="3" t="str">
        <f t="shared" si="195"/>
        <v>£m</v>
      </c>
      <c r="H445" s="3">
        <f t="shared" si="195"/>
        <v>0</v>
      </c>
      <c r="I445" s="3">
        <f t="shared" si="195"/>
        <v>0</v>
      </c>
      <c r="J445" s="3">
        <f t="shared" si="195"/>
        <v>0</v>
      </c>
      <c r="K445" s="3">
        <f t="shared" si="195"/>
        <v>0</v>
      </c>
      <c r="L445" s="3">
        <f t="shared" si="195"/>
        <v>0</v>
      </c>
      <c r="M445" s="3">
        <f t="shared" si="195"/>
        <v>0</v>
      </c>
      <c r="N445" s="3">
        <f t="shared" si="195"/>
        <v>0</v>
      </c>
      <c r="O445" s="3">
        <f t="shared" si="195"/>
        <v>0</v>
      </c>
      <c r="P445" s="3">
        <f t="shared" si="195"/>
        <v>0</v>
      </c>
    </row>
    <row r="446" spans="2:16" hidden="1" outlineLevel="1" x14ac:dyDescent="0.2">
      <c r="E446" s="42" t="str">
        <f t="shared" ref="E446:P446" si="196" xml:space="preserve"> E$303</f>
        <v>Year 3 RCV linked adjustment clawback balance - real (ADDN1)  BEG</v>
      </c>
      <c r="F446" s="3">
        <f t="shared" si="196"/>
        <v>0</v>
      </c>
      <c r="G446" s="3" t="str">
        <f t="shared" si="196"/>
        <v>£m</v>
      </c>
      <c r="H446" s="3">
        <f t="shared" si="196"/>
        <v>0</v>
      </c>
      <c r="I446" s="3">
        <f t="shared" si="196"/>
        <v>0</v>
      </c>
      <c r="J446" s="3">
        <f t="shared" si="196"/>
        <v>0</v>
      </c>
      <c r="K446" s="3">
        <f t="shared" si="196"/>
        <v>0</v>
      </c>
      <c r="L446" s="3">
        <f t="shared" si="196"/>
        <v>0</v>
      </c>
      <c r="M446" s="3">
        <f t="shared" si="196"/>
        <v>0</v>
      </c>
      <c r="N446" s="3">
        <f t="shared" si="196"/>
        <v>0</v>
      </c>
      <c r="O446" s="3">
        <f t="shared" si="196"/>
        <v>0</v>
      </c>
      <c r="P446" s="3">
        <f t="shared" si="196"/>
        <v>0</v>
      </c>
    </row>
    <row r="447" spans="2:16" hidden="1" outlineLevel="1" x14ac:dyDescent="0.2">
      <c r="E447" s="42" t="str">
        <f t="shared" ref="E447:P447" si="197" xml:space="preserve"> E$304</f>
        <v>Year 3 RCV linked adjustment clawback balance - real (ADDN2)  BEG</v>
      </c>
      <c r="F447" s="3">
        <f t="shared" si="197"/>
        <v>0</v>
      </c>
      <c r="G447" s="3" t="str">
        <f t="shared" si="197"/>
        <v>£m</v>
      </c>
      <c r="H447" s="3">
        <f t="shared" si="197"/>
        <v>0</v>
      </c>
      <c r="I447" s="3">
        <f t="shared" si="197"/>
        <v>0</v>
      </c>
      <c r="J447" s="3">
        <f t="shared" si="197"/>
        <v>0</v>
      </c>
      <c r="K447" s="3">
        <f t="shared" si="197"/>
        <v>0</v>
      </c>
      <c r="L447" s="3">
        <f t="shared" si="197"/>
        <v>0</v>
      </c>
      <c r="M447" s="3">
        <f t="shared" si="197"/>
        <v>0</v>
      </c>
      <c r="N447" s="3">
        <f t="shared" si="197"/>
        <v>0</v>
      </c>
      <c r="O447" s="3">
        <f t="shared" si="197"/>
        <v>0</v>
      </c>
      <c r="P447" s="3">
        <f t="shared" si="197"/>
        <v>0</v>
      </c>
    </row>
    <row r="448" spans="2:16" hidden="1" outlineLevel="1" x14ac:dyDescent="0.2">
      <c r="E448" s="42" t="str">
        <f t="shared" ref="E448:P448" si="198" xml:space="preserve"> E$433</f>
        <v xml:space="preserve">Year 3 Discounted closing RCV adjustment - real (WR) </v>
      </c>
      <c r="F448" s="3">
        <f t="shared" si="198"/>
        <v>0</v>
      </c>
      <c r="G448" s="3" t="str">
        <f t="shared" si="198"/>
        <v>£m</v>
      </c>
      <c r="H448" s="3">
        <f t="shared" si="198"/>
        <v>0</v>
      </c>
      <c r="I448" s="3">
        <f t="shared" si="198"/>
        <v>0</v>
      </c>
      <c r="J448" s="3">
        <f t="shared" si="198"/>
        <v>0</v>
      </c>
      <c r="K448" s="3">
        <f t="shared" si="198"/>
        <v>0</v>
      </c>
      <c r="L448" s="3">
        <f t="shared" si="198"/>
        <v>0</v>
      </c>
      <c r="M448" s="3">
        <f t="shared" si="198"/>
        <v>0</v>
      </c>
      <c r="N448" s="3">
        <f t="shared" si="198"/>
        <v>0</v>
      </c>
      <c r="O448" s="3">
        <f t="shared" si="198"/>
        <v>0</v>
      </c>
      <c r="P448" s="3">
        <f t="shared" si="198"/>
        <v>0</v>
      </c>
    </row>
    <row r="449" spans="1:16" hidden="1" outlineLevel="1" x14ac:dyDescent="0.2">
      <c r="E449" s="42" t="str">
        <f t="shared" ref="E449:P449" si="199" xml:space="preserve"> E$434</f>
        <v xml:space="preserve">Year 3 Discounted closing RCV adjustment - real (WN) </v>
      </c>
      <c r="F449" s="3">
        <f t="shared" si="199"/>
        <v>0</v>
      </c>
      <c r="G449" s="3" t="str">
        <f t="shared" si="199"/>
        <v>£m</v>
      </c>
      <c r="H449" s="3">
        <f t="shared" si="199"/>
        <v>0</v>
      </c>
      <c r="I449" s="3">
        <f t="shared" si="199"/>
        <v>0</v>
      </c>
      <c r="J449" s="3">
        <f t="shared" si="199"/>
        <v>0</v>
      </c>
      <c r="K449" s="3">
        <f t="shared" si="199"/>
        <v>0</v>
      </c>
      <c r="L449" s="3">
        <f t="shared" si="199"/>
        <v>0</v>
      </c>
      <c r="M449" s="3">
        <f t="shared" si="199"/>
        <v>0</v>
      </c>
      <c r="N449" s="3">
        <f t="shared" si="199"/>
        <v>0</v>
      </c>
      <c r="O449" s="3">
        <f t="shared" si="199"/>
        <v>0</v>
      </c>
      <c r="P449" s="3">
        <f t="shared" si="199"/>
        <v>0</v>
      </c>
    </row>
    <row r="450" spans="1:16" hidden="1" outlineLevel="1" x14ac:dyDescent="0.2">
      <c r="E450" s="42" t="str">
        <f t="shared" ref="E450:P450" si="200" xml:space="preserve"> E$435</f>
        <v xml:space="preserve">Year 3 Discounted closing RCV adjustment - real (WWN) </v>
      </c>
      <c r="F450" s="3">
        <f t="shared" si="200"/>
        <v>0</v>
      </c>
      <c r="G450" s="3" t="str">
        <f t="shared" si="200"/>
        <v>£m</v>
      </c>
      <c r="H450" s="3">
        <f t="shared" si="200"/>
        <v>0</v>
      </c>
      <c r="I450" s="3">
        <f t="shared" si="200"/>
        <v>0</v>
      </c>
      <c r="J450" s="3">
        <f t="shared" si="200"/>
        <v>0</v>
      </c>
      <c r="K450" s="3">
        <f t="shared" si="200"/>
        <v>0</v>
      </c>
      <c r="L450" s="3">
        <f t="shared" si="200"/>
        <v>0</v>
      </c>
      <c r="M450" s="3">
        <f t="shared" si="200"/>
        <v>0</v>
      </c>
      <c r="N450" s="3">
        <f t="shared" si="200"/>
        <v>0</v>
      </c>
      <c r="O450" s="3">
        <f t="shared" si="200"/>
        <v>0</v>
      </c>
      <c r="P450" s="3">
        <f t="shared" si="200"/>
        <v>0</v>
      </c>
    </row>
    <row r="451" spans="1:16" hidden="1" outlineLevel="1" x14ac:dyDescent="0.2">
      <c r="E451" s="42" t="str">
        <f t="shared" ref="E451:P451" si="201" xml:space="preserve"> E$436</f>
        <v xml:space="preserve">Year 3 Discounted closing RCV adjustment - real (BR) </v>
      </c>
      <c r="F451" s="3">
        <f t="shared" si="201"/>
        <v>0</v>
      </c>
      <c r="G451" s="3" t="str">
        <f t="shared" si="201"/>
        <v>£m</v>
      </c>
      <c r="H451" s="3">
        <f t="shared" si="201"/>
        <v>0</v>
      </c>
      <c r="I451" s="3">
        <f t="shared" si="201"/>
        <v>0</v>
      </c>
      <c r="J451" s="3">
        <f t="shared" si="201"/>
        <v>0</v>
      </c>
      <c r="K451" s="3">
        <f t="shared" si="201"/>
        <v>0</v>
      </c>
      <c r="L451" s="3">
        <f t="shared" si="201"/>
        <v>0</v>
      </c>
      <c r="M451" s="3">
        <f t="shared" si="201"/>
        <v>0</v>
      </c>
      <c r="N451" s="3">
        <f t="shared" si="201"/>
        <v>0</v>
      </c>
      <c r="O451" s="3">
        <f t="shared" si="201"/>
        <v>0</v>
      </c>
      <c r="P451" s="3">
        <f t="shared" si="201"/>
        <v>0</v>
      </c>
    </row>
    <row r="452" spans="1:16" hidden="1" outlineLevel="1" x14ac:dyDescent="0.2">
      <c r="E452" s="42" t="str">
        <f t="shared" ref="E452:P452" si="202" xml:space="preserve"> E$437</f>
        <v xml:space="preserve">Year 3 Discounted closing RCV adjustment - real (ADDN1) </v>
      </c>
      <c r="F452" s="3">
        <f t="shared" si="202"/>
        <v>0</v>
      </c>
      <c r="G452" s="3" t="str">
        <f t="shared" si="202"/>
        <v>£m</v>
      </c>
      <c r="H452" s="3">
        <f t="shared" si="202"/>
        <v>0</v>
      </c>
      <c r="I452" s="3">
        <f t="shared" si="202"/>
        <v>0</v>
      </c>
      <c r="J452" s="3">
        <f t="shared" si="202"/>
        <v>0</v>
      </c>
      <c r="K452" s="3">
        <f t="shared" si="202"/>
        <v>0</v>
      </c>
      <c r="L452" s="3">
        <f t="shared" si="202"/>
        <v>0</v>
      </c>
      <c r="M452" s="3">
        <f t="shared" si="202"/>
        <v>0</v>
      </c>
      <c r="N452" s="3">
        <f t="shared" si="202"/>
        <v>0</v>
      </c>
      <c r="O452" s="3">
        <f t="shared" si="202"/>
        <v>0</v>
      </c>
      <c r="P452" s="3">
        <f t="shared" si="202"/>
        <v>0</v>
      </c>
    </row>
    <row r="453" spans="1:16" hidden="1" outlineLevel="1" x14ac:dyDescent="0.2">
      <c r="E453" s="42" t="str">
        <f t="shared" ref="E453:P453" si="203" xml:space="preserve"> E$438</f>
        <v xml:space="preserve">Year 3 Discounted closing RCV adjustment - real (ADDN2) </v>
      </c>
      <c r="F453" s="3">
        <f t="shared" si="203"/>
        <v>0</v>
      </c>
      <c r="G453" s="3" t="str">
        <f t="shared" si="203"/>
        <v>£m</v>
      </c>
      <c r="H453" s="3">
        <f t="shared" si="203"/>
        <v>0</v>
      </c>
      <c r="I453" s="3">
        <f t="shared" si="203"/>
        <v>0</v>
      </c>
      <c r="J453" s="3">
        <f t="shared" si="203"/>
        <v>0</v>
      </c>
      <c r="K453" s="3">
        <f t="shared" si="203"/>
        <v>0</v>
      </c>
      <c r="L453" s="3">
        <f t="shared" si="203"/>
        <v>0</v>
      </c>
      <c r="M453" s="3">
        <f t="shared" si="203"/>
        <v>0</v>
      </c>
      <c r="N453" s="3">
        <f t="shared" si="203"/>
        <v>0</v>
      </c>
      <c r="O453" s="3">
        <f t="shared" si="203"/>
        <v>0</v>
      </c>
      <c r="P453" s="3">
        <f t="shared" si="203"/>
        <v>0</v>
      </c>
    </row>
    <row r="454" spans="1:16" hidden="1" outlineLevel="1" x14ac:dyDescent="0.2">
      <c r="E454" s="42" t="s">
        <v>681</v>
      </c>
      <c r="G454" s="42" t="s">
        <v>155</v>
      </c>
      <c r="H454" s="3">
        <f t="shared" ref="H454:H459" si="204" xml:space="preserve"> SUM( J454:P454 )</f>
        <v>0</v>
      </c>
      <c r="J454" s="3">
        <f t="shared" ref="J454:P459" si="205" xml:space="preserve"> AVERAGE( J442,J448 )</f>
        <v>0</v>
      </c>
      <c r="K454" s="3">
        <f t="shared" si="205"/>
        <v>0</v>
      </c>
      <c r="L454" s="3">
        <f t="shared" si="205"/>
        <v>0</v>
      </c>
      <c r="M454" s="3">
        <f t="shared" si="205"/>
        <v>0</v>
      </c>
      <c r="N454" s="3">
        <f t="shared" si="205"/>
        <v>0</v>
      </c>
      <c r="O454" s="3">
        <f t="shared" si="205"/>
        <v>0</v>
      </c>
      <c r="P454" s="3">
        <f t="shared" si="205"/>
        <v>0</v>
      </c>
    </row>
    <row r="455" spans="1:16" hidden="1" outlineLevel="1" x14ac:dyDescent="0.2">
      <c r="E455" s="42" t="s">
        <v>682</v>
      </c>
      <c r="G455" s="42" t="s">
        <v>155</v>
      </c>
      <c r="H455" s="3">
        <f t="shared" si="204"/>
        <v>0</v>
      </c>
      <c r="J455" s="3">
        <f t="shared" si="205"/>
        <v>0</v>
      </c>
      <c r="K455" s="3">
        <f t="shared" si="205"/>
        <v>0</v>
      </c>
      <c r="L455" s="3">
        <f t="shared" si="205"/>
        <v>0</v>
      </c>
      <c r="M455" s="3">
        <f t="shared" si="205"/>
        <v>0</v>
      </c>
      <c r="N455" s="3">
        <f t="shared" si="205"/>
        <v>0</v>
      </c>
      <c r="O455" s="3">
        <f t="shared" si="205"/>
        <v>0</v>
      </c>
      <c r="P455" s="3">
        <f t="shared" si="205"/>
        <v>0</v>
      </c>
    </row>
    <row r="456" spans="1:16" hidden="1" outlineLevel="1" x14ac:dyDescent="0.2">
      <c r="E456" s="42" t="s">
        <v>683</v>
      </c>
      <c r="G456" s="42" t="s">
        <v>155</v>
      </c>
      <c r="H456" s="3">
        <f t="shared" si="204"/>
        <v>0</v>
      </c>
      <c r="J456" s="3">
        <f t="shared" si="205"/>
        <v>0</v>
      </c>
      <c r="K456" s="3">
        <f t="shared" si="205"/>
        <v>0</v>
      </c>
      <c r="L456" s="3">
        <f t="shared" si="205"/>
        <v>0</v>
      </c>
      <c r="M456" s="3">
        <f t="shared" si="205"/>
        <v>0</v>
      </c>
      <c r="N456" s="3">
        <f t="shared" si="205"/>
        <v>0</v>
      </c>
      <c r="O456" s="3">
        <f t="shared" si="205"/>
        <v>0</v>
      </c>
      <c r="P456" s="3">
        <f t="shared" si="205"/>
        <v>0</v>
      </c>
    </row>
    <row r="457" spans="1:16" hidden="1" outlineLevel="1" x14ac:dyDescent="0.2">
      <c r="E457" s="42" t="s">
        <v>684</v>
      </c>
      <c r="G457" s="42" t="s">
        <v>155</v>
      </c>
      <c r="H457" s="3">
        <f t="shared" si="204"/>
        <v>0</v>
      </c>
      <c r="J457" s="3">
        <f t="shared" si="205"/>
        <v>0</v>
      </c>
      <c r="K457" s="3">
        <f t="shared" si="205"/>
        <v>0</v>
      </c>
      <c r="L457" s="3">
        <f t="shared" si="205"/>
        <v>0</v>
      </c>
      <c r="M457" s="3">
        <f t="shared" si="205"/>
        <v>0</v>
      </c>
      <c r="N457" s="3">
        <f t="shared" si="205"/>
        <v>0</v>
      </c>
      <c r="O457" s="3">
        <f t="shared" si="205"/>
        <v>0</v>
      </c>
      <c r="P457" s="3">
        <f t="shared" si="205"/>
        <v>0</v>
      </c>
    </row>
    <row r="458" spans="1:16" hidden="1" outlineLevel="1" x14ac:dyDescent="0.2">
      <c r="E458" s="42" t="s">
        <v>685</v>
      </c>
      <c r="G458" s="42" t="s">
        <v>155</v>
      </c>
      <c r="H458" s="3">
        <f t="shared" si="204"/>
        <v>0</v>
      </c>
      <c r="J458" s="3">
        <f t="shared" si="205"/>
        <v>0</v>
      </c>
      <c r="K458" s="3">
        <f t="shared" si="205"/>
        <v>0</v>
      </c>
      <c r="L458" s="3">
        <f t="shared" si="205"/>
        <v>0</v>
      </c>
      <c r="M458" s="3">
        <f t="shared" si="205"/>
        <v>0</v>
      </c>
      <c r="N458" s="3">
        <f t="shared" si="205"/>
        <v>0</v>
      </c>
      <c r="O458" s="3">
        <f t="shared" si="205"/>
        <v>0</v>
      </c>
      <c r="P458" s="3">
        <f t="shared" si="205"/>
        <v>0</v>
      </c>
    </row>
    <row r="459" spans="1:16" hidden="1" outlineLevel="1" x14ac:dyDescent="0.2">
      <c r="E459" s="42" t="s">
        <v>686</v>
      </c>
      <c r="G459" s="42" t="s">
        <v>155</v>
      </c>
      <c r="H459" s="3">
        <f t="shared" si="204"/>
        <v>0</v>
      </c>
      <c r="J459" s="3">
        <f t="shared" si="205"/>
        <v>0</v>
      </c>
      <c r="K459" s="3">
        <f t="shared" si="205"/>
        <v>0</v>
      </c>
      <c r="L459" s="3">
        <f t="shared" si="205"/>
        <v>0</v>
      </c>
      <c r="M459" s="3">
        <f t="shared" si="205"/>
        <v>0</v>
      </c>
      <c r="N459" s="3">
        <f t="shared" si="205"/>
        <v>0</v>
      </c>
      <c r="O459" s="3">
        <f t="shared" si="205"/>
        <v>0</v>
      </c>
      <c r="P459" s="3">
        <f t="shared" si="205"/>
        <v>0</v>
      </c>
    </row>
    <row r="460" spans="1:16" hidden="1" outlineLevel="1" x14ac:dyDescent="0.2"/>
    <row r="461" spans="1:16" hidden="1" outlineLevel="1" x14ac:dyDescent="0.2"/>
    <row r="462" spans="1:16" hidden="1" outlineLevel="1" x14ac:dyDescent="0.2">
      <c r="B462" s="35" t="s">
        <v>687</v>
      </c>
    </row>
    <row r="463" spans="1:16" hidden="1" outlineLevel="1" x14ac:dyDescent="0.2">
      <c r="A463" s="11"/>
      <c r="B463" s="11"/>
      <c r="C463" s="21"/>
      <c r="D463" s="19"/>
      <c r="E463" s="15" t="str">
        <f xml:space="preserve"> Inputs!E$72</f>
        <v>WACC - real</v>
      </c>
      <c r="F463" s="10">
        <f xml:space="preserve"> Inputs!F$72</f>
        <v>0</v>
      </c>
      <c r="G463" s="15" t="str">
        <f xml:space="preserve"> Inputs!G$72</f>
        <v>%</v>
      </c>
      <c r="H463" s="12"/>
    </row>
    <row r="464" spans="1:16" hidden="1" outlineLevel="1" x14ac:dyDescent="0.2">
      <c r="E464" s="42" t="str">
        <f t="shared" ref="E464:P464" si="206" xml:space="preserve"> E$454</f>
        <v xml:space="preserve">Year 3 Discounted average RCV adjustment - real (WR) </v>
      </c>
      <c r="F464" s="3">
        <f t="shared" si="206"/>
        <v>0</v>
      </c>
      <c r="G464" s="3" t="str">
        <f t="shared" si="206"/>
        <v>£m</v>
      </c>
      <c r="H464" s="3">
        <f t="shared" si="206"/>
        <v>0</v>
      </c>
      <c r="I464" s="3">
        <f t="shared" si="206"/>
        <v>0</v>
      </c>
      <c r="J464" s="3">
        <f t="shared" si="206"/>
        <v>0</v>
      </c>
      <c r="K464" s="3">
        <f t="shared" si="206"/>
        <v>0</v>
      </c>
      <c r="L464" s="3">
        <f t="shared" si="206"/>
        <v>0</v>
      </c>
      <c r="M464" s="3">
        <f t="shared" si="206"/>
        <v>0</v>
      </c>
      <c r="N464" s="3">
        <f t="shared" si="206"/>
        <v>0</v>
      </c>
      <c r="O464" s="3">
        <f t="shared" si="206"/>
        <v>0</v>
      </c>
      <c r="P464" s="3">
        <f t="shared" si="206"/>
        <v>0</v>
      </c>
    </row>
    <row r="465" spans="1:16" hidden="1" outlineLevel="1" x14ac:dyDescent="0.2">
      <c r="E465" s="42" t="str">
        <f t="shared" ref="E465:P465" si="207" xml:space="preserve"> E$455</f>
        <v xml:space="preserve">Year 3 Discounted average RCV adjustment - real (WN) </v>
      </c>
      <c r="F465" s="3">
        <f t="shared" si="207"/>
        <v>0</v>
      </c>
      <c r="G465" s="3" t="str">
        <f t="shared" si="207"/>
        <v>£m</v>
      </c>
      <c r="H465" s="3">
        <f t="shared" si="207"/>
        <v>0</v>
      </c>
      <c r="I465" s="3">
        <f t="shared" si="207"/>
        <v>0</v>
      </c>
      <c r="J465" s="3">
        <f t="shared" si="207"/>
        <v>0</v>
      </c>
      <c r="K465" s="3">
        <f t="shared" si="207"/>
        <v>0</v>
      </c>
      <c r="L465" s="3">
        <f t="shared" si="207"/>
        <v>0</v>
      </c>
      <c r="M465" s="3">
        <f t="shared" si="207"/>
        <v>0</v>
      </c>
      <c r="N465" s="3">
        <f t="shared" si="207"/>
        <v>0</v>
      </c>
      <c r="O465" s="3">
        <f t="shared" si="207"/>
        <v>0</v>
      </c>
      <c r="P465" s="3">
        <f t="shared" si="207"/>
        <v>0</v>
      </c>
    </row>
    <row r="466" spans="1:16" hidden="1" outlineLevel="1" x14ac:dyDescent="0.2">
      <c r="E466" s="42" t="str">
        <f t="shared" ref="E466:P466" si="208" xml:space="preserve"> E$456</f>
        <v xml:space="preserve">Year 3 Discounted average RCV adjustment - real (WWN) </v>
      </c>
      <c r="F466" s="3">
        <f t="shared" si="208"/>
        <v>0</v>
      </c>
      <c r="G466" s="3" t="str">
        <f t="shared" si="208"/>
        <v>£m</v>
      </c>
      <c r="H466" s="3">
        <f t="shared" si="208"/>
        <v>0</v>
      </c>
      <c r="I466" s="3">
        <f t="shared" si="208"/>
        <v>0</v>
      </c>
      <c r="J466" s="3">
        <f t="shared" si="208"/>
        <v>0</v>
      </c>
      <c r="K466" s="3">
        <f t="shared" si="208"/>
        <v>0</v>
      </c>
      <c r="L466" s="3">
        <f t="shared" si="208"/>
        <v>0</v>
      </c>
      <c r="M466" s="3">
        <f t="shared" si="208"/>
        <v>0</v>
      </c>
      <c r="N466" s="3">
        <f t="shared" si="208"/>
        <v>0</v>
      </c>
      <c r="O466" s="3">
        <f t="shared" si="208"/>
        <v>0</v>
      </c>
      <c r="P466" s="3">
        <f t="shared" si="208"/>
        <v>0</v>
      </c>
    </row>
    <row r="467" spans="1:16" hidden="1" outlineLevel="1" x14ac:dyDescent="0.2">
      <c r="E467" s="42" t="str">
        <f t="shared" ref="E467:P467" si="209" xml:space="preserve"> E$457</f>
        <v xml:space="preserve">Year 3 Discounted average RCV adjustment - real (BR) </v>
      </c>
      <c r="F467" s="3">
        <f t="shared" si="209"/>
        <v>0</v>
      </c>
      <c r="G467" s="3" t="str">
        <f t="shared" si="209"/>
        <v>£m</v>
      </c>
      <c r="H467" s="3">
        <f t="shared" si="209"/>
        <v>0</v>
      </c>
      <c r="I467" s="3">
        <f t="shared" si="209"/>
        <v>0</v>
      </c>
      <c r="J467" s="3">
        <f t="shared" si="209"/>
        <v>0</v>
      </c>
      <c r="K467" s="3">
        <f t="shared" si="209"/>
        <v>0</v>
      </c>
      <c r="L467" s="3">
        <f t="shared" si="209"/>
        <v>0</v>
      </c>
      <c r="M467" s="3">
        <f t="shared" si="209"/>
        <v>0</v>
      </c>
      <c r="N467" s="3">
        <f t="shared" si="209"/>
        <v>0</v>
      </c>
      <c r="O467" s="3">
        <f t="shared" si="209"/>
        <v>0</v>
      </c>
      <c r="P467" s="3">
        <f t="shared" si="209"/>
        <v>0</v>
      </c>
    </row>
    <row r="468" spans="1:16" hidden="1" outlineLevel="1" x14ac:dyDescent="0.2">
      <c r="E468" s="42" t="str">
        <f t="shared" ref="E468:P468" si="210" xml:space="preserve"> E$458</f>
        <v xml:space="preserve">Year 3 Discounted average RCV adjustment - real (ADDN1) </v>
      </c>
      <c r="F468" s="3">
        <f t="shared" si="210"/>
        <v>0</v>
      </c>
      <c r="G468" s="3" t="str">
        <f t="shared" si="210"/>
        <v>£m</v>
      </c>
      <c r="H468" s="3">
        <f t="shared" si="210"/>
        <v>0</v>
      </c>
      <c r="I468" s="3">
        <f t="shared" si="210"/>
        <v>0</v>
      </c>
      <c r="J468" s="3">
        <f t="shared" si="210"/>
        <v>0</v>
      </c>
      <c r="K468" s="3">
        <f t="shared" si="210"/>
        <v>0</v>
      </c>
      <c r="L468" s="3">
        <f t="shared" si="210"/>
        <v>0</v>
      </c>
      <c r="M468" s="3">
        <f t="shared" si="210"/>
        <v>0</v>
      </c>
      <c r="N468" s="3">
        <f t="shared" si="210"/>
        <v>0</v>
      </c>
      <c r="O468" s="3">
        <f t="shared" si="210"/>
        <v>0</v>
      </c>
      <c r="P468" s="3">
        <f t="shared" si="210"/>
        <v>0</v>
      </c>
    </row>
    <row r="469" spans="1:16" hidden="1" outlineLevel="1" x14ac:dyDescent="0.2">
      <c r="E469" s="42" t="str">
        <f t="shared" ref="E469:P469" si="211" xml:space="preserve"> E$459</f>
        <v xml:space="preserve">Year 3 Discounted average RCV adjustment - real (ADDN2) </v>
      </c>
      <c r="F469" s="3">
        <f t="shared" si="211"/>
        <v>0</v>
      </c>
      <c r="G469" s="3" t="str">
        <f t="shared" si="211"/>
        <v>£m</v>
      </c>
      <c r="H469" s="3">
        <f t="shared" si="211"/>
        <v>0</v>
      </c>
      <c r="I469" s="3">
        <f t="shared" si="211"/>
        <v>0</v>
      </c>
      <c r="J469" s="3">
        <f t="shared" si="211"/>
        <v>0</v>
      </c>
      <c r="K469" s="3">
        <f t="shared" si="211"/>
        <v>0</v>
      </c>
      <c r="L469" s="3">
        <f t="shared" si="211"/>
        <v>0</v>
      </c>
      <c r="M469" s="3">
        <f t="shared" si="211"/>
        <v>0</v>
      </c>
      <c r="N469" s="3">
        <f t="shared" si="211"/>
        <v>0</v>
      </c>
      <c r="O469" s="3">
        <f t="shared" si="211"/>
        <v>0</v>
      </c>
      <c r="P469" s="3">
        <f t="shared" si="211"/>
        <v>0</v>
      </c>
    </row>
    <row r="470" spans="1:16" hidden="1" outlineLevel="1" x14ac:dyDescent="0.2">
      <c r="A470" s="11"/>
      <c r="B470" s="11"/>
      <c r="C470" s="21"/>
      <c r="D470" s="19"/>
      <c r="E470" s="176" t="str">
        <f xml:space="preserve"> Time!E$31</f>
        <v>Forecast Period Flag</v>
      </c>
      <c r="F470" s="8">
        <f xml:space="preserve"> Time!F$31</f>
        <v>0</v>
      </c>
      <c r="G470" s="8">
        <f xml:space="preserve"> Time!G$31</f>
        <v>0</v>
      </c>
      <c r="H470" s="8">
        <f xml:space="preserve"> Time!H$31</f>
        <v>5</v>
      </c>
      <c r="I470" s="8">
        <f xml:space="preserve"> Time!I$31</f>
        <v>0</v>
      </c>
      <c r="J470" s="8">
        <f xml:space="preserve"> Time!J$31</f>
        <v>0</v>
      </c>
      <c r="K470" s="8">
        <f xml:space="preserve"> Time!K$31</f>
        <v>1</v>
      </c>
      <c r="L470" s="8">
        <f xml:space="preserve"> Time!L$31</f>
        <v>1</v>
      </c>
      <c r="M470" s="8">
        <f xml:space="preserve"> Time!M$31</f>
        <v>1</v>
      </c>
      <c r="N470" s="8">
        <f xml:space="preserve"> Time!N$31</f>
        <v>1</v>
      </c>
      <c r="O470" s="8">
        <f xml:space="preserve"> Time!O$31</f>
        <v>1</v>
      </c>
      <c r="P470" s="8">
        <f xml:space="preserve"> Time!P$31</f>
        <v>0</v>
      </c>
    </row>
    <row r="471" spans="1:16" hidden="1" outlineLevel="1" x14ac:dyDescent="0.2">
      <c r="E471" s="42" t="s">
        <v>688</v>
      </c>
      <c r="G471" s="42" t="s">
        <v>155</v>
      </c>
      <c r="H471" s="3">
        <f t="shared" ref="H471:H476" si="212" xml:space="preserve"> SUM( J471:P471 )</f>
        <v>0</v>
      </c>
      <c r="J471" s="3">
        <f t="shared" ref="J471:P476" si="213" xml:space="preserve"> $F$463 * J464 * J$470</f>
        <v>0</v>
      </c>
      <c r="K471" s="3">
        <f t="shared" si="213"/>
        <v>0</v>
      </c>
      <c r="L471" s="3">
        <f t="shared" si="213"/>
        <v>0</v>
      </c>
      <c r="M471" s="3">
        <f t="shared" si="213"/>
        <v>0</v>
      </c>
      <c r="N471" s="3">
        <f t="shared" si="213"/>
        <v>0</v>
      </c>
      <c r="O471" s="3">
        <f t="shared" si="213"/>
        <v>0</v>
      </c>
      <c r="P471" s="3">
        <f t="shared" si="213"/>
        <v>0</v>
      </c>
    </row>
    <row r="472" spans="1:16" hidden="1" outlineLevel="1" x14ac:dyDescent="0.2">
      <c r="E472" s="42" t="s">
        <v>689</v>
      </c>
      <c r="G472" s="42" t="s">
        <v>155</v>
      </c>
      <c r="H472" s="3">
        <f t="shared" si="212"/>
        <v>0</v>
      </c>
      <c r="J472" s="3">
        <f t="shared" si="213"/>
        <v>0</v>
      </c>
      <c r="K472" s="3">
        <f t="shared" si="213"/>
        <v>0</v>
      </c>
      <c r="L472" s="3">
        <f t="shared" si="213"/>
        <v>0</v>
      </c>
      <c r="M472" s="3">
        <f t="shared" si="213"/>
        <v>0</v>
      </c>
      <c r="N472" s="3">
        <f t="shared" si="213"/>
        <v>0</v>
      </c>
      <c r="O472" s="3">
        <f t="shared" si="213"/>
        <v>0</v>
      </c>
      <c r="P472" s="3">
        <f t="shared" si="213"/>
        <v>0</v>
      </c>
    </row>
    <row r="473" spans="1:16" hidden="1" outlineLevel="1" x14ac:dyDescent="0.2">
      <c r="E473" s="42" t="s">
        <v>690</v>
      </c>
      <c r="G473" s="42" t="s">
        <v>155</v>
      </c>
      <c r="H473" s="3">
        <f t="shared" si="212"/>
        <v>0</v>
      </c>
      <c r="J473" s="3">
        <f t="shared" si="213"/>
        <v>0</v>
      </c>
      <c r="K473" s="3">
        <f t="shared" si="213"/>
        <v>0</v>
      </c>
      <c r="L473" s="3">
        <f t="shared" si="213"/>
        <v>0</v>
      </c>
      <c r="M473" s="3">
        <f t="shared" si="213"/>
        <v>0</v>
      </c>
      <c r="N473" s="3">
        <f t="shared" si="213"/>
        <v>0</v>
      </c>
      <c r="O473" s="3">
        <f t="shared" si="213"/>
        <v>0</v>
      </c>
      <c r="P473" s="3">
        <f t="shared" si="213"/>
        <v>0</v>
      </c>
    </row>
    <row r="474" spans="1:16" hidden="1" outlineLevel="1" x14ac:dyDescent="0.2">
      <c r="E474" s="42" t="s">
        <v>691</v>
      </c>
      <c r="G474" s="42" t="s">
        <v>155</v>
      </c>
      <c r="H474" s="3">
        <f t="shared" si="212"/>
        <v>0</v>
      </c>
      <c r="J474" s="3">
        <f t="shared" si="213"/>
        <v>0</v>
      </c>
      <c r="K474" s="3">
        <f t="shared" si="213"/>
        <v>0</v>
      </c>
      <c r="L474" s="3">
        <f t="shared" si="213"/>
        <v>0</v>
      </c>
      <c r="M474" s="3">
        <f t="shared" si="213"/>
        <v>0</v>
      </c>
      <c r="N474" s="3">
        <f t="shared" si="213"/>
        <v>0</v>
      </c>
      <c r="O474" s="3">
        <f t="shared" si="213"/>
        <v>0</v>
      </c>
      <c r="P474" s="3">
        <f t="shared" si="213"/>
        <v>0</v>
      </c>
    </row>
    <row r="475" spans="1:16" hidden="1" outlineLevel="1" x14ac:dyDescent="0.2">
      <c r="E475" s="42" t="s">
        <v>692</v>
      </c>
      <c r="G475" s="42" t="s">
        <v>155</v>
      </c>
      <c r="H475" s="3">
        <f t="shared" si="212"/>
        <v>0</v>
      </c>
      <c r="J475" s="3">
        <f t="shared" si="213"/>
        <v>0</v>
      </c>
      <c r="K475" s="3">
        <f t="shared" si="213"/>
        <v>0</v>
      </c>
      <c r="L475" s="3">
        <f t="shared" si="213"/>
        <v>0</v>
      </c>
      <c r="M475" s="3">
        <f t="shared" si="213"/>
        <v>0</v>
      </c>
      <c r="N475" s="3">
        <f t="shared" si="213"/>
        <v>0</v>
      </c>
      <c r="O475" s="3">
        <f t="shared" si="213"/>
        <v>0</v>
      </c>
      <c r="P475" s="3">
        <f t="shared" si="213"/>
        <v>0</v>
      </c>
    </row>
    <row r="476" spans="1:16" hidden="1" outlineLevel="1" x14ac:dyDescent="0.2">
      <c r="E476" s="42" t="s">
        <v>693</v>
      </c>
      <c r="G476" s="42" t="s">
        <v>155</v>
      </c>
      <c r="H476" s="3">
        <f t="shared" si="212"/>
        <v>0</v>
      </c>
      <c r="J476" s="3">
        <f t="shared" si="213"/>
        <v>0</v>
      </c>
      <c r="K476" s="3">
        <f t="shared" si="213"/>
        <v>0</v>
      </c>
      <c r="L476" s="3">
        <f t="shared" si="213"/>
        <v>0</v>
      </c>
      <c r="M476" s="3">
        <f t="shared" si="213"/>
        <v>0</v>
      </c>
      <c r="N476" s="3">
        <f t="shared" si="213"/>
        <v>0</v>
      </c>
      <c r="O476" s="3">
        <f t="shared" si="213"/>
        <v>0</v>
      </c>
      <c r="P476" s="3">
        <f t="shared" si="213"/>
        <v>0</v>
      </c>
    </row>
    <row r="477" spans="1:16" hidden="1" outlineLevel="1" x14ac:dyDescent="0.2"/>
    <row r="478" spans="1:16" hidden="1" outlineLevel="1" x14ac:dyDescent="0.2"/>
    <row r="479" spans="1:16" hidden="1" outlineLevel="1" x14ac:dyDescent="0.2">
      <c r="B479" s="35" t="s">
        <v>694</v>
      </c>
    </row>
    <row r="480" spans="1:16" hidden="1" outlineLevel="1" x14ac:dyDescent="0.2">
      <c r="E480" s="42" t="str">
        <f t="shared" ref="E480:P480" si="214" xml:space="preserve"> E$471</f>
        <v xml:space="preserve">Year 3 RCV linked adjustment return - real (WR) </v>
      </c>
      <c r="F480" s="3">
        <f t="shared" si="214"/>
        <v>0</v>
      </c>
      <c r="G480" s="3" t="str">
        <f t="shared" si="214"/>
        <v>£m</v>
      </c>
      <c r="H480" s="3">
        <f t="shared" si="214"/>
        <v>0</v>
      </c>
      <c r="I480" s="3">
        <f t="shared" si="214"/>
        <v>0</v>
      </c>
      <c r="J480" s="3">
        <f t="shared" si="214"/>
        <v>0</v>
      </c>
      <c r="K480" s="3">
        <f t="shared" si="214"/>
        <v>0</v>
      </c>
      <c r="L480" s="3">
        <f t="shared" si="214"/>
        <v>0</v>
      </c>
      <c r="M480" s="3">
        <f t="shared" si="214"/>
        <v>0</v>
      </c>
      <c r="N480" s="3">
        <f t="shared" si="214"/>
        <v>0</v>
      </c>
      <c r="O480" s="3">
        <f t="shared" si="214"/>
        <v>0</v>
      </c>
      <c r="P480" s="3">
        <f t="shared" si="214"/>
        <v>0</v>
      </c>
    </row>
    <row r="481" spans="2:16" hidden="1" outlineLevel="1" x14ac:dyDescent="0.2">
      <c r="E481" s="42" t="str">
        <f t="shared" ref="E481:P481" si="215" xml:space="preserve"> E$472</f>
        <v xml:space="preserve">Year 3 RCV linked adjustment return - real (WN) </v>
      </c>
      <c r="F481" s="3">
        <f t="shared" si="215"/>
        <v>0</v>
      </c>
      <c r="G481" s="3" t="str">
        <f t="shared" si="215"/>
        <v>£m</v>
      </c>
      <c r="H481" s="3">
        <f t="shared" si="215"/>
        <v>0</v>
      </c>
      <c r="I481" s="3">
        <f t="shared" si="215"/>
        <v>0</v>
      </c>
      <c r="J481" s="3">
        <f t="shared" si="215"/>
        <v>0</v>
      </c>
      <c r="K481" s="3">
        <f t="shared" si="215"/>
        <v>0</v>
      </c>
      <c r="L481" s="3">
        <f t="shared" si="215"/>
        <v>0</v>
      </c>
      <c r="M481" s="3">
        <f t="shared" si="215"/>
        <v>0</v>
      </c>
      <c r="N481" s="3">
        <f t="shared" si="215"/>
        <v>0</v>
      </c>
      <c r="O481" s="3">
        <f t="shared" si="215"/>
        <v>0</v>
      </c>
      <c r="P481" s="3">
        <f t="shared" si="215"/>
        <v>0</v>
      </c>
    </row>
    <row r="482" spans="2:16" hidden="1" outlineLevel="1" x14ac:dyDescent="0.2">
      <c r="E482" s="42" t="str">
        <f t="shared" ref="E482:P482" si="216" xml:space="preserve"> E$473</f>
        <v xml:space="preserve">Year 3 RCV linked adjustment return - real (WWN) </v>
      </c>
      <c r="F482" s="3">
        <f t="shared" si="216"/>
        <v>0</v>
      </c>
      <c r="G482" s="3" t="str">
        <f t="shared" si="216"/>
        <v>£m</v>
      </c>
      <c r="H482" s="3">
        <f t="shared" si="216"/>
        <v>0</v>
      </c>
      <c r="I482" s="3">
        <f t="shared" si="216"/>
        <v>0</v>
      </c>
      <c r="J482" s="3">
        <f t="shared" si="216"/>
        <v>0</v>
      </c>
      <c r="K482" s="3">
        <f t="shared" si="216"/>
        <v>0</v>
      </c>
      <c r="L482" s="3">
        <f t="shared" si="216"/>
        <v>0</v>
      </c>
      <c r="M482" s="3">
        <f t="shared" si="216"/>
        <v>0</v>
      </c>
      <c r="N482" s="3">
        <f t="shared" si="216"/>
        <v>0</v>
      </c>
      <c r="O482" s="3">
        <f t="shared" si="216"/>
        <v>0</v>
      </c>
      <c r="P482" s="3">
        <f t="shared" si="216"/>
        <v>0</v>
      </c>
    </row>
    <row r="483" spans="2:16" hidden="1" outlineLevel="1" x14ac:dyDescent="0.2">
      <c r="E483" s="42" t="str">
        <f t="shared" ref="E483:P483" si="217" xml:space="preserve"> E$474</f>
        <v xml:space="preserve">Year 3 RCV linked adjustment return - real (BR) </v>
      </c>
      <c r="F483" s="3">
        <f t="shared" si="217"/>
        <v>0</v>
      </c>
      <c r="G483" s="3" t="str">
        <f t="shared" si="217"/>
        <v>£m</v>
      </c>
      <c r="H483" s="3">
        <f t="shared" si="217"/>
        <v>0</v>
      </c>
      <c r="I483" s="3">
        <f t="shared" si="217"/>
        <v>0</v>
      </c>
      <c r="J483" s="3">
        <f t="shared" si="217"/>
        <v>0</v>
      </c>
      <c r="K483" s="3">
        <f t="shared" si="217"/>
        <v>0</v>
      </c>
      <c r="L483" s="3">
        <f t="shared" si="217"/>
        <v>0</v>
      </c>
      <c r="M483" s="3">
        <f t="shared" si="217"/>
        <v>0</v>
      </c>
      <c r="N483" s="3">
        <f t="shared" si="217"/>
        <v>0</v>
      </c>
      <c r="O483" s="3">
        <f t="shared" si="217"/>
        <v>0</v>
      </c>
      <c r="P483" s="3">
        <f t="shared" si="217"/>
        <v>0</v>
      </c>
    </row>
    <row r="484" spans="2:16" hidden="1" outlineLevel="1" x14ac:dyDescent="0.2">
      <c r="E484" s="42" t="str">
        <f t="shared" ref="E484:P484" si="218" xml:space="preserve"> E$475</f>
        <v xml:space="preserve">Year 3 RCV linked adjustment return - real (ADDN1) </v>
      </c>
      <c r="F484" s="3">
        <f t="shared" si="218"/>
        <v>0</v>
      </c>
      <c r="G484" s="3" t="str">
        <f t="shared" si="218"/>
        <v>£m</v>
      </c>
      <c r="H484" s="3">
        <f t="shared" si="218"/>
        <v>0</v>
      </c>
      <c r="I484" s="3">
        <f t="shared" si="218"/>
        <v>0</v>
      </c>
      <c r="J484" s="3">
        <f t="shared" si="218"/>
        <v>0</v>
      </c>
      <c r="K484" s="3">
        <f t="shared" si="218"/>
        <v>0</v>
      </c>
      <c r="L484" s="3">
        <f t="shared" si="218"/>
        <v>0</v>
      </c>
      <c r="M484" s="3">
        <f t="shared" si="218"/>
        <v>0</v>
      </c>
      <c r="N484" s="3">
        <f t="shared" si="218"/>
        <v>0</v>
      </c>
      <c r="O484" s="3">
        <f t="shared" si="218"/>
        <v>0</v>
      </c>
      <c r="P484" s="3">
        <f t="shared" si="218"/>
        <v>0</v>
      </c>
    </row>
    <row r="485" spans="2:16" hidden="1" outlineLevel="1" x14ac:dyDescent="0.2">
      <c r="E485" s="42" t="str">
        <f t="shared" ref="E485:P485" si="219" xml:space="preserve"> E$476</f>
        <v xml:space="preserve">Year 3 RCV linked adjustment return - real (ADDN2) </v>
      </c>
      <c r="F485" s="3">
        <f t="shared" si="219"/>
        <v>0</v>
      </c>
      <c r="G485" s="3" t="str">
        <f t="shared" si="219"/>
        <v>£m</v>
      </c>
      <c r="H485" s="3">
        <f t="shared" si="219"/>
        <v>0</v>
      </c>
      <c r="I485" s="3">
        <f t="shared" si="219"/>
        <v>0</v>
      </c>
      <c r="J485" s="3">
        <f t="shared" si="219"/>
        <v>0</v>
      </c>
      <c r="K485" s="3">
        <f t="shared" si="219"/>
        <v>0</v>
      </c>
      <c r="L485" s="3">
        <f t="shared" si="219"/>
        <v>0</v>
      </c>
      <c r="M485" s="3">
        <f t="shared" si="219"/>
        <v>0</v>
      </c>
      <c r="N485" s="3">
        <f t="shared" si="219"/>
        <v>0</v>
      </c>
      <c r="O485" s="3">
        <f t="shared" si="219"/>
        <v>0</v>
      </c>
      <c r="P485" s="3">
        <f t="shared" si="219"/>
        <v>0</v>
      </c>
    </row>
    <row r="486" spans="2:16" hidden="1" outlineLevel="1" x14ac:dyDescent="0.2">
      <c r="E486" s="42" t="s">
        <v>695</v>
      </c>
      <c r="F486" s="3">
        <f t="shared" ref="F486:F491" si="220" xml:space="preserve"> SUM( $J480:$P480 )</f>
        <v>0</v>
      </c>
      <c r="G486" s="42" t="s">
        <v>155</v>
      </c>
      <c r="H486" s="3"/>
    </row>
    <row r="487" spans="2:16" hidden="1" outlineLevel="1" x14ac:dyDescent="0.2">
      <c r="E487" s="42" t="s">
        <v>696</v>
      </c>
      <c r="F487" s="3">
        <f t="shared" si="220"/>
        <v>0</v>
      </c>
      <c r="G487" s="42" t="s">
        <v>155</v>
      </c>
      <c r="H487" s="3"/>
    </row>
    <row r="488" spans="2:16" hidden="1" outlineLevel="1" x14ac:dyDescent="0.2">
      <c r="E488" s="42" t="s">
        <v>697</v>
      </c>
      <c r="F488" s="3">
        <f t="shared" si="220"/>
        <v>0</v>
      </c>
      <c r="G488" s="42" t="s">
        <v>155</v>
      </c>
      <c r="H488" s="3"/>
    </row>
    <row r="489" spans="2:16" hidden="1" outlineLevel="1" x14ac:dyDescent="0.2">
      <c r="E489" s="42" t="s">
        <v>698</v>
      </c>
      <c r="F489" s="3">
        <f t="shared" si="220"/>
        <v>0</v>
      </c>
      <c r="G489" s="42" t="s">
        <v>155</v>
      </c>
      <c r="H489" s="3"/>
    </row>
    <row r="490" spans="2:16" hidden="1" outlineLevel="1" x14ac:dyDescent="0.2">
      <c r="E490" s="42" t="s">
        <v>699</v>
      </c>
      <c r="F490" s="3">
        <f t="shared" si="220"/>
        <v>0</v>
      </c>
      <c r="G490" s="42" t="s">
        <v>155</v>
      </c>
      <c r="H490" s="3"/>
    </row>
    <row r="491" spans="2:16" hidden="1" outlineLevel="1" x14ac:dyDescent="0.2">
      <c r="E491" s="42" t="s">
        <v>700</v>
      </c>
      <c r="F491" s="3">
        <f t="shared" si="220"/>
        <v>0</v>
      </c>
      <c r="G491" s="42" t="s">
        <v>155</v>
      </c>
      <c r="H491" s="3"/>
    </row>
    <row r="492" spans="2:16" hidden="1" outlineLevel="1" x14ac:dyDescent="0.2"/>
    <row r="493" spans="2:16" hidden="1" outlineLevel="1" x14ac:dyDescent="0.2"/>
    <row r="494" spans="2:16" hidden="1" outlineLevel="1" x14ac:dyDescent="0.2">
      <c r="B494" s="35" t="s">
        <v>701</v>
      </c>
    </row>
    <row r="495" spans="2:16" hidden="1" outlineLevel="1" x14ac:dyDescent="0.2">
      <c r="E495" s="42" t="str">
        <f t="shared" ref="E495:G495" si="221" xml:space="preserve"> E$486</f>
        <v xml:space="preserve">Total Year 3 RCV linked adjustment return applicable in 2029-30 (constant) - real (WR) </v>
      </c>
      <c r="F495" s="3">
        <f t="shared" si="221"/>
        <v>0</v>
      </c>
      <c r="G495" s="42" t="str">
        <f t="shared" si="221"/>
        <v>£m</v>
      </c>
      <c r="H495" s="3"/>
    </row>
    <row r="496" spans="2:16" hidden="1" outlineLevel="1" x14ac:dyDescent="0.2">
      <c r="E496" s="42" t="str">
        <f t="shared" ref="E496:G496" si="222" xml:space="preserve"> E$487</f>
        <v xml:space="preserve">Total Year 3 RCV linked adjustment return applicable in 2029-30 (constant) - real (WN) </v>
      </c>
      <c r="F496" s="3">
        <f t="shared" si="222"/>
        <v>0</v>
      </c>
      <c r="G496" s="42" t="str">
        <f t="shared" si="222"/>
        <v>£m</v>
      </c>
      <c r="H496" s="3"/>
    </row>
    <row r="497" spans="1:16" hidden="1" outlineLevel="1" x14ac:dyDescent="0.2">
      <c r="E497" s="42" t="str">
        <f t="shared" ref="E497:G497" si="223" xml:space="preserve"> E$488</f>
        <v xml:space="preserve">Total Year 3 RCV linked adjustment return applicable in 2029-30 (constant) - real (WWN) </v>
      </c>
      <c r="F497" s="3">
        <f t="shared" si="223"/>
        <v>0</v>
      </c>
      <c r="G497" s="42" t="str">
        <f t="shared" si="223"/>
        <v>£m</v>
      </c>
      <c r="H497" s="3"/>
    </row>
    <row r="498" spans="1:16" hidden="1" outlineLevel="1" x14ac:dyDescent="0.2">
      <c r="E498" s="42" t="str">
        <f t="shared" ref="E498:G498" si="224" xml:space="preserve"> E$489</f>
        <v xml:space="preserve">Total Year 3 RCV linked adjustment return applicable in 2029-30 (constant) - real (BR) </v>
      </c>
      <c r="F498" s="3">
        <f t="shared" si="224"/>
        <v>0</v>
      </c>
      <c r="G498" s="42" t="str">
        <f t="shared" si="224"/>
        <v>£m</v>
      </c>
      <c r="H498" s="3"/>
    </row>
    <row r="499" spans="1:16" hidden="1" outlineLevel="1" x14ac:dyDescent="0.2">
      <c r="E499" s="42" t="str">
        <f t="shared" ref="E499:G499" si="225" xml:space="preserve"> E$490</f>
        <v xml:space="preserve">Total Year 3 RCV linked adjustment return applicable in 2029-30 (constant) - real (ADDN1) </v>
      </c>
      <c r="F499" s="3">
        <f t="shared" si="225"/>
        <v>0</v>
      </c>
      <c r="G499" s="42" t="str">
        <f t="shared" si="225"/>
        <v>£m</v>
      </c>
      <c r="H499" s="3"/>
    </row>
    <row r="500" spans="1:16" hidden="1" outlineLevel="1" x14ac:dyDescent="0.2">
      <c r="E500" s="42" t="str">
        <f t="shared" ref="E500:G500" si="226" xml:space="preserve"> E$491</f>
        <v xml:space="preserve">Total Year 3 RCV linked adjustment return applicable in 2029-30 (constant) - real (ADDN2) </v>
      </c>
      <c r="F500" s="3">
        <f t="shared" si="226"/>
        <v>0</v>
      </c>
      <c r="G500" s="42" t="str">
        <f t="shared" si="226"/>
        <v>£m</v>
      </c>
      <c r="H500" s="3"/>
    </row>
    <row r="501" spans="1:16" hidden="1" outlineLevel="1" x14ac:dyDescent="0.2">
      <c r="A501" s="11"/>
      <c r="B501" s="11"/>
      <c r="C501" s="21"/>
      <c r="D501" s="19"/>
      <c r="E501" s="15" t="str">
        <f xml:space="preserve"> Time!E$74</f>
        <v>Year 5 period flag</v>
      </c>
      <c r="F501" s="8">
        <f xml:space="preserve"> Time!F$74</f>
        <v>0</v>
      </c>
      <c r="G501" s="8" t="str">
        <f xml:space="preserve"> Time!G$74</f>
        <v>Flag</v>
      </c>
      <c r="H501" s="8">
        <f xml:space="preserve"> Time!H$74</f>
        <v>1</v>
      </c>
      <c r="I501" s="8">
        <f xml:space="preserve"> Time!I$74</f>
        <v>0</v>
      </c>
      <c r="J501" s="8">
        <f xml:space="preserve"> Time!J$74</f>
        <v>0</v>
      </c>
      <c r="K501" s="8">
        <f xml:space="preserve"> Time!K$74</f>
        <v>0</v>
      </c>
      <c r="L501" s="8">
        <f xml:space="preserve"> Time!L$74</f>
        <v>0</v>
      </c>
      <c r="M501" s="8">
        <f xml:space="preserve"> Time!M$74</f>
        <v>0</v>
      </c>
      <c r="N501" s="8">
        <f xml:space="preserve"> Time!N$74</f>
        <v>0</v>
      </c>
      <c r="O501" s="8">
        <f xml:space="preserve"> Time!O$74</f>
        <v>1</v>
      </c>
      <c r="P501" s="8">
        <f xml:space="preserve"> Time!P$74</f>
        <v>0</v>
      </c>
    </row>
    <row r="502" spans="1:16" hidden="1" outlineLevel="1" x14ac:dyDescent="0.2">
      <c r="E502" s="42" t="s">
        <v>702</v>
      </c>
      <c r="G502" s="42" t="s">
        <v>155</v>
      </c>
      <c r="H502" s="3">
        <f t="shared" ref="H502:H507" si="227" xml:space="preserve"> SUM( J502:P502 )</f>
        <v>0</v>
      </c>
      <c r="J502" s="3">
        <f t="shared" ref="J502:P507" si="228" xml:space="preserve"> $F495 * J$501</f>
        <v>0</v>
      </c>
      <c r="K502" s="3">
        <f t="shared" si="228"/>
        <v>0</v>
      </c>
      <c r="L502" s="3">
        <f t="shared" si="228"/>
        <v>0</v>
      </c>
      <c r="M502" s="3">
        <f t="shared" si="228"/>
        <v>0</v>
      </c>
      <c r="N502" s="3">
        <f t="shared" si="228"/>
        <v>0</v>
      </c>
      <c r="O502" s="3">
        <f t="shared" si="228"/>
        <v>0</v>
      </c>
      <c r="P502" s="3">
        <f t="shared" si="228"/>
        <v>0</v>
      </c>
    </row>
    <row r="503" spans="1:16" hidden="1" outlineLevel="1" x14ac:dyDescent="0.2">
      <c r="E503" s="42" t="s">
        <v>703</v>
      </c>
      <c r="G503" s="42" t="s">
        <v>155</v>
      </c>
      <c r="H503" s="3">
        <f t="shared" si="227"/>
        <v>0</v>
      </c>
      <c r="J503" s="3">
        <f t="shared" si="228"/>
        <v>0</v>
      </c>
      <c r="K503" s="3">
        <f t="shared" si="228"/>
        <v>0</v>
      </c>
      <c r="L503" s="3">
        <f t="shared" si="228"/>
        <v>0</v>
      </c>
      <c r="M503" s="3">
        <f t="shared" si="228"/>
        <v>0</v>
      </c>
      <c r="N503" s="3">
        <f t="shared" si="228"/>
        <v>0</v>
      </c>
      <c r="O503" s="3">
        <f t="shared" si="228"/>
        <v>0</v>
      </c>
      <c r="P503" s="3">
        <f t="shared" si="228"/>
        <v>0</v>
      </c>
    </row>
    <row r="504" spans="1:16" hidden="1" outlineLevel="1" x14ac:dyDescent="0.2">
      <c r="E504" s="42" t="s">
        <v>704</v>
      </c>
      <c r="G504" s="42" t="s">
        <v>155</v>
      </c>
      <c r="H504" s="3">
        <f t="shared" si="227"/>
        <v>0</v>
      </c>
      <c r="J504" s="3">
        <f t="shared" si="228"/>
        <v>0</v>
      </c>
      <c r="K504" s="3">
        <f t="shared" si="228"/>
        <v>0</v>
      </c>
      <c r="L504" s="3">
        <f t="shared" si="228"/>
        <v>0</v>
      </c>
      <c r="M504" s="3">
        <f t="shared" si="228"/>
        <v>0</v>
      </c>
      <c r="N504" s="3">
        <f t="shared" si="228"/>
        <v>0</v>
      </c>
      <c r="O504" s="3">
        <f t="shared" si="228"/>
        <v>0</v>
      </c>
      <c r="P504" s="3">
        <f t="shared" si="228"/>
        <v>0</v>
      </c>
    </row>
    <row r="505" spans="1:16" hidden="1" outlineLevel="1" x14ac:dyDescent="0.2">
      <c r="E505" s="42" t="s">
        <v>705</v>
      </c>
      <c r="G505" s="42" t="s">
        <v>155</v>
      </c>
      <c r="H505" s="3">
        <f t="shared" si="227"/>
        <v>0</v>
      </c>
      <c r="J505" s="3">
        <f t="shared" si="228"/>
        <v>0</v>
      </c>
      <c r="K505" s="3">
        <f t="shared" si="228"/>
        <v>0</v>
      </c>
      <c r="L505" s="3">
        <f t="shared" si="228"/>
        <v>0</v>
      </c>
      <c r="M505" s="3">
        <f t="shared" si="228"/>
        <v>0</v>
      </c>
      <c r="N505" s="3">
        <f t="shared" si="228"/>
        <v>0</v>
      </c>
      <c r="O505" s="3">
        <f t="shared" si="228"/>
        <v>0</v>
      </c>
      <c r="P505" s="3">
        <f t="shared" si="228"/>
        <v>0</v>
      </c>
    </row>
    <row r="506" spans="1:16" hidden="1" outlineLevel="1" x14ac:dyDescent="0.2">
      <c r="E506" s="42" t="s">
        <v>706</v>
      </c>
      <c r="G506" s="42" t="s">
        <v>155</v>
      </c>
      <c r="H506" s="3">
        <f t="shared" si="227"/>
        <v>0</v>
      </c>
      <c r="J506" s="3">
        <f t="shared" si="228"/>
        <v>0</v>
      </c>
      <c r="K506" s="3">
        <f t="shared" si="228"/>
        <v>0</v>
      </c>
      <c r="L506" s="3">
        <f t="shared" si="228"/>
        <v>0</v>
      </c>
      <c r="M506" s="3">
        <f t="shared" si="228"/>
        <v>0</v>
      </c>
      <c r="N506" s="3">
        <f t="shared" si="228"/>
        <v>0</v>
      </c>
      <c r="O506" s="3">
        <f t="shared" si="228"/>
        <v>0</v>
      </c>
      <c r="P506" s="3">
        <f t="shared" si="228"/>
        <v>0</v>
      </c>
    </row>
    <row r="507" spans="1:16" hidden="1" outlineLevel="1" x14ac:dyDescent="0.2">
      <c r="E507" s="42" t="s">
        <v>707</v>
      </c>
      <c r="G507" s="42" t="s">
        <v>155</v>
      </c>
      <c r="H507" s="3">
        <f t="shared" si="227"/>
        <v>0</v>
      </c>
      <c r="J507" s="3">
        <f t="shared" si="228"/>
        <v>0</v>
      </c>
      <c r="K507" s="3">
        <f t="shared" si="228"/>
        <v>0</v>
      </c>
      <c r="L507" s="3">
        <f t="shared" si="228"/>
        <v>0</v>
      </c>
      <c r="M507" s="3">
        <f t="shared" si="228"/>
        <v>0</v>
      </c>
      <c r="N507" s="3">
        <f t="shared" si="228"/>
        <v>0</v>
      </c>
      <c r="O507" s="3">
        <f t="shared" si="228"/>
        <v>0</v>
      </c>
      <c r="P507" s="3">
        <f t="shared" si="228"/>
        <v>0</v>
      </c>
    </row>
    <row r="508" spans="1:16" hidden="1" outlineLevel="1" x14ac:dyDescent="0.2"/>
    <row r="509" spans="1:16" x14ac:dyDescent="0.2"/>
    <row r="510" spans="1:16" x14ac:dyDescent="0.2"/>
    <row r="511" spans="1:16" x14ac:dyDescent="0.2">
      <c r="A511" s="35" t="s">
        <v>708</v>
      </c>
    </row>
    <row r="512" spans="1:16" collapsed="1" x14ac:dyDescent="0.2"/>
    <row r="513" spans="2:16" hidden="1" outlineLevel="1" x14ac:dyDescent="0.2">
      <c r="B513" s="35" t="s">
        <v>709</v>
      </c>
    </row>
    <row r="514" spans="2:16" hidden="1" outlineLevel="1" x14ac:dyDescent="0.2">
      <c r="E514" s="42" t="str">
        <f t="shared" ref="E514:P514" si="229" xml:space="preserve"> E$266</f>
        <v xml:space="preserve">Year 3 PAYG linked adjustment clawback by year - real (WR) </v>
      </c>
      <c r="F514" s="3">
        <f t="shared" si="229"/>
        <v>0</v>
      </c>
      <c r="G514" s="3" t="str">
        <f t="shared" si="229"/>
        <v>£m</v>
      </c>
      <c r="H514" s="3">
        <f t="shared" si="229"/>
        <v>0</v>
      </c>
      <c r="I514" s="3">
        <f t="shared" si="229"/>
        <v>0</v>
      </c>
      <c r="J514" s="3">
        <f t="shared" si="229"/>
        <v>0</v>
      </c>
      <c r="K514" s="3">
        <f t="shared" si="229"/>
        <v>0</v>
      </c>
      <c r="L514" s="3">
        <f t="shared" si="229"/>
        <v>0</v>
      </c>
      <c r="M514" s="3">
        <f t="shared" si="229"/>
        <v>0</v>
      </c>
      <c r="N514" s="3">
        <f t="shared" si="229"/>
        <v>0</v>
      </c>
      <c r="O514" s="3">
        <f t="shared" si="229"/>
        <v>0</v>
      </c>
      <c r="P514" s="3">
        <f t="shared" si="229"/>
        <v>0</v>
      </c>
    </row>
    <row r="515" spans="2:16" hidden="1" outlineLevel="1" x14ac:dyDescent="0.2">
      <c r="E515" s="42" t="str">
        <f t="shared" ref="E515:P515" si="230" xml:space="preserve"> E$267</f>
        <v xml:space="preserve">Year 3 PAYG linked adjustment clawback by year - real (WN) </v>
      </c>
      <c r="F515" s="3">
        <f t="shared" si="230"/>
        <v>0</v>
      </c>
      <c r="G515" s="3" t="str">
        <f t="shared" si="230"/>
        <v>£m</v>
      </c>
      <c r="H515" s="3">
        <f t="shared" si="230"/>
        <v>0</v>
      </c>
      <c r="I515" s="3">
        <f t="shared" si="230"/>
        <v>0</v>
      </c>
      <c r="J515" s="3">
        <f t="shared" si="230"/>
        <v>0</v>
      </c>
      <c r="K515" s="3">
        <f t="shared" si="230"/>
        <v>0</v>
      </c>
      <c r="L515" s="3">
        <f t="shared" si="230"/>
        <v>0</v>
      </c>
      <c r="M515" s="3">
        <f t="shared" si="230"/>
        <v>0</v>
      </c>
      <c r="N515" s="3">
        <f t="shared" si="230"/>
        <v>0</v>
      </c>
      <c r="O515" s="3">
        <f t="shared" si="230"/>
        <v>0</v>
      </c>
      <c r="P515" s="3">
        <f t="shared" si="230"/>
        <v>0</v>
      </c>
    </row>
    <row r="516" spans="2:16" hidden="1" outlineLevel="1" x14ac:dyDescent="0.2">
      <c r="E516" s="42" t="str">
        <f t="shared" ref="E516:P516" si="231" xml:space="preserve"> E$268</f>
        <v xml:space="preserve">Year 3 PAYG linked adjustment clawback by year - real (WWN) </v>
      </c>
      <c r="F516" s="3">
        <f t="shared" si="231"/>
        <v>0</v>
      </c>
      <c r="G516" s="3" t="str">
        <f t="shared" si="231"/>
        <v>£m</v>
      </c>
      <c r="H516" s="3">
        <f t="shared" si="231"/>
        <v>0</v>
      </c>
      <c r="I516" s="3">
        <f t="shared" si="231"/>
        <v>0</v>
      </c>
      <c r="J516" s="3">
        <f t="shared" si="231"/>
        <v>0</v>
      </c>
      <c r="K516" s="3">
        <f t="shared" si="231"/>
        <v>0</v>
      </c>
      <c r="L516" s="3">
        <f t="shared" si="231"/>
        <v>0</v>
      </c>
      <c r="M516" s="3">
        <f t="shared" si="231"/>
        <v>0</v>
      </c>
      <c r="N516" s="3">
        <f t="shared" si="231"/>
        <v>0</v>
      </c>
      <c r="O516" s="3">
        <f t="shared" si="231"/>
        <v>0</v>
      </c>
      <c r="P516" s="3">
        <f t="shared" si="231"/>
        <v>0</v>
      </c>
    </row>
    <row r="517" spans="2:16" hidden="1" outlineLevel="1" x14ac:dyDescent="0.2">
      <c r="E517" s="42" t="str">
        <f t="shared" ref="E517:P517" si="232" xml:space="preserve"> E$269</f>
        <v xml:space="preserve">Year 3 PAYG linked adjustment clawback by year - real (BR) </v>
      </c>
      <c r="F517" s="3">
        <f t="shared" si="232"/>
        <v>0</v>
      </c>
      <c r="G517" s="3" t="str">
        <f t="shared" si="232"/>
        <v>£m</v>
      </c>
      <c r="H517" s="3">
        <f t="shared" si="232"/>
        <v>0</v>
      </c>
      <c r="I517" s="3">
        <f t="shared" si="232"/>
        <v>0</v>
      </c>
      <c r="J517" s="3">
        <f t="shared" si="232"/>
        <v>0</v>
      </c>
      <c r="K517" s="3">
        <f t="shared" si="232"/>
        <v>0</v>
      </c>
      <c r="L517" s="3">
        <f t="shared" si="232"/>
        <v>0</v>
      </c>
      <c r="M517" s="3">
        <f t="shared" si="232"/>
        <v>0</v>
      </c>
      <c r="N517" s="3">
        <f t="shared" si="232"/>
        <v>0</v>
      </c>
      <c r="O517" s="3">
        <f t="shared" si="232"/>
        <v>0</v>
      </c>
      <c r="P517" s="3">
        <f t="shared" si="232"/>
        <v>0</v>
      </c>
    </row>
    <row r="518" spans="2:16" hidden="1" outlineLevel="1" x14ac:dyDescent="0.2">
      <c r="E518" s="42" t="str">
        <f t="shared" ref="E518:P518" si="233" xml:space="preserve"> E$270</f>
        <v xml:space="preserve">Year 3 PAYG linked adjustment clawback by year - real (ADDN1) </v>
      </c>
      <c r="F518" s="3">
        <f t="shared" si="233"/>
        <v>0</v>
      </c>
      <c r="G518" s="3" t="str">
        <f t="shared" si="233"/>
        <v>£m</v>
      </c>
      <c r="H518" s="3">
        <f t="shared" si="233"/>
        <v>0</v>
      </c>
      <c r="I518" s="3">
        <f t="shared" si="233"/>
        <v>0</v>
      </c>
      <c r="J518" s="3">
        <f t="shared" si="233"/>
        <v>0</v>
      </c>
      <c r="K518" s="3">
        <f t="shared" si="233"/>
        <v>0</v>
      </c>
      <c r="L518" s="3">
        <f t="shared" si="233"/>
        <v>0</v>
      </c>
      <c r="M518" s="3">
        <f t="shared" si="233"/>
        <v>0</v>
      </c>
      <c r="N518" s="3">
        <f t="shared" si="233"/>
        <v>0</v>
      </c>
      <c r="O518" s="3">
        <f t="shared" si="233"/>
        <v>0</v>
      </c>
      <c r="P518" s="3">
        <f t="shared" si="233"/>
        <v>0</v>
      </c>
    </row>
    <row r="519" spans="2:16" hidden="1" outlineLevel="1" x14ac:dyDescent="0.2">
      <c r="E519" s="42" t="str">
        <f t="shared" ref="E519:P519" si="234" xml:space="preserve"> E$271</f>
        <v xml:space="preserve">Year 3 PAYG linked adjustment clawback by year - real (ADDN2) </v>
      </c>
      <c r="F519" s="3">
        <f t="shared" si="234"/>
        <v>0</v>
      </c>
      <c r="G519" s="3" t="str">
        <f t="shared" si="234"/>
        <v>£m</v>
      </c>
      <c r="H519" s="3">
        <f t="shared" si="234"/>
        <v>0</v>
      </c>
      <c r="I519" s="3">
        <f t="shared" si="234"/>
        <v>0</v>
      </c>
      <c r="J519" s="3">
        <f t="shared" si="234"/>
        <v>0</v>
      </c>
      <c r="K519" s="3">
        <f t="shared" si="234"/>
        <v>0</v>
      </c>
      <c r="L519" s="3">
        <f t="shared" si="234"/>
        <v>0</v>
      </c>
      <c r="M519" s="3">
        <f t="shared" si="234"/>
        <v>0</v>
      </c>
      <c r="N519" s="3">
        <f t="shared" si="234"/>
        <v>0</v>
      </c>
      <c r="O519" s="3">
        <f t="shared" si="234"/>
        <v>0</v>
      </c>
      <c r="P519" s="3">
        <f t="shared" si="234"/>
        <v>0</v>
      </c>
    </row>
    <row r="520" spans="2:16" hidden="1" outlineLevel="1" x14ac:dyDescent="0.2">
      <c r="E520" s="42" t="str">
        <f t="shared" ref="E520:P520" si="235" xml:space="preserve"> E$414</f>
        <v xml:space="preserve">Total Year 3 RCV linked adjustment run off applicable in 2029-30 - real (WR) </v>
      </c>
      <c r="F520" s="3">
        <f t="shared" si="235"/>
        <v>0</v>
      </c>
      <c r="G520" s="3" t="str">
        <f t="shared" si="235"/>
        <v>£m</v>
      </c>
      <c r="H520" s="3">
        <f t="shared" si="235"/>
        <v>0</v>
      </c>
      <c r="I520" s="3">
        <f t="shared" si="235"/>
        <v>0</v>
      </c>
      <c r="J520" s="3">
        <f t="shared" si="235"/>
        <v>0</v>
      </c>
      <c r="K520" s="3">
        <f t="shared" si="235"/>
        <v>0</v>
      </c>
      <c r="L520" s="3">
        <f t="shared" si="235"/>
        <v>0</v>
      </c>
      <c r="M520" s="3">
        <f t="shared" si="235"/>
        <v>0</v>
      </c>
      <c r="N520" s="3">
        <f t="shared" si="235"/>
        <v>0</v>
      </c>
      <c r="O520" s="3">
        <f t="shared" si="235"/>
        <v>0</v>
      </c>
      <c r="P520" s="3">
        <f t="shared" si="235"/>
        <v>0</v>
      </c>
    </row>
    <row r="521" spans="2:16" hidden="1" outlineLevel="1" x14ac:dyDescent="0.2">
      <c r="E521" s="42" t="str">
        <f t="shared" ref="E521:P521" si="236" xml:space="preserve"> E$415</f>
        <v xml:space="preserve">Total Year 3 RCV linked adjustment run off applicable in 2029-30 - real (WN) </v>
      </c>
      <c r="F521" s="3">
        <f t="shared" si="236"/>
        <v>0</v>
      </c>
      <c r="G521" s="3" t="str">
        <f t="shared" si="236"/>
        <v>£m</v>
      </c>
      <c r="H521" s="3">
        <f t="shared" si="236"/>
        <v>0</v>
      </c>
      <c r="I521" s="3">
        <f t="shared" si="236"/>
        <v>0</v>
      </c>
      <c r="J521" s="3">
        <f t="shared" si="236"/>
        <v>0</v>
      </c>
      <c r="K521" s="3">
        <f t="shared" si="236"/>
        <v>0</v>
      </c>
      <c r="L521" s="3">
        <f t="shared" si="236"/>
        <v>0</v>
      </c>
      <c r="M521" s="3">
        <f t="shared" si="236"/>
        <v>0</v>
      </c>
      <c r="N521" s="3">
        <f t="shared" si="236"/>
        <v>0</v>
      </c>
      <c r="O521" s="3">
        <f t="shared" si="236"/>
        <v>0</v>
      </c>
      <c r="P521" s="3">
        <f t="shared" si="236"/>
        <v>0</v>
      </c>
    </row>
    <row r="522" spans="2:16" hidden="1" outlineLevel="1" x14ac:dyDescent="0.2">
      <c r="E522" s="42" t="str">
        <f t="shared" ref="E522:P522" si="237" xml:space="preserve"> E$416</f>
        <v xml:space="preserve">Total Year 3 RCV linked adjustment run off applicable in 2029-30 - real (WWN) </v>
      </c>
      <c r="F522" s="3">
        <f t="shared" si="237"/>
        <v>0</v>
      </c>
      <c r="G522" s="3" t="str">
        <f t="shared" si="237"/>
        <v>£m</v>
      </c>
      <c r="H522" s="3">
        <f t="shared" si="237"/>
        <v>0</v>
      </c>
      <c r="I522" s="3">
        <f t="shared" si="237"/>
        <v>0</v>
      </c>
      <c r="J522" s="3">
        <f t="shared" si="237"/>
        <v>0</v>
      </c>
      <c r="K522" s="3">
        <f t="shared" si="237"/>
        <v>0</v>
      </c>
      <c r="L522" s="3">
        <f t="shared" si="237"/>
        <v>0</v>
      </c>
      <c r="M522" s="3">
        <f t="shared" si="237"/>
        <v>0</v>
      </c>
      <c r="N522" s="3">
        <f t="shared" si="237"/>
        <v>0</v>
      </c>
      <c r="O522" s="3">
        <f t="shared" si="237"/>
        <v>0</v>
      </c>
      <c r="P522" s="3">
        <f t="shared" si="237"/>
        <v>0</v>
      </c>
    </row>
    <row r="523" spans="2:16" hidden="1" outlineLevel="1" x14ac:dyDescent="0.2">
      <c r="E523" s="42" t="str">
        <f t="shared" ref="E523:P523" si="238" xml:space="preserve"> E$417</f>
        <v xml:space="preserve">Total Year 3 RCV linked adjustment run off applicable in 2029-30 - real (BR) </v>
      </c>
      <c r="F523" s="3">
        <f t="shared" si="238"/>
        <v>0</v>
      </c>
      <c r="G523" s="3" t="str">
        <f t="shared" si="238"/>
        <v>£m</v>
      </c>
      <c r="H523" s="3">
        <f t="shared" si="238"/>
        <v>0</v>
      </c>
      <c r="I523" s="3">
        <f t="shared" si="238"/>
        <v>0</v>
      </c>
      <c r="J523" s="3">
        <f t="shared" si="238"/>
        <v>0</v>
      </c>
      <c r="K523" s="3">
        <f t="shared" si="238"/>
        <v>0</v>
      </c>
      <c r="L523" s="3">
        <f t="shared" si="238"/>
        <v>0</v>
      </c>
      <c r="M523" s="3">
        <f t="shared" si="238"/>
        <v>0</v>
      </c>
      <c r="N523" s="3">
        <f t="shared" si="238"/>
        <v>0</v>
      </c>
      <c r="O523" s="3">
        <f t="shared" si="238"/>
        <v>0</v>
      </c>
      <c r="P523" s="3">
        <f t="shared" si="238"/>
        <v>0</v>
      </c>
    </row>
    <row r="524" spans="2:16" hidden="1" outlineLevel="1" x14ac:dyDescent="0.2">
      <c r="E524" s="42" t="str">
        <f t="shared" ref="E524:P524" si="239" xml:space="preserve"> E$418</f>
        <v xml:space="preserve">Total Year 3 RCV linked adjustment run off applicable in 2029-30 - real (ADDN1) </v>
      </c>
      <c r="F524" s="3">
        <f t="shared" si="239"/>
        <v>0</v>
      </c>
      <c r="G524" s="3" t="str">
        <f t="shared" si="239"/>
        <v>£m</v>
      </c>
      <c r="H524" s="3">
        <f t="shared" si="239"/>
        <v>0</v>
      </c>
      <c r="I524" s="3">
        <f t="shared" si="239"/>
        <v>0</v>
      </c>
      <c r="J524" s="3">
        <f t="shared" si="239"/>
        <v>0</v>
      </c>
      <c r="K524" s="3">
        <f t="shared" si="239"/>
        <v>0</v>
      </c>
      <c r="L524" s="3">
        <f t="shared" si="239"/>
        <v>0</v>
      </c>
      <c r="M524" s="3">
        <f t="shared" si="239"/>
        <v>0</v>
      </c>
      <c r="N524" s="3">
        <f t="shared" si="239"/>
        <v>0</v>
      </c>
      <c r="O524" s="3">
        <f t="shared" si="239"/>
        <v>0</v>
      </c>
      <c r="P524" s="3">
        <f t="shared" si="239"/>
        <v>0</v>
      </c>
    </row>
    <row r="525" spans="2:16" hidden="1" outlineLevel="1" x14ac:dyDescent="0.2">
      <c r="E525" s="42" t="str">
        <f t="shared" ref="E525:P525" si="240" xml:space="preserve"> E$419</f>
        <v xml:space="preserve">Total Year 3 RCV linked adjustment run off applicable in 2029-30 - real (ADDN2) </v>
      </c>
      <c r="F525" s="3">
        <f t="shared" si="240"/>
        <v>0</v>
      </c>
      <c r="G525" s="3" t="str">
        <f t="shared" si="240"/>
        <v>£m</v>
      </c>
      <c r="H525" s="3">
        <f t="shared" si="240"/>
        <v>0</v>
      </c>
      <c r="I525" s="3">
        <f t="shared" si="240"/>
        <v>0</v>
      </c>
      <c r="J525" s="3">
        <f t="shared" si="240"/>
        <v>0</v>
      </c>
      <c r="K525" s="3">
        <f t="shared" si="240"/>
        <v>0</v>
      </c>
      <c r="L525" s="3">
        <f t="shared" si="240"/>
        <v>0</v>
      </c>
      <c r="M525" s="3">
        <f t="shared" si="240"/>
        <v>0</v>
      </c>
      <c r="N525" s="3">
        <f t="shared" si="240"/>
        <v>0</v>
      </c>
      <c r="O525" s="3">
        <f t="shared" si="240"/>
        <v>0</v>
      </c>
      <c r="P525" s="3">
        <f t="shared" si="240"/>
        <v>0</v>
      </c>
    </row>
    <row r="526" spans="2:16" hidden="1" outlineLevel="1" x14ac:dyDescent="0.2">
      <c r="E526" s="42" t="str">
        <f t="shared" ref="E526:P526" si="241" xml:space="preserve"> E$502</f>
        <v xml:space="preserve">Total Year 3 RCV linked adjustment return applicable in 2029-30 - real (WR) </v>
      </c>
      <c r="F526" s="3">
        <f t="shared" si="241"/>
        <v>0</v>
      </c>
      <c r="G526" s="3" t="str">
        <f t="shared" si="241"/>
        <v>£m</v>
      </c>
      <c r="H526" s="3">
        <f t="shared" si="241"/>
        <v>0</v>
      </c>
      <c r="I526" s="3">
        <f t="shared" si="241"/>
        <v>0</v>
      </c>
      <c r="J526" s="3">
        <f t="shared" si="241"/>
        <v>0</v>
      </c>
      <c r="K526" s="3">
        <f t="shared" si="241"/>
        <v>0</v>
      </c>
      <c r="L526" s="3">
        <f t="shared" si="241"/>
        <v>0</v>
      </c>
      <c r="M526" s="3">
        <f t="shared" si="241"/>
        <v>0</v>
      </c>
      <c r="N526" s="3">
        <f t="shared" si="241"/>
        <v>0</v>
      </c>
      <c r="O526" s="3">
        <f t="shared" si="241"/>
        <v>0</v>
      </c>
      <c r="P526" s="3">
        <f t="shared" si="241"/>
        <v>0</v>
      </c>
    </row>
    <row r="527" spans="2:16" hidden="1" outlineLevel="1" x14ac:dyDescent="0.2">
      <c r="E527" s="42" t="str">
        <f t="shared" ref="E527:P527" si="242" xml:space="preserve"> E$503</f>
        <v xml:space="preserve">Total Year 3 RCV linked adjustment return applicable in 2029-30 - real (WN) </v>
      </c>
      <c r="F527" s="3">
        <f t="shared" si="242"/>
        <v>0</v>
      </c>
      <c r="G527" s="3" t="str">
        <f t="shared" si="242"/>
        <v>£m</v>
      </c>
      <c r="H527" s="3">
        <f t="shared" si="242"/>
        <v>0</v>
      </c>
      <c r="I527" s="3">
        <f t="shared" si="242"/>
        <v>0</v>
      </c>
      <c r="J527" s="3">
        <f t="shared" si="242"/>
        <v>0</v>
      </c>
      <c r="K527" s="3">
        <f t="shared" si="242"/>
        <v>0</v>
      </c>
      <c r="L527" s="3">
        <f t="shared" si="242"/>
        <v>0</v>
      </c>
      <c r="M527" s="3">
        <f t="shared" si="242"/>
        <v>0</v>
      </c>
      <c r="N527" s="3">
        <f t="shared" si="242"/>
        <v>0</v>
      </c>
      <c r="O527" s="3">
        <f t="shared" si="242"/>
        <v>0</v>
      </c>
      <c r="P527" s="3">
        <f t="shared" si="242"/>
        <v>0</v>
      </c>
    </row>
    <row r="528" spans="2:16" hidden="1" outlineLevel="1" x14ac:dyDescent="0.2">
      <c r="E528" s="42" t="str">
        <f t="shared" ref="E528:P528" si="243" xml:space="preserve"> E$504</f>
        <v xml:space="preserve">Total Year 3 RCV linked adjustment return applicable in 2029-30 - real (WWN) </v>
      </c>
      <c r="F528" s="3">
        <f t="shared" si="243"/>
        <v>0</v>
      </c>
      <c r="G528" s="3" t="str">
        <f t="shared" si="243"/>
        <v>£m</v>
      </c>
      <c r="H528" s="3">
        <f t="shared" si="243"/>
        <v>0</v>
      </c>
      <c r="I528" s="3">
        <f t="shared" si="243"/>
        <v>0</v>
      </c>
      <c r="J528" s="3">
        <f t="shared" si="243"/>
        <v>0</v>
      </c>
      <c r="K528" s="3">
        <f t="shared" si="243"/>
        <v>0</v>
      </c>
      <c r="L528" s="3">
        <f t="shared" si="243"/>
        <v>0</v>
      </c>
      <c r="M528" s="3">
        <f t="shared" si="243"/>
        <v>0</v>
      </c>
      <c r="N528" s="3">
        <f t="shared" si="243"/>
        <v>0</v>
      </c>
      <c r="O528" s="3">
        <f t="shared" si="243"/>
        <v>0</v>
      </c>
      <c r="P528" s="3">
        <f t="shared" si="243"/>
        <v>0</v>
      </c>
    </row>
    <row r="529" spans="1:16" hidden="1" outlineLevel="1" x14ac:dyDescent="0.2">
      <c r="E529" s="42" t="str">
        <f t="shared" ref="E529:P529" si="244" xml:space="preserve"> E$505</f>
        <v xml:space="preserve">Total Year 3 RCV linked adjustment return applicable in 2029-30 - real (BR) </v>
      </c>
      <c r="F529" s="3">
        <f t="shared" si="244"/>
        <v>0</v>
      </c>
      <c r="G529" s="3" t="str">
        <f t="shared" si="244"/>
        <v>£m</v>
      </c>
      <c r="H529" s="3">
        <f t="shared" si="244"/>
        <v>0</v>
      </c>
      <c r="I529" s="3">
        <f t="shared" si="244"/>
        <v>0</v>
      </c>
      <c r="J529" s="3">
        <f t="shared" si="244"/>
        <v>0</v>
      </c>
      <c r="K529" s="3">
        <f t="shared" si="244"/>
        <v>0</v>
      </c>
      <c r="L529" s="3">
        <f t="shared" si="244"/>
        <v>0</v>
      </c>
      <c r="M529" s="3">
        <f t="shared" si="244"/>
        <v>0</v>
      </c>
      <c r="N529" s="3">
        <f t="shared" si="244"/>
        <v>0</v>
      </c>
      <c r="O529" s="3">
        <f t="shared" si="244"/>
        <v>0</v>
      </c>
      <c r="P529" s="3">
        <f t="shared" si="244"/>
        <v>0</v>
      </c>
    </row>
    <row r="530" spans="1:16" hidden="1" outlineLevel="1" x14ac:dyDescent="0.2">
      <c r="E530" s="42" t="str">
        <f t="shared" ref="E530:P530" si="245" xml:space="preserve"> E$506</f>
        <v xml:space="preserve">Total Year 3 RCV linked adjustment return applicable in 2029-30 - real (ADDN1) </v>
      </c>
      <c r="F530" s="3">
        <f t="shared" si="245"/>
        <v>0</v>
      </c>
      <c r="G530" s="3" t="str">
        <f t="shared" si="245"/>
        <v>£m</v>
      </c>
      <c r="H530" s="3">
        <f t="shared" si="245"/>
        <v>0</v>
      </c>
      <c r="I530" s="3">
        <f t="shared" si="245"/>
        <v>0</v>
      </c>
      <c r="J530" s="3">
        <f t="shared" si="245"/>
        <v>0</v>
      </c>
      <c r="K530" s="3">
        <f t="shared" si="245"/>
        <v>0</v>
      </c>
      <c r="L530" s="3">
        <f t="shared" si="245"/>
        <v>0</v>
      </c>
      <c r="M530" s="3">
        <f t="shared" si="245"/>
        <v>0</v>
      </c>
      <c r="N530" s="3">
        <f t="shared" si="245"/>
        <v>0</v>
      </c>
      <c r="O530" s="3">
        <f t="shared" si="245"/>
        <v>0</v>
      </c>
      <c r="P530" s="3">
        <f t="shared" si="245"/>
        <v>0</v>
      </c>
    </row>
    <row r="531" spans="1:16" hidden="1" outlineLevel="1" x14ac:dyDescent="0.2">
      <c r="E531" s="42" t="str">
        <f t="shared" ref="E531:P531" si="246" xml:space="preserve"> E$507</f>
        <v xml:space="preserve">Total Year 3 RCV linked adjustment return applicable in 2029-30 - real (ADDN2) </v>
      </c>
      <c r="F531" s="3">
        <f t="shared" si="246"/>
        <v>0</v>
      </c>
      <c r="G531" s="3" t="str">
        <f t="shared" si="246"/>
        <v>£m</v>
      </c>
      <c r="H531" s="3">
        <f t="shared" si="246"/>
        <v>0</v>
      </c>
      <c r="I531" s="3">
        <f t="shared" si="246"/>
        <v>0</v>
      </c>
      <c r="J531" s="3">
        <f t="shared" si="246"/>
        <v>0</v>
      </c>
      <c r="K531" s="3">
        <f t="shared" si="246"/>
        <v>0</v>
      </c>
      <c r="L531" s="3">
        <f t="shared" si="246"/>
        <v>0</v>
      </c>
      <c r="M531" s="3">
        <f t="shared" si="246"/>
        <v>0</v>
      </c>
      <c r="N531" s="3">
        <f t="shared" si="246"/>
        <v>0</v>
      </c>
      <c r="O531" s="3">
        <f t="shared" si="246"/>
        <v>0</v>
      </c>
      <c r="P531" s="3">
        <f t="shared" si="246"/>
        <v>0</v>
      </c>
    </row>
    <row r="532" spans="1:16" hidden="1" outlineLevel="1" x14ac:dyDescent="0.2">
      <c r="E532" s="42" t="s">
        <v>710</v>
      </c>
      <c r="G532" s="42" t="s">
        <v>155</v>
      </c>
      <c r="H532" s="3">
        <f t="shared" ref="H532:H537" si="247" xml:space="preserve"> SUM( J532:P532 )</f>
        <v>0</v>
      </c>
      <c r="J532" s="3">
        <f t="shared" ref="J532:P537" si="248" xml:space="preserve"> J514 + J520 + J526</f>
        <v>0</v>
      </c>
      <c r="K532" s="3">
        <f t="shared" si="248"/>
        <v>0</v>
      </c>
      <c r="L532" s="3">
        <f t="shared" si="248"/>
        <v>0</v>
      </c>
      <c r="M532" s="3">
        <f t="shared" si="248"/>
        <v>0</v>
      </c>
      <c r="N532" s="3">
        <f t="shared" si="248"/>
        <v>0</v>
      </c>
      <c r="O532" s="3">
        <f t="shared" si="248"/>
        <v>0</v>
      </c>
      <c r="P532" s="3">
        <f t="shared" si="248"/>
        <v>0</v>
      </c>
    </row>
    <row r="533" spans="1:16" hidden="1" outlineLevel="1" x14ac:dyDescent="0.2">
      <c r="E533" s="42" t="s">
        <v>711</v>
      </c>
      <c r="G533" s="42" t="s">
        <v>155</v>
      </c>
      <c r="H533" s="3">
        <f t="shared" si="247"/>
        <v>0</v>
      </c>
      <c r="J533" s="3">
        <f t="shared" si="248"/>
        <v>0</v>
      </c>
      <c r="K533" s="3">
        <f t="shared" si="248"/>
        <v>0</v>
      </c>
      <c r="L533" s="3">
        <f t="shared" si="248"/>
        <v>0</v>
      </c>
      <c r="M533" s="3">
        <f t="shared" si="248"/>
        <v>0</v>
      </c>
      <c r="N533" s="3">
        <f t="shared" si="248"/>
        <v>0</v>
      </c>
      <c r="O533" s="3">
        <f t="shared" si="248"/>
        <v>0</v>
      </c>
      <c r="P533" s="3">
        <f t="shared" si="248"/>
        <v>0</v>
      </c>
    </row>
    <row r="534" spans="1:16" hidden="1" outlineLevel="1" x14ac:dyDescent="0.2">
      <c r="E534" s="42" t="s">
        <v>712</v>
      </c>
      <c r="G534" s="42" t="s">
        <v>155</v>
      </c>
      <c r="H534" s="3">
        <f t="shared" si="247"/>
        <v>0</v>
      </c>
      <c r="J534" s="3">
        <f t="shared" si="248"/>
        <v>0</v>
      </c>
      <c r="K534" s="3">
        <f t="shared" si="248"/>
        <v>0</v>
      </c>
      <c r="L534" s="3">
        <f t="shared" si="248"/>
        <v>0</v>
      </c>
      <c r="M534" s="3">
        <f t="shared" si="248"/>
        <v>0</v>
      </c>
      <c r="N534" s="3">
        <f t="shared" si="248"/>
        <v>0</v>
      </c>
      <c r="O534" s="3">
        <f t="shared" si="248"/>
        <v>0</v>
      </c>
      <c r="P534" s="3">
        <f t="shared" si="248"/>
        <v>0</v>
      </c>
    </row>
    <row r="535" spans="1:16" hidden="1" outlineLevel="1" x14ac:dyDescent="0.2">
      <c r="E535" s="42" t="s">
        <v>713</v>
      </c>
      <c r="G535" s="42" t="s">
        <v>155</v>
      </c>
      <c r="H535" s="3">
        <f t="shared" si="247"/>
        <v>0</v>
      </c>
      <c r="J535" s="3">
        <f t="shared" si="248"/>
        <v>0</v>
      </c>
      <c r="K535" s="3">
        <f t="shared" si="248"/>
        <v>0</v>
      </c>
      <c r="L535" s="3">
        <f t="shared" si="248"/>
        <v>0</v>
      </c>
      <c r="M535" s="3">
        <f t="shared" si="248"/>
        <v>0</v>
      </c>
      <c r="N535" s="3">
        <f t="shared" si="248"/>
        <v>0</v>
      </c>
      <c r="O535" s="3">
        <f t="shared" si="248"/>
        <v>0</v>
      </c>
      <c r="P535" s="3">
        <f t="shared" si="248"/>
        <v>0</v>
      </c>
    </row>
    <row r="536" spans="1:16" hidden="1" outlineLevel="1" x14ac:dyDescent="0.2">
      <c r="E536" s="42" t="s">
        <v>714</v>
      </c>
      <c r="G536" s="42" t="s">
        <v>155</v>
      </c>
      <c r="H536" s="3">
        <f t="shared" si="247"/>
        <v>0</v>
      </c>
      <c r="J536" s="3">
        <f t="shared" si="248"/>
        <v>0</v>
      </c>
      <c r="K536" s="3">
        <f t="shared" si="248"/>
        <v>0</v>
      </c>
      <c r="L536" s="3">
        <f t="shared" si="248"/>
        <v>0</v>
      </c>
      <c r="M536" s="3">
        <f t="shared" si="248"/>
        <v>0</v>
      </c>
      <c r="N536" s="3">
        <f t="shared" si="248"/>
        <v>0</v>
      </c>
      <c r="O536" s="3">
        <f t="shared" si="248"/>
        <v>0</v>
      </c>
      <c r="P536" s="3">
        <f t="shared" si="248"/>
        <v>0</v>
      </c>
    </row>
    <row r="537" spans="1:16" hidden="1" outlineLevel="1" x14ac:dyDescent="0.2">
      <c r="E537" s="42" t="s">
        <v>715</v>
      </c>
      <c r="G537" s="42" t="s">
        <v>155</v>
      </c>
      <c r="H537" s="3">
        <f t="shared" si="247"/>
        <v>0</v>
      </c>
      <c r="J537" s="3">
        <f t="shared" si="248"/>
        <v>0</v>
      </c>
      <c r="K537" s="3">
        <f t="shared" si="248"/>
        <v>0</v>
      </c>
      <c r="L537" s="3">
        <f t="shared" si="248"/>
        <v>0</v>
      </c>
      <c r="M537" s="3">
        <f t="shared" si="248"/>
        <v>0</v>
      </c>
      <c r="N537" s="3">
        <f t="shared" si="248"/>
        <v>0</v>
      </c>
      <c r="O537" s="3">
        <f t="shared" si="248"/>
        <v>0</v>
      </c>
      <c r="P537" s="3">
        <f t="shared" si="248"/>
        <v>0</v>
      </c>
    </row>
    <row r="538" spans="1:16" hidden="1" outlineLevel="1" x14ac:dyDescent="0.2"/>
    <row r="539" spans="1:16" hidden="1" outlineLevel="1" x14ac:dyDescent="0.2"/>
    <row r="540" spans="1:16" hidden="1" outlineLevel="1" x14ac:dyDescent="0.2">
      <c r="B540" s="35" t="s">
        <v>716</v>
      </c>
    </row>
    <row r="541" spans="1:16" hidden="1" outlineLevel="1" x14ac:dyDescent="0.2">
      <c r="A541" s="11"/>
      <c r="B541" s="11"/>
      <c r="C541" s="21"/>
      <c r="D541" s="19"/>
      <c r="E541" s="15" t="str">
        <f xml:space="preserve"> 'Year 2'!E$794</f>
        <v>Total year 2 revenue adjustment in 2028-29 - real (WR)  POS</v>
      </c>
      <c r="F541" s="14">
        <f xml:space="preserve"> 'Year 2'!F$794</f>
        <v>0</v>
      </c>
      <c r="G541" s="14" t="str">
        <f xml:space="preserve"> 'Year 2'!G$794</f>
        <v>£m</v>
      </c>
      <c r="H541" s="14">
        <f xml:space="preserve"> 'Year 2'!H$794</f>
        <v>0</v>
      </c>
      <c r="I541" s="14">
        <f xml:space="preserve"> 'Year 2'!I$794</f>
        <v>0</v>
      </c>
      <c r="J541" s="14">
        <f xml:space="preserve"> 'Year 2'!J$794</f>
        <v>0</v>
      </c>
      <c r="K541" s="14">
        <f xml:space="preserve"> 'Year 2'!K$794</f>
        <v>0</v>
      </c>
      <c r="L541" s="14">
        <f xml:space="preserve"> 'Year 2'!L$794</f>
        <v>0</v>
      </c>
      <c r="M541" s="14">
        <f xml:space="preserve"> 'Year 2'!M$794</f>
        <v>0</v>
      </c>
      <c r="N541" s="14">
        <f xml:space="preserve"> 'Year 2'!N$794</f>
        <v>0</v>
      </c>
      <c r="O541" s="14">
        <f xml:space="preserve"> 'Year 2'!O$794</f>
        <v>0</v>
      </c>
      <c r="P541" s="14">
        <f xml:space="preserve"> 'Year 2'!P$794</f>
        <v>0</v>
      </c>
    </row>
    <row r="542" spans="1:16" hidden="1" outlineLevel="1" x14ac:dyDescent="0.2">
      <c r="A542" s="11"/>
      <c r="B542" s="11"/>
      <c r="C542" s="21"/>
      <c r="D542" s="19"/>
      <c r="E542" s="15" t="str">
        <f xml:space="preserve"> 'Year 2'!E$795</f>
        <v>Total year 2 revenue adjustment in 2028-29 - real (WN)  POS</v>
      </c>
      <c r="F542" s="14">
        <f xml:space="preserve"> 'Year 2'!F$795</f>
        <v>0</v>
      </c>
      <c r="G542" s="14" t="str">
        <f xml:space="preserve"> 'Year 2'!G$795</f>
        <v>£m</v>
      </c>
      <c r="H542" s="14">
        <f xml:space="preserve"> 'Year 2'!H$795</f>
        <v>0</v>
      </c>
      <c r="I542" s="14">
        <f xml:space="preserve"> 'Year 2'!I$795</f>
        <v>0</v>
      </c>
      <c r="J542" s="14">
        <f xml:space="preserve"> 'Year 2'!J$795</f>
        <v>0</v>
      </c>
      <c r="K542" s="14">
        <f xml:space="preserve"> 'Year 2'!K$795</f>
        <v>0</v>
      </c>
      <c r="L542" s="14">
        <f xml:space="preserve"> 'Year 2'!L$795</f>
        <v>0</v>
      </c>
      <c r="M542" s="14">
        <f xml:space="preserve"> 'Year 2'!M$795</f>
        <v>0</v>
      </c>
      <c r="N542" s="14">
        <f xml:space="preserve"> 'Year 2'!N$795</f>
        <v>0</v>
      </c>
      <c r="O542" s="14">
        <f xml:space="preserve"> 'Year 2'!O$795</f>
        <v>0</v>
      </c>
      <c r="P542" s="14">
        <f xml:space="preserve"> 'Year 2'!P$795</f>
        <v>0</v>
      </c>
    </row>
    <row r="543" spans="1:16" hidden="1" outlineLevel="1" x14ac:dyDescent="0.2">
      <c r="A543" s="11"/>
      <c r="B543" s="11"/>
      <c r="C543" s="21"/>
      <c r="D543" s="19"/>
      <c r="E543" s="15" t="str">
        <f xml:space="preserve"> 'Year 2'!E$796</f>
        <v>Total year 2 revenue adjustment in 2028-29 - real (WWN)  POS</v>
      </c>
      <c r="F543" s="14">
        <f xml:space="preserve"> 'Year 2'!F$796</f>
        <v>0</v>
      </c>
      <c r="G543" s="14" t="str">
        <f xml:space="preserve"> 'Year 2'!G$796</f>
        <v>£m</v>
      </c>
      <c r="H543" s="14">
        <f xml:space="preserve"> 'Year 2'!H$796</f>
        <v>0</v>
      </c>
      <c r="I543" s="14">
        <f xml:space="preserve"> 'Year 2'!I$796</f>
        <v>0</v>
      </c>
      <c r="J543" s="14">
        <f xml:space="preserve"> 'Year 2'!J$796</f>
        <v>0</v>
      </c>
      <c r="K543" s="14">
        <f xml:space="preserve"> 'Year 2'!K$796</f>
        <v>0</v>
      </c>
      <c r="L543" s="14">
        <f xml:space="preserve"> 'Year 2'!L$796</f>
        <v>0</v>
      </c>
      <c r="M543" s="14">
        <f xml:space="preserve"> 'Year 2'!M$796</f>
        <v>0</v>
      </c>
      <c r="N543" s="14">
        <f xml:space="preserve"> 'Year 2'!N$796</f>
        <v>0</v>
      </c>
      <c r="O543" s="14">
        <f xml:space="preserve"> 'Year 2'!O$796</f>
        <v>0</v>
      </c>
      <c r="P543" s="14">
        <f xml:space="preserve"> 'Year 2'!P$796</f>
        <v>0</v>
      </c>
    </row>
    <row r="544" spans="1:16" hidden="1" outlineLevel="1" x14ac:dyDescent="0.2">
      <c r="A544" s="11"/>
      <c r="B544" s="11"/>
      <c r="C544" s="21"/>
      <c r="D544" s="19"/>
      <c r="E544" s="15" t="str">
        <f xml:space="preserve"> 'Year 2'!E$797</f>
        <v>Total year 2 revenue adjustment in 2028-29 - real (BR)  POS</v>
      </c>
      <c r="F544" s="14">
        <f xml:space="preserve"> 'Year 2'!F$797</f>
        <v>0</v>
      </c>
      <c r="G544" s="14" t="str">
        <f xml:space="preserve"> 'Year 2'!G$797</f>
        <v>£m</v>
      </c>
      <c r="H544" s="14">
        <f xml:space="preserve"> 'Year 2'!H$797</f>
        <v>0</v>
      </c>
      <c r="I544" s="14">
        <f xml:space="preserve"> 'Year 2'!I$797</f>
        <v>0</v>
      </c>
      <c r="J544" s="14">
        <f xml:space="preserve"> 'Year 2'!J$797</f>
        <v>0</v>
      </c>
      <c r="K544" s="14">
        <f xml:space="preserve"> 'Year 2'!K$797</f>
        <v>0</v>
      </c>
      <c r="L544" s="14">
        <f xml:space="preserve"> 'Year 2'!L$797</f>
        <v>0</v>
      </c>
      <c r="M544" s="14">
        <f xml:space="preserve"> 'Year 2'!M$797</f>
        <v>0</v>
      </c>
      <c r="N544" s="14">
        <f xml:space="preserve"> 'Year 2'!N$797</f>
        <v>0</v>
      </c>
      <c r="O544" s="14">
        <f xml:space="preserve"> 'Year 2'!O$797</f>
        <v>0</v>
      </c>
      <c r="P544" s="14">
        <f xml:space="preserve"> 'Year 2'!P$797</f>
        <v>0</v>
      </c>
    </row>
    <row r="545" spans="1:16" hidden="1" outlineLevel="1" x14ac:dyDescent="0.2">
      <c r="A545" s="11"/>
      <c r="B545" s="11"/>
      <c r="C545" s="21"/>
      <c r="D545" s="19"/>
      <c r="E545" s="15" t="str">
        <f xml:space="preserve"> 'Year 2'!E$798</f>
        <v>Total year 2 revenue adjustment in 2028-29 - real (ADDN1)  POS</v>
      </c>
      <c r="F545" s="14">
        <f xml:space="preserve"> 'Year 2'!F$798</f>
        <v>0</v>
      </c>
      <c r="G545" s="14" t="str">
        <f xml:space="preserve"> 'Year 2'!G$798</f>
        <v>£m</v>
      </c>
      <c r="H545" s="14">
        <f xml:space="preserve"> 'Year 2'!H$798</f>
        <v>0</v>
      </c>
      <c r="I545" s="14">
        <f xml:space="preserve"> 'Year 2'!I$798</f>
        <v>0</v>
      </c>
      <c r="J545" s="14">
        <f xml:space="preserve"> 'Year 2'!J$798</f>
        <v>0</v>
      </c>
      <c r="K545" s="14">
        <f xml:space="preserve"> 'Year 2'!K$798</f>
        <v>0</v>
      </c>
      <c r="L545" s="14">
        <f xml:space="preserve"> 'Year 2'!L$798</f>
        <v>0</v>
      </c>
      <c r="M545" s="14">
        <f xml:space="preserve"> 'Year 2'!M$798</f>
        <v>0</v>
      </c>
      <c r="N545" s="14">
        <f xml:space="preserve"> 'Year 2'!N$798</f>
        <v>0</v>
      </c>
      <c r="O545" s="14">
        <f xml:space="preserve"> 'Year 2'!O$798</f>
        <v>0</v>
      </c>
      <c r="P545" s="14">
        <f xml:space="preserve"> 'Year 2'!P$798</f>
        <v>0</v>
      </c>
    </row>
    <row r="546" spans="1:16" hidden="1" outlineLevel="1" x14ac:dyDescent="0.2">
      <c r="A546" s="11"/>
      <c r="B546" s="11"/>
      <c r="C546" s="21"/>
      <c r="D546" s="19"/>
      <c r="E546" s="15" t="str">
        <f xml:space="preserve"> 'Year 2'!E$799</f>
        <v>Total year 2 revenue adjustment in 2028-29 - real (ADDN2)  POS</v>
      </c>
      <c r="F546" s="14">
        <f xml:space="preserve"> 'Year 2'!F$799</f>
        <v>0</v>
      </c>
      <c r="G546" s="14" t="str">
        <f xml:space="preserve"> 'Year 2'!G$799</f>
        <v>£m</v>
      </c>
      <c r="H546" s="14">
        <f xml:space="preserve"> 'Year 2'!H$799</f>
        <v>0</v>
      </c>
      <c r="I546" s="14">
        <f xml:space="preserve"> 'Year 2'!I$799</f>
        <v>0</v>
      </c>
      <c r="J546" s="14">
        <f xml:space="preserve"> 'Year 2'!J$799</f>
        <v>0</v>
      </c>
      <c r="K546" s="14">
        <f xml:space="preserve"> 'Year 2'!K$799</f>
        <v>0</v>
      </c>
      <c r="L546" s="14">
        <f xml:space="preserve"> 'Year 2'!L$799</f>
        <v>0</v>
      </c>
      <c r="M546" s="14">
        <f xml:space="preserve"> 'Year 2'!M$799</f>
        <v>0</v>
      </c>
      <c r="N546" s="14">
        <f xml:space="preserve"> 'Year 2'!N$799</f>
        <v>0</v>
      </c>
      <c r="O546" s="14">
        <f xml:space="preserve"> 'Year 2'!O$799</f>
        <v>0</v>
      </c>
      <c r="P546" s="14">
        <f xml:space="preserve"> 'Year 2'!P$799</f>
        <v>0</v>
      </c>
    </row>
    <row r="547" spans="1:16" hidden="1" outlineLevel="1" x14ac:dyDescent="0.2">
      <c r="A547" s="11"/>
      <c r="B547" s="11"/>
      <c r="C547" s="21"/>
      <c r="D547" s="19"/>
      <c r="E547" s="15" t="str">
        <f xml:space="preserve"> Time!E$74</f>
        <v>Year 5 period flag</v>
      </c>
      <c r="F547" s="8">
        <f xml:space="preserve"> Time!F$74</f>
        <v>0</v>
      </c>
      <c r="G547" s="8" t="str">
        <f xml:space="preserve"> Time!G$74</f>
        <v>Flag</v>
      </c>
      <c r="H547" s="8">
        <f xml:space="preserve"> Time!H$74</f>
        <v>1</v>
      </c>
      <c r="I547" s="8">
        <f xml:space="preserve"> Time!I$74</f>
        <v>0</v>
      </c>
      <c r="J547" s="8">
        <f xml:space="preserve"> Time!J$74</f>
        <v>0</v>
      </c>
      <c r="K547" s="8">
        <f xml:space="preserve"> Time!K$74</f>
        <v>0</v>
      </c>
      <c r="L547" s="8">
        <f xml:space="preserve"> Time!L$74</f>
        <v>0</v>
      </c>
      <c r="M547" s="8">
        <f xml:space="preserve"> Time!M$74</f>
        <v>0</v>
      </c>
      <c r="N547" s="8">
        <f xml:space="preserve"> Time!N$74</f>
        <v>0</v>
      </c>
      <c r="O547" s="8">
        <f xml:space="preserve"> Time!O$74</f>
        <v>1</v>
      </c>
      <c r="P547" s="8">
        <f xml:space="preserve"> Time!P$74</f>
        <v>0</v>
      </c>
    </row>
    <row r="548" spans="1:16" hidden="1" outlineLevel="1" x14ac:dyDescent="0.2">
      <c r="E548" s="42" t="s">
        <v>717</v>
      </c>
      <c r="G548" s="42" t="s">
        <v>155</v>
      </c>
      <c r="H548" s="3">
        <f t="shared" ref="H548:H553" si="249" xml:space="preserve"> SUM( J548:P548 )</f>
        <v>0</v>
      </c>
      <c r="J548" s="3">
        <f t="shared" ref="J548:P553" si="250" xml:space="preserve"> IF( J$547 = 1, I541, 0 )</f>
        <v>0</v>
      </c>
      <c r="K548" s="3">
        <f t="shared" si="250"/>
        <v>0</v>
      </c>
      <c r="L548" s="3">
        <f t="shared" si="250"/>
        <v>0</v>
      </c>
      <c r="M548" s="3">
        <f t="shared" si="250"/>
        <v>0</v>
      </c>
      <c r="N548" s="3">
        <f t="shared" si="250"/>
        <v>0</v>
      </c>
      <c r="O548" s="3">
        <f t="shared" si="250"/>
        <v>0</v>
      </c>
      <c r="P548" s="3">
        <f t="shared" si="250"/>
        <v>0</v>
      </c>
    </row>
    <row r="549" spans="1:16" hidden="1" outlineLevel="1" x14ac:dyDescent="0.2">
      <c r="E549" s="42" t="s">
        <v>718</v>
      </c>
      <c r="G549" s="42" t="s">
        <v>155</v>
      </c>
      <c r="H549" s="3">
        <f t="shared" si="249"/>
        <v>0</v>
      </c>
      <c r="J549" s="3">
        <f t="shared" si="250"/>
        <v>0</v>
      </c>
      <c r="K549" s="3">
        <f t="shared" si="250"/>
        <v>0</v>
      </c>
      <c r="L549" s="3">
        <f t="shared" si="250"/>
        <v>0</v>
      </c>
      <c r="M549" s="3">
        <f t="shared" si="250"/>
        <v>0</v>
      </c>
      <c r="N549" s="3">
        <f t="shared" si="250"/>
        <v>0</v>
      </c>
      <c r="O549" s="3">
        <f t="shared" si="250"/>
        <v>0</v>
      </c>
      <c r="P549" s="3">
        <f t="shared" si="250"/>
        <v>0</v>
      </c>
    </row>
    <row r="550" spans="1:16" hidden="1" outlineLevel="1" x14ac:dyDescent="0.2">
      <c r="E550" s="42" t="s">
        <v>719</v>
      </c>
      <c r="G550" s="42" t="s">
        <v>155</v>
      </c>
      <c r="H550" s="3">
        <f t="shared" si="249"/>
        <v>0</v>
      </c>
      <c r="J550" s="3">
        <f t="shared" si="250"/>
        <v>0</v>
      </c>
      <c r="K550" s="3">
        <f t="shared" si="250"/>
        <v>0</v>
      </c>
      <c r="L550" s="3">
        <f t="shared" si="250"/>
        <v>0</v>
      </c>
      <c r="M550" s="3">
        <f t="shared" si="250"/>
        <v>0</v>
      </c>
      <c r="N550" s="3">
        <f t="shared" si="250"/>
        <v>0</v>
      </c>
      <c r="O550" s="3">
        <f t="shared" si="250"/>
        <v>0</v>
      </c>
      <c r="P550" s="3">
        <f t="shared" si="250"/>
        <v>0</v>
      </c>
    </row>
    <row r="551" spans="1:16" hidden="1" outlineLevel="1" x14ac:dyDescent="0.2">
      <c r="E551" s="42" t="s">
        <v>720</v>
      </c>
      <c r="G551" s="42" t="s">
        <v>155</v>
      </c>
      <c r="H551" s="3">
        <f t="shared" si="249"/>
        <v>0</v>
      </c>
      <c r="J551" s="3">
        <f t="shared" si="250"/>
        <v>0</v>
      </c>
      <c r="K551" s="3">
        <f t="shared" si="250"/>
        <v>0</v>
      </c>
      <c r="L551" s="3">
        <f t="shared" si="250"/>
        <v>0</v>
      </c>
      <c r="M551" s="3">
        <f t="shared" si="250"/>
        <v>0</v>
      </c>
      <c r="N551" s="3">
        <f t="shared" si="250"/>
        <v>0</v>
      </c>
      <c r="O551" s="3">
        <f t="shared" si="250"/>
        <v>0</v>
      </c>
      <c r="P551" s="3">
        <f t="shared" si="250"/>
        <v>0</v>
      </c>
    </row>
    <row r="552" spans="1:16" hidden="1" outlineLevel="1" x14ac:dyDescent="0.2">
      <c r="E552" s="42" t="s">
        <v>721</v>
      </c>
      <c r="G552" s="42" t="s">
        <v>155</v>
      </c>
      <c r="H552" s="3">
        <f t="shared" si="249"/>
        <v>0</v>
      </c>
      <c r="J552" s="3">
        <f t="shared" si="250"/>
        <v>0</v>
      </c>
      <c r="K552" s="3">
        <f t="shared" si="250"/>
        <v>0</v>
      </c>
      <c r="L552" s="3">
        <f t="shared" si="250"/>
        <v>0</v>
      </c>
      <c r="M552" s="3">
        <f t="shared" si="250"/>
        <v>0</v>
      </c>
      <c r="N552" s="3">
        <f t="shared" si="250"/>
        <v>0</v>
      </c>
      <c r="O552" s="3">
        <f t="shared" si="250"/>
        <v>0</v>
      </c>
      <c r="P552" s="3">
        <f t="shared" si="250"/>
        <v>0</v>
      </c>
    </row>
    <row r="553" spans="1:16" hidden="1" outlineLevel="1" x14ac:dyDescent="0.2">
      <c r="E553" s="42" t="s">
        <v>722</v>
      </c>
      <c r="G553" s="42" t="s">
        <v>155</v>
      </c>
      <c r="H553" s="3">
        <f t="shared" si="249"/>
        <v>0</v>
      </c>
      <c r="J553" s="3">
        <f t="shared" si="250"/>
        <v>0</v>
      </c>
      <c r="K553" s="3">
        <f t="shared" si="250"/>
        <v>0</v>
      </c>
      <c r="L553" s="3">
        <f t="shared" si="250"/>
        <v>0</v>
      </c>
      <c r="M553" s="3">
        <f t="shared" si="250"/>
        <v>0</v>
      </c>
      <c r="N553" s="3">
        <f t="shared" si="250"/>
        <v>0</v>
      </c>
      <c r="O553" s="3">
        <f t="shared" si="250"/>
        <v>0</v>
      </c>
      <c r="P553" s="3">
        <f t="shared" si="250"/>
        <v>0</v>
      </c>
    </row>
    <row r="554" spans="1:16" hidden="1" outlineLevel="1" x14ac:dyDescent="0.2"/>
    <row r="555" spans="1:16" hidden="1" outlineLevel="1" x14ac:dyDescent="0.2"/>
    <row r="556" spans="1:16" hidden="1" outlineLevel="1" x14ac:dyDescent="0.2">
      <c r="B556" s="35" t="s">
        <v>723</v>
      </c>
    </row>
    <row r="557" spans="1:16" hidden="1" outlineLevel="1" x14ac:dyDescent="0.2">
      <c r="E557" s="42" t="str">
        <f t="shared" ref="E557:P557" si="251" xml:space="preserve"> E$532</f>
        <v xml:space="preserve">Total year 3 revenue adjustment applicable in 2029-30 - real (WR) </v>
      </c>
      <c r="F557" s="3">
        <f t="shared" si="251"/>
        <v>0</v>
      </c>
      <c r="G557" s="3" t="str">
        <f t="shared" si="251"/>
        <v>£m</v>
      </c>
      <c r="H557" s="3">
        <f t="shared" si="251"/>
        <v>0</v>
      </c>
      <c r="I557" s="3">
        <f t="shared" si="251"/>
        <v>0</v>
      </c>
      <c r="J557" s="3">
        <f t="shared" si="251"/>
        <v>0</v>
      </c>
      <c r="K557" s="3">
        <f t="shared" si="251"/>
        <v>0</v>
      </c>
      <c r="L557" s="3">
        <f t="shared" si="251"/>
        <v>0</v>
      </c>
      <c r="M557" s="3">
        <f t="shared" si="251"/>
        <v>0</v>
      </c>
      <c r="N557" s="3">
        <f t="shared" si="251"/>
        <v>0</v>
      </c>
      <c r="O557" s="3">
        <f t="shared" si="251"/>
        <v>0</v>
      </c>
      <c r="P557" s="3">
        <f t="shared" si="251"/>
        <v>0</v>
      </c>
    </row>
    <row r="558" spans="1:16" hidden="1" outlineLevel="1" x14ac:dyDescent="0.2">
      <c r="E558" s="42" t="str">
        <f t="shared" ref="E558:P558" si="252" xml:space="preserve"> E$533</f>
        <v xml:space="preserve">Total year 3 revenue adjustment applicable in 2029-30 - real (WN) </v>
      </c>
      <c r="F558" s="3">
        <f t="shared" si="252"/>
        <v>0</v>
      </c>
      <c r="G558" s="3" t="str">
        <f t="shared" si="252"/>
        <v>£m</v>
      </c>
      <c r="H558" s="3">
        <f t="shared" si="252"/>
        <v>0</v>
      </c>
      <c r="I558" s="3">
        <f t="shared" si="252"/>
        <v>0</v>
      </c>
      <c r="J558" s="3">
        <f t="shared" si="252"/>
        <v>0</v>
      </c>
      <c r="K558" s="3">
        <f t="shared" si="252"/>
        <v>0</v>
      </c>
      <c r="L558" s="3">
        <f t="shared" si="252"/>
        <v>0</v>
      </c>
      <c r="M558" s="3">
        <f t="shared" si="252"/>
        <v>0</v>
      </c>
      <c r="N558" s="3">
        <f t="shared" si="252"/>
        <v>0</v>
      </c>
      <c r="O558" s="3">
        <f t="shared" si="252"/>
        <v>0</v>
      </c>
      <c r="P558" s="3">
        <f t="shared" si="252"/>
        <v>0</v>
      </c>
    </row>
    <row r="559" spans="1:16" hidden="1" outlineLevel="1" x14ac:dyDescent="0.2">
      <c r="E559" s="42" t="str">
        <f t="shared" ref="E559:P559" si="253" xml:space="preserve"> E$534</f>
        <v xml:space="preserve">Total year 3 revenue adjustment applicable in 2029-30 - real (WWN) </v>
      </c>
      <c r="F559" s="3">
        <f t="shared" si="253"/>
        <v>0</v>
      </c>
      <c r="G559" s="3" t="str">
        <f t="shared" si="253"/>
        <v>£m</v>
      </c>
      <c r="H559" s="3">
        <f t="shared" si="253"/>
        <v>0</v>
      </c>
      <c r="I559" s="3">
        <f t="shared" si="253"/>
        <v>0</v>
      </c>
      <c r="J559" s="3">
        <f t="shared" si="253"/>
        <v>0</v>
      </c>
      <c r="K559" s="3">
        <f t="shared" si="253"/>
        <v>0</v>
      </c>
      <c r="L559" s="3">
        <f t="shared" si="253"/>
        <v>0</v>
      </c>
      <c r="M559" s="3">
        <f t="shared" si="253"/>
        <v>0</v>
      </c>
      <c r="N559" s="3">
        <f t="shared" si="253"/>
        <v>0</v>
      </c>
      <c r="O559" s="3">
        <f t="shared" si="253"/>
        <v>0</v>
      </c>
      <c r="P559" s="3">
        <f t="shared" si="253"/>
        <v>0</v>
      </c>
    </row>
    <row r="560" spans="1:16" hidden="1" outlineLevel="1" x14ac:dyDescent="0.2">
      <c r="E560" s="42" t="str">
        <f t="shared" ref="E560:P560" si="254" xml:space="preserve"> E$535</f>
        <v xml:space="preserve">Total year 3 revenue adjustment applicable in 2029-30 - real (BR) </v>
      </c>
      <c r="F560" s="3">
        <f t="shared" si="254"/>
        <v>0</v>
      </c>
      <c r="G560" s="3" t="str">
        <f t="shared" si="254"/>
        <v>£m</v>
      </c>
      <c r="H560" s="3">
        <f t="shared" si="254"/>
        <v>0</v>
      </c>
      <c r="I560" s="3">
        <f t="shared" si="254"/>
        <v>0</v>
      </c>
      <c r="J560" s="3">
        <f t="shared" si="254"/>
        <v>0</v>
      </c>
      <c r="K560" s="3">
        <f t="shared" si="254"/>
        <v>0</v>
      </c>
      <c r="L560" s="3">
        <f t="shared" si="254"/>
        <v>0</v>
      </c>
      <c r="M560" s="3">
        <f t="shared" si="254"/>
        <v>0</v>
      </c>
      <c r="N560" s="3">
        <f t="shared" si="254"/>
        <v>0</v>
      </c>
      <c r="O560" s="3">
        <f t="shared" si="254"/>
        <v>0</v>
      </c>
      <c r="P560" s="3">
        <f t="shared" si="254"/>
        <v>0</v>
      </c>
    </row>
    <row r="561" spans="1:16" hidden="1" outlineLevel="1" x14ac:dyDescent="0.2">
      <c r="E561" s="42" t="str">
        <f t="shared" ref="E561:P561" si="255" xml:space="preserve"> E$536</f>
        <v xml:space="preserve">Total year 3 revenue adjustment applicable in 2029-30 - real (ADDN1) </v>
      </c>
      <c r="F561" s="3">
        <f t="shared" si="255"/>
        <v>0</v>
      </c>
      <c r="G561" s="3" t="str">
        <f t="shared" si="255"/>
        <v>£m</v>
      </c>
      <c r="H561" s="3">
        <f t="shared" si="255"/>
        <v>0</v>
      </c>
      <c r="I561" s="3">
        <f t="shared" si="255"/>
        <v>0</v>
      </c>
      <c r="J561" s="3">
        <f t="shared" si="255"/>
        <v>0</v>
      </c>
      <c r="K561" s="3">
        <f t="shared" si="255"/>
        <v>0</v>
      </c>
      <c r="L561" s="3">
        <f t="shared" si="255"/>
        <v>0</v>
      </c>
      <c r="M561" s="3">
        <f t="shared" si="255"/>
        <v>0</v>
      </c>
      <c r="N561" s="3">
        <f t="shared" si="255"/>
        <v>0</v>
      </c>
      <c r="O561" s="3">
        <f t="shared" si="255"/>
        <v>0</v>
      </c>
      <c r="P561" s="3">
        <f t="shared" si="255"/>
        <v>0</v>
      </c>
    </row>
    <row r="562" spans="1:16" hidden="1" outlineLevel="1" x14ac:dyDescent="0.2">
      <c r="E562" s="42" t="str">
        <f t="shared" ref="E562:P562" si="256" xml:space="preserve"> E$537</f>
        <v xml:space="preserve">Total year 3 revenue adjustment applicable in 2029-30 - real (ADDN2) </v>
      </c>
      <c r="F562" s="3">
        <f t="shared" si="256"/>
        <v>0</v>
      </c>
      <c r="G562" s="3" t="str">
        <f t="shared" si="256"/>
        <v>£m</v>
      </c>
      <c r="H562" s="3">
        <f t="shared" si="256"/>
        <v>0</v>
      </c>
      <c r="I562" s="3">
        <f t="shared" si="256"/>
        <v>0</v>
      </c>
      <c r="J562" s="3">
        <f t="shared" si="256"/>
        <v>0</v>
      </c>
      <c r="K562" s="3">
        <f t="shared" si="256"/>
        <v>0</v>
      </c>
      <c r="L562" s="3">
        <f t="shared" si="256"/>
        <v>0</v>
      </c>
      <c r="M562" s="3">
        <f t="shared" si="256"/>
        <v>0</v>
      </c>
      <c r="N562" s="3">
        <f t="shared" si="256"/>
        <v>0</v>
      </c>
      <c r="O562" s="3">
        <f t="shared" si="256"/>
        <v>0</v>
      </c>
      <c r="P562" s="3">
        <f t="shared" si="256"/>
        <v>0</v>
      </c>
    </row>
    <row r="563" spans="1:16" hidden="1" outlineLevel="1" x14ac:dyDescent="0.2">
      <c r="E563" s="42" t="str">
        <f t="shared" ref="E563:P563" si="257" xml:space="preserve"> E$548</f>
        <v xml:space="preserve">Year 2 revenue 2028-29 adjustment - real (WR) </v>
      </c>
      <c r="F563" s="3">
        <f t="shared" si="257"/>
        <v>0</v>
      </c>
      <c r="G563" s="3" t="str">
        <f t="shared" si="257"/>
        <v>£m</v>
      </c>
      <c r="H563" s="3">
        <f t="shared" si="257"/>
        <v>0</v>
      </c>
      <c r="I563" s="3">
        <f t="shared" si="257"/>
        <v>0</v>
      </c>
      <c r="J563" s="3">
        <f t="shared" si="257"/>
        <v>0</v>
      </c>
      <c r="K563" s="3">
        <f t="shared" si="257"/>
        <v>0</v>
      </c>
      <c r="L563" s="3">
        <f t="shared" si="257"/>
        <v>0</v>
      </c>
      <c r="M563" s="3">
        <f t="shared" si="257"/>
        <v>0</v>
      </c>
      <c r="N563" s="3">
        <f t="shared" si="257"/>
        <v>0</v>
      </c>
      <c r="O563" s="3">
        <f t="shared" si="257"/>
        <v>0</v>
      </c>
      <c r="P563" s="3">
        <f t="shared" si="257"/>
        <v>0</v>
      </c>
    </row>
    <row r="564" spans="1:16" hidden="1" outlineLevel="1" x14ac:dyDescent="0.2">
      <c r="E564" s="42" t="str">
        <f t="shared" ref="E564:P564" si="258" xml:space="preserve"> E$549</f>
        <v xml:space="preserve">Year 2 revenue 2028-29 adjustment - real (WN) </v>
      </c>
      <c r="F564" s="3">
        <f t="shared" si="258"/>
        <v>0</v>
      </c>
      <c r="G564" s="3" t="str">
        <f t="shared" si="258"/>
        <v>£m</v>
      </c>
      <c r="H564" s="3">
        <f t="shared" si="258"/>
        <v>0</v>
      </c>
      <c r="I564" s="3">
        <f t="shared" si="258"/>
        <v>0</v>
      </c>
      <c r="J564" s="3">
        <f t="shared" si="258"/>
        <v>0</v>
      </c>
      <c r="K564" s="3">
        <f t="shared" si="258"/>
        <v>0</v>
      </c>
      <c r="L564" s="3">
        <f t="shared" si="258"/>
        <v>0</v>
      </c>
      <c r="M564" s="3">
        <f t="shared" si="258"/>
        <v>0</v>
      </c>
      <c r="N564" s="3">
        <f t="shared" si="258"/>
        <v>0</v>
      </c>
      <c r="O564" s="3">
        <f t="shared" si="258"/>
        <v>0</v>
      </c>
      <c r="P564" s="3">
        <f t="shared" si="258"/>
        <v>0</v>
      </c>
    </row>
    <row r="565" spans="1:16" hidden="1" outlineLevel="1" x14ac:dyDescent="0.2">
      <c r="E565" s="42" t="str">
        <f t="shared" ref="E565:P565" si="259" xml:space="preserve"> E$550</f>
        <v xml:space="preserve">Year 2 revenue 2028-29 adjustment - real (WWN) </v>
      </c>
      <c r="F565" s="3">
        <f t="shared" si="259"/>
        <v>0</v>
      </c>
      <c r="G565" s="3" t="str">
        <f t="shared" si="259"/>
        <v>£m</v>
      </c>
      <c r="H565" s="3">
        <f t="shared" si="259"/>
        <v>0</v>
      </c>
      <c r="I565" s="3">
        <f t="shared" si="259"/>
        <v>0</v>
      </c>
      <c r="J565" s="3">
        <f t="shared" si="259"/>
        <v>0</v>
      </c>
      <c r="K565" s="3">
        <f t="shared" si="259"/>
        <v>0</v>
      </c>
      <c r="L565" s="3">
        <f t="shared" si="259"/>
        <v>0</v>
      </c>
      <c r="M565" s="3">
        <f t="shared" si="259"/>
        <v>0</v>
      </c>
      <c r="N565" s="3">
        <f t="shared" si="259"/>
        <v>0</v>
      </c>
      <c r="O565" s="3">
        <f t="shared" si="259"/>
        <v>0</v>
      </c>
      <c r="P565" s="3">
        <f t="shared" si="259"/>
        <v>0</v>
      </c>
    </row>
    <row r="566" spans="1:16" hidden="1" outlineLevel="1" x14ac:dyDescent="0.2">
      <c r="E566" s="42" t="str">
        <f t="shared" ref="E566:P566" si="260" xml:space="preserve"> E$551</f>
        <v xml:space="preserve">Year 2 revenue 2028-29 adjustment - real (BR) </v>
      </c>
      <c r="F566" s="3">
        <f t="shared" si="260"/>
        <v>0</v>
      </c>
      <c r="G566" s="3" t="str">
        <f t="shared" si="260"/>
        <v>£m</v>
      </c>
      <c r="H566" s="3">
        <f t="shared" si="260"/>
        <v>0</v>
      </c>
      <c r="I566" s="3">
        <f t="shared" si="260"/>
        <v>0</v>
      </c>
      <c r="J566" s="3">
        <f t="shared" si="260"/>
        <v>0</v>
      </c>
      <c r="K566" s="3">
        <f t="shared" si="260"/>
        <v>0</v>
      </c>
      <c r="L566" s="3">
        <f t="shared" si="260"/>
        <v>0</v>
      </c>
      <c r="M566" s="3">
        <f t="shared" si="260"/>
        <v>0</v>
      </c>
      <c r="N566" s="3">
        <f t="shared" si="260"/>
        <v>0</v>
      </c>
      <c r="O566" s="3">
        <f t="shared" si="260"/>
        <v>0</v>
      </c>
      <c r="P566" s="3">
        <f t="shared" si="260"/>
        <v>0</v>
      </c>
    </row>
    <row r="567" spans="1:16" hidden="1" outlineLevel="1" x14ac:dyDescent="0.2">
      <c r="E567" s="42" t="str">
        <f t="shared" ref="E567:P567" si="261" xml:space="preserve"> E$552</f>
        <v xml:space="preserve">Year 2 revenue 2028-29 adjustment - real (ADDN1) </v>
      </c>
      <c r="F567" s="3">
        <f t="shared" si="261"/>
        <v>0</v>
      </c>
      <c r="G567" s="3" t="str">
        <f t="shared" si="261"/>
        <v>£m</v>
      </c>
      <c r="H567" s="3">
        <f t="shared" si="261"/>
        <v>0</v>
      </c>
      <c r="I567" s="3">
        <f t="shared" si="261"/>
        <v>0</v>
      </c>
      <c r="J567" s="3">
        <f t="shared" si="261"/>
        <v>0</v>
      </c>
      <c r="K567" s="3">
        <f t="shared" si="261"/>
        <v>0</v>
      </c>
      <c r="L567" s="3">
        <f t="shared" si="261"/>
        <v>0</v>
      </c>
      <c r="M567" s="3">
        <f t="shared" si="261"/>
        <v>0</v>
      </c>
      <c r="N567" s="3">
        <f t="shared" si="261"/>
        <v>0</v>
      </c>
      <c r="O567" s="3">
        <f t="shared" si="261"/>
        <v>0</v>
      </c>
      <c r="P567" s="3">
        <f t="shared" si="261"/>
        <v>0</v>
      </c>
    </row>
    <row r="568" spans="1:16" hidden="1" outlineLevel="1" x14ac:dyDescent="0.2">
      <c r="E568" s="42" t="str">
        <f t="shared" ref="E568:P568" si="262" xml:space="preserve"> E$553</f>
        <v xml:space="preserve">Year 2 revenue 2028-29 adjustment - real (ADDN2) </v>
      </c>
      <c r="F568" s="3">
        <f t="shared" si="262"/>
        <v>0</v>
      </c>
      <c r="G568" s="3" t="str">
        <f t="shared" si="262"/>
        <v>£m</v>
      </c>
      <c r="H568" s="3">
        <f t="shared" si="262"/>
        <v>0</v>
      </c>
      <c r="I568" s="3">
        <f t="shared" si="262"/>
        <v>0</v>
      </c>
      <c r="J568" s="3">
        <f t="shared" si="262"/>
        <v>0</v>
      </c>
      <c r="K568" s="3">
        <f t="shared" si="262"/>
        <v>0</v>
      </c>
      <c r="L568" s="3">
        <f t="shared" si="262"/>
        <v>0</v>
      </c>
      <c r="M568" s="3">
        <f t="shared" si="262"/>
        <v>0</v>
      </c>
      <c r="N568" s="3">
        <f t="shared" si="262"/>
        <v>0</v>
      </c>
      <c r="O568" s="3">
        <f t="shared" si="262"/>
        <v>0</v>
      </c>
      <c r="P568" s="3">
        <f t="shared" si="262"/>
        <v>0</v>
      </c>
    </row>
    <row r="569" spans="1:16" hidden="1" outlineLevel="1" x14ac:dyDescent="0.2">
      <c r="A569" s="11"/>
      <c r="B569" s="11"/>
      <c r="C569" s="21"/>
      <c r="D569" s="19"/>
      <c r="E569" s="15" t="str">
        <f xml:space="preserve"> 'Year 2'!E$860</f>
        <v xml:space="preserve">Total year 2 revenue adjustment applicable in 2029-30 - real (WR) </v>
      </c>
      <c r="F569" s="14">
        <f xml:space="preserve"> 'Year 2'!F$860</f>
        <v>0</v>
      </c>
      <c r="G569" s="14" t="str">
        <f xml:space="preserve"> 'Year 2'!G$860</f>
        <v>£m</v>
      </c>
      <c r="H569" s="14">
        <f xml:space="preserve"> 'Year 2'!H$860</f>
        <v>0</v>
      </c>
      <c r="I569" s="14">
        <f xml:space="preserve"> 'Year 2'!I$860</f>
        <v>0</v>
      </c>
      <c r="J569" s="14">
        <f xml:space="preserve"> 'Year 2'!J$860</f>
        <v>0</v>
      </c>
      <c r="K569" s="14">
        <f xml:space="preserve"> 'Year 2'!K$860</f>
        <v>0</v>
      </c>
      <c r="L569" s="14">
        <f xml:space="preserve"> 'Year 2'!L$860</f>
        <v>0</v>
      </c>
      <c r="M569" s="14">
        <f xml:space="preserve"> 'Year 2'!M$860</f>
        <v>0</v>
      </c>
      <c r="N569" s="14">
        <f xml:space="preserve"> 'Year 2'!N$860</f>
        <v>0</v>
      </c>
      <c r="O569" s="14">
        <f xml:space="preserve"> 'Year 2'!O$860</f>
        <v>0</v>
      </c>
      <c r="P569" s="14">
        <f xml:space="preserve"> 'Year 2'!P$860</f>
        <v>0</v>
      </c>
    </row>
    <row r="570" spans="1:16" hidden="1" outlineLevel="1" x14ac:dyDescent="0.2">
      <c r="A570" s="11"/>
      <c r="B570" s="11"/>
      <c r="C570" s="21"/>
      <c r="D570" s="19"/>
      <c r="E570" s="15" t="str">
        <f xml:space="preserve"> 'Year 2'!E$861</f>
        <v xml:space="preserve">Total year 2 revenue adjustment applicable in 2029-30 - real (WN) </v>
      </c>
      <c r="F570" s="14">
        <f xml:space="preserve"> 'Year 2'!F$861</f>
        <v>0</v>
      </c>
      <c r="G570" s="14" t="str">
        <f xml:space="preserve"> 'Year 2'!G$861</f>
        <v>£m</v>
      </c>
      <c r="H570" s="14">
        <f xml:space="preserve"> 'Year 2'!H$861</f>
        <v>0</v>
      </c>
      <c r="I570" s="14">
        <f xml:space="preserve"> 'Year 2'!I$861</f>
        <v>0</v>
      </c>
      <c r="J570" s="14">
        <f xml:space="preserve"> 'Year 2'!J$861</f>
        <v>0</v>
      </c>
      <c r="K570" s="14">
        <f xml:space="preserve"> 'Year 2'!K$861</f>
        <v>0</v>
      </c>
      <c r="L570" s="14">
        <f xml:space="preserve"> 'Year 2'!L$861</f>
        <v>0</v>
      </c>
      <c r="M570" s="14">
        <f xml:space="preserve"> 'Year 2'!M$861</f>
        <v>0</v>
      </c>
      <c r="N570" s="14">
        <f xml:space="preserve"> 'Year 2'!N$861</f>
        <v>0</v>
      </c>
      <c r="O570" s="14">
        <f xml:space="preserve"> 'Year 2'!O$861</f>
        <v>0</v>
      </c>
      <c r="P570" s="14">
        <f xml:space="preserve"> 'Year 2'!P$861</f>
        <v>0</v>
      </c>
    </row>
    <row r="571" spans="1:16" hidden="1" outlineLevel="1" x14ac:dyDescent="0.2">
      <c r="A571" s="11"/>
      <c r="B571" s="11"/>
      <c r="C571" s="21"/>
      <c r="D571" s="19"/>
      <c r="E571" s="15" t="str">
        <f xml:space="preserve"> 'Year 2'!E$862</f>
        <v xml:space="preserve">Total year 2 revenue adjustment applicable in 2029-30 - real (WWN) </v>
      </c>
      <c r="F571" s="14">
        <f xml:space="preserve"> 'Year 2'!F$862</f>
        <v>0</v>
      </c>
      <c r="G571" s="14" t="str">
        <f xml:space="preserve"> 'Year 2'!G$862</f>
        <v>£m</v>
      </c>
      <c r="H571" s="14">
        <f xml:space="preserve"> 'Year 2'!H$862</f>
        <v>0</v>
      </c>
      <c r="I571" s="14">
        <f xml:space="preserve"> 'Year 2'!I$862</f>
        <v>0</v>
      </c>
      <c r="J571" s="14">
        <f xml:space="preserve"> 'Year 2'!J$862</f>
        <v>0</v>
      </c>
      <c r="K571" s="14">
        <f xml:space="preserve"> 'Year 2'!K$862</f>
        <v>0</v>
      </c>
      <c r="L571" s="14">
        <f xml:space="preserve"> 'Year 2'!L$862</f>
        <v>0</v>
      </c>
      <c r="M571" s="14">
        <f xml:space="preserve"> 'Year 2'!M$862</f>
        <v>0</v>
      </c>
      <c r="N571" s="14">
        <f xml:space="preserve"> 'Year 2'!N$862</f>
        <v>0</v>
      </c>
      <c r="O571" s="14">
        <f xml:space="preserve"> 'Year 2'!O$862</f>
        <v>0</v>
      </c>
      <c r="P571" s="14">
        <f xml:space="preserve"> 'Year 2'!P$862</f>
        <v>0</v>
      </c>
    </row>
    <row r="572" spans="1:16" hidden="1" outlineLevel="1" x14ac:dyDescent="0.2">
      <c r="A572" s="11"/>
      <c r="B572" s="11"/>
      <c r="C572" s="21"/>
      <c r="D572" s="19"/>
      <c r="E572" s="15" t="str">
        <f xml:space="preserve"> 'Year 2'!E$863</f>
        <v xml:space="preserve">Total year 2 revenue adjustment applicable in 2029-30 - real (BR) </v>
      </c>
      <c r="F572" s="14">
        <f xml:space="preserve"> 'Year 2'!F$863</f>
        <v>0</v>
      </c>
      <c r="G572" s="14" t="str">
        <f xml:space="preserve"> 'Year 2'!G$863</f>
        <v>£m</v>
      </c>
      <c r="H572" s="14">
        <f xml:space="preserve"> 'Year 2'!H$863</f>
        <v>0</v>
      </c>
      <c r="I572" s="14">
        <f xml:space="preserve"> 'Year 2'!I$863</f>
        <v>0</v>
      </c>
      <c r="J572" s="14">
        <f xml:space="preserve"> 'Year 2'!J$863</f>
        <v>0</v>
      </c>
      <c r="K572" s="14">
        <f xml:space="preserve"> 'Year 2'!K$863</f>
        <v>0</v>
      </c>
      <c r="L572" s="14">
        <f xml:space="preserve"> 'Year 2'!L$863</f>
        <v>0</v>
      </c>
      <c r="M572" s="14">
        <f xml:space="preserve"> 'Year 2'!M$863</f>
        <v>0</v>
      </c>
      <c r="N572" s="14">
        <f xml:space="preserve"> 'Year 2'!N$863</f>
        <v>0</v>
      </c>
      <c r="O572" s="14">
        <f xml:space="preserve"> 'Year 2'!O$863</f>
        <v>0</v>
      </c>
      <c r="P572" s="14">
        <f xml:space="preserve"> 'Year 2'!P$863</f>
        <v>0</v>
      </c>
    </row>
    <row r="573" spans="1:16" hidden="1" outlineLevel="1" x14ac:dyDescent="0.2">
      <c r="A573" s="11"/>
      <c r="B573" s="11"/>
      <c r="C573" s="21"/>
      <c r="D573" s="19"/>
      <c r="E573" s="15" t="str">
        <f xml:space="preserve"> 'Year 2'!E$864</f>
        <v xml:space="preserve">Total year 2 revenue adjustment applicable in 2029-30 - real (ADDN1) </v>
      </c>
      <c r="F573" s="14">
        <f xml:space="preserve"> 'Year 2'!F$864</f>
        <v>0</v>
      </c>
      <c r="G573" s="14" t="str">
        <f xml:space="preserve"> 'Year 2'!G$864</f>
        <v>£m</v>
      </c>
      <c r="H573" s="14">
        <f xml:space="preserve"> 'Year 2'!H$864</f>
        <v>0</v>
      </c>
      <c r="I573" s="14">
        <f xml:space="preserve"> 'Year 2'!I$864</f>
        <v>0</v>
      </c>
      <c r="J573" s="14">
        <f xml:space="preserve"> 'Year 2'!J$864</f>
        <v>0</v>
      </c>
      <c r="K573" s="14">
        <f xml:space="preserve"> 'Year 2'!K$864</f>
        <v>0</v>
      </c>
      <c r="L573" s="14">
        <f xml:space="preserve"> 'Year 2'!L$864</f>
        <v>0</v>
      </c>
      <c r="M573" s="14">
        <f xml:space="preserve"> 'Year 2'!M$864</f>
        <v>0</v>
      </c>
      <c r="N573" s="14">
        <f xml:space="preserve"> 'Year 2'!N$864</f>
        <v>0</v>
      </c>
      <c r="O573" s="14">
        <f xml:space="preserve"> 'Year 2'!O$864</f>
        <v>0</v>
      </c>
      <c r="P573" s="14">
        <f xml:space="preserve"> 'Year 2'!P$864</f>
        <v>0</v>
      </c>
    </row>
    <row r="574" spans="1:16" hidden="1" outlineLevel="1" x14ac:dyDescent="0.2">
      <c r="A574" s="11"/>
      <c r="B574" s="11"/>
      <c r="C574" s="21"/>
      <c r="D574" s="19"/>
      <c r="E574" s="15" t="str">
        <f xml:space="preserve"> 'Year 2'!E$865</f>
        <v xml:space="preserve">Total year 2 revenue adjustment applicable in 2029-30 - real (ADDN2) </v>
      </c>
      <c r="F574" s="14">
        <f xml:space="preserve"> 'Year 2'!F$865</f>
        <v>0</v>
      </c>
      <c r="G574" s="14" t="str">
        <f xml:space="preserve"> 'Year 2'!G$865</f>
        <v>£m</v>
      </c>
      <c r="H574" s="14">
        <f xml:space="preserve"> 'Year 2'!H$865</f>
        <v>0</v>
      </c>
      <c r="I574" s="14">
        <f xml:space="preserve"> 'Year 2'!I$865</f>
        <v>0</v>
      </c>
      <c r="J574" s="14">
        <f xml:space="preserve"> 'Year 2'!J$865</f>
        <v>0</v>
      </c>
      <c r="K574" s="14">
        <f xml:space="preserve"> 'Year 2'!K$865</f>
        <v>0</v>
      </c>
      <c r="L574" s="14">
        <f xml:space="preserve"> 'Year 2'!L$865</f>
        <v>0</v>
      </c>
      <c r="M574" s="14">
        <f xml:space="preserve"> 'Year 2'!M$865</f>
        <v>0</v>
      </c>
      <c r="N574" s="14">
        <f xml:space="preserve"> 'Year 2'!N$865</f>
        <v>0</v>
      </c>
      <c r="O574" s="14">
        <f xml:space="preserve"> 'Year 2'!O$865</f>
        <v>0</v>
      </c>
      <c r="P574" s="14">
        <f xml:space="preserve"> 'Year 2'!P$865</f>
        <v>0</v>
      </c>
    </row>
    <row r="575" spans="1:16" hidden="1" outlineLevel="1" x14ac:dyDescent="0.2">
      <c r="E575" s="42" t="s">
        <v>724</v>
      </c>
      <c r="G575" s="42" t="s">
        <v>155</v>
      </c>
      <c r="H575" s="3">
        <f t="shared" ref="H575:H580" si="263" xml:space="preserve"> SUM( J575:P575 )</f>
        <v>0</v>
      </c>
      <c r="J575" s="3">
        <f t="shared" ref="J575:P580" si="264" xml:space="preserve"> J557 - SUM( J563,J569 )</f>
        <v>0</v>
      </c>
      <c r="K575" s="3">
        <f t="shared" si="264"/>
        <v>0</v>
      </c>
      <c r="L575" s="3">
        <f t="shared" si="264"/>
        <v>0</v>
      </c>
      <c r="M575" s="3">
        <f t="shared" si="264"/>
        <v>0</v>
      </c>
      <c r="N575" s="3">
        <f t="shared" si="264"/>
        <v>0</v>
      </c>
      <c r="O575" s="3">
        <f t="shared" si="264"/>
        <v>0</v>
      </c>
      <c r="P575" s="3">
        <f t="shared" si="264"/>
        <v>0</v>
      </c>
    </row>
    <row r="576" spans="1:16" hidden="1" outlineLevel="1" x14ac:dyDescent="0.2">
      <c r="E576" s="42" t="s">
        <v>725</v>
      </c>
      <c r="G576" s="42" t="s">
        <v>155</v>
      </c>
      <c r="H576" s="3">
        <f t="shared" si="263"/>
        <v>0</v>
      </c>
      <c r="J576" s="3">
        <f t="shared" si="264"/>
        <v>0</v>
      </c>
      <c r="K576" s="3">
        <f t="shared" si="264"/>
        <v>0</v>
      </c>
      <c r="L576" s="3">
        <f t="shared" si="264"/>
        <v>0</v>
      </c>
      <c r="M576" s="3">
        <f t="shared" si="264"/>
        <v>0</v>
      </c>
      <c r="N576" s="3">
        <f t="shared" si="264"/>
        <v>0</v>
      </c>
      <c r="O576" s="3">
        <f t="shared" si="264"/>
        <v>0</v>
      </c>
      <c r="P576" s="3">
        <f t="shared" si="264"/>
        <v>0</v>
      </c>
    </row>
    <row r="577" spans="1:16" hidden="1" outlineLevel="1" x14ac:dyDescent="0.2">
      <c r="E577" s="42" t="s">
        <v>726</v>
      </c>
      <c r="G577" s="42" t="s">
        <v>155</v>
      </c>
      <c r="H577" s="3">
        <f t="shared" si="263"/>
        <v>0</v>
      </c>
      <c r="J577" s="3">
        <f t="shared" si="264"/>
        <v>0</v>
      </c>
      <c r="K577" s="3">
        <f t="shared" si="264"/>
        <v>0</v>
      </c>
      <c r="L577" s="3">
        <f t="shared" si="264"/>
        <v>0</v>
      </c>
      <c r="M577" s="3">
        <f t="shared" si="264"/>
        <v>0</v>
      </c>
      <c r="N577" s="3">
        <f t="shared" si="264"/>
        <v>0</v>
      </c>
      <c r="O577" s="3">
        <f t="shared" si="264"/>
        <v>0</v>
      </c>
      <c r="P577" s="3">
        <f t="shared" si="264"/>
        <v>0</v>
      </c>
    </row>
    <row r="578" spans="1:16" hidden="1" outlineLevel="1" x14ac:dyDescent="0.2">
      <c r="E578" s="42" t="s">
        <v>727</v>
      </c>
      <c r="G578" s="42" t="s">
        <v>155</v>
      </c>
      <c r="H578" s="3">
        <f t="shared" si="263"/>
        <v>0</v>
      </c>
      <c r="J578" s="3">
        <f t="shared" si="264"/>
        <v>0</v>
      </c>
      <c r="K578" s="3">
        <f t="shared" si="264"/>
        <v>0</v>
      </c>
      <c r="L578" s="3">
        <f t="shared" si="264"/>
        <v>0</v>
      </c>
      <c r="M578" s="3">
        <f t="shared" si="264"/>
        <v>0</v>
      </c>
      <c r="N578" s="3">
        <f t="shared" si="264"/>
        <v>0</v>
      </c>
      <c r="O578" s="3">
        <f t="shared" si="264"/>
        <v>0</v>
      </c>
      <c r="P578" s="3">
        <f t="shared" si="264"/>
        <v>0</v>
      </c>
    </row>
    <row r="579" spans="1:16" hidden="1" outlineLevel="1" x14ac:dyDescent="0.2">
      <c r="E579" s="42" t="s">
        <v>728</v>
      </c>
      <c r="G579" s="42" t="s">
        <v>155</v>
      </c>
      <c r="H579" s="3">
        <f t="shared" si="263"/>
        <v>0</v>
      </c>
      <c r="J579" s="3">
        <f t="shared" si="264"/>
        <v>0</v>
      </c>
      <c r="K579" s="3">
        <f t="shared" si="264"/>
        <v>0</v>
      </c>
      <c r="L579" s="3">
        <f t="shared" si="264"/>
        <v>0</v>
      </c>
      <c r="M579" s="3">
        <f t="shared" si="264"/>
        <v>0</v>
      </c>
      <c r="N579" s="3">
        <f t="shared" si="264"/>
        <v>0</v>
      </c>
      <c r="O579" s="3">
        <f t="shared" si="264"/>
        <v>0</v>
      </c>
      <c r="P579" s="3">
        <f t="shared" si="264"/>
        <v>0</v>
      </c>
    </row>
    <row r="580" spans="1:16" hidden="1" outlineLevel="1" x14ac:dyDescent="0.2">
      <c r="E580" s="42" t="s">
        <v>729</v>
      </c>
      <c r="G580" s="42" t="s">
        <v>155</v>
      </c>
      <c r="H580" s="3">
        <f t="shared" si="263"/>
        <v>0</v>
      </c>
      <c r="J580" s="3">
        <f t="shared" si="264"/>
        <v>0</v>
      </c>
      <c r="K580" s="3">
        <f t="shared" si="264"/>
        <v>0</v>
      </c>
      <c r="L580" s="3">
        <f t="shared" si="264"/>
        <v>0</v>
      </c>
      <c r="M580" s="3">
        <f t="shared" si="264"/>
        <v>0</v>
      </c>
      <c r="N580" s="3">
        <f t="shared" si="264"/>
        <v>0</v>
      </c>
      <c r="O580" s="3">
        <f t="shared" si="264"/>
        <v>0</v>
      </c>
      <c r="P580" s="3">
        <f t="shared" si="264"/>
        <v>0</v>
      </c>
    </row>
    <row r="581" spans="1:16" hidden="1" outlineLevel="1" x14ac:dyDescent="0.2"/>
    <row r="582" spans="1:16" hidden="1" outlineLevel="1" x14ac:dyDescent="0.2"/>
    <row r="583" spans="1:16" hidden="1" outlineLevel="1" x14ac:dyDescent="0.2">
      <c r="B583" s="35" t="s">
        <v>730</v>
      </c>
    </row>
    <row r="584" spans="1:16" hidden="1" outlineLevel="1" x14ac:dyDescent="0.2">
      <c r="A584" s="11"/>
      <c r="B584" s="11"/>
      <c r="C584" s="21"/>
      <c r="D584" s="19"/>
      <c r="E584" s="15" t="str">
        <f xml:space="preserve"> 'Year 2'!E$860</f>
        <v xml:space="preserve">Total year 2 revenue adjustment applicable in 2029-30 - real (WR) </v>
      </c>
      <c r="F584" s="14">
        <f xml:space="preserve"> 'Year 2'!F$860</f>
        <v>0</v>
      </c>
      <c r="G584" s="14" t="str">
        <f xml:space="preserve"> 'Year 2'!G$860</f>
        <v>£m</v>
      </c>
      <c r="H584" s="14">
        <f xml:space="preserve"> 'Year 2'!H$860</f>
        <v>0</v>
      </c>
      <c r="I584" s="14">
        <f xml:space="preserve"> 'Year 2'!I$860</f>
        <v>0</v>
      </c>
      <c r="J584" s="14">
        <f xml:space="preserve"> 'Year 2'!J$860</f>
        <v>0</v>
      </c>
      <c r="K584" s="14">
        <f xml:space="preserve"> 'Year 2'!K$860</f>
        <v>0</v>
      </c>
      <c r="L584" s="14">
        <f xml:space="preserve"> 'Year 2'!L$860</f>
        <v>0</v>
      </c>
      <c r="M584" s="14">
        <f xml:space="preserve"> 'Year 2'!M$860</f>
        <v>0</v>
      </c>
      <c r="N584" s="14">
        <f xml:space="preserve"> 'Year 2'!N$860</f>
        <v>0</v>
      </c>
      <c r="O584" s="14">
        <f xml:space="preserve"> 'Year 2'!O$860</f>
        <v>0</v>
      </c>
      <c r="P584" s="14">
        <f xml:space="preserve"> 'Year 2'!P$860</f>
        <v>0</v>
      </c>
    </row>
    <row r="585" spans="1:16" hidden="1" outlineLevel="1" x14ac:dyDescent="0.2">
      <c r="A585" s="11"/>
      <c r="B585" s="11"/>
      <c r="C585" s="21"/>
      <c r="D585" s="19"/>
      <c r="E585" s="15" t="str">
        <f xml:space="preserve"> 'Year 2'!E$861</f>
        <v xml:space="preserve">Total year 2 revenue adjustment applicable in 2029-30 - real (WN) </v>
      </c>
      <c r="F585" s="14">
        <f xml:space="preserve"> 'Year 2'!F$861</f>
        <v>0</v>
      </c>
      <c r="G585" s="14" t="str">
        <f xml:space="preserve"> 'Year 2'!G$861</f>
        <v>£m</v>
      </c>
      <c r="H585" s="14">
        <f xml:space="preserve"> 'Year 2'!H$861</f>
        <v>0</v>
      </c>
      <c r="I585" s="14">
        <f xml:space="preserve"> 'Year 2'!I$861</f>
        <v>0</v>
      </c>
      <c r="J585" s="14">
        <f xml:space="preserve"> 'Year 2'!J$861</f>
        <v>0</v>
      </c>
      <c r="K585" s="14">
        <f xml:space="preserve"> 'Year 2'!K$861</f>
        <v>0</v>
      </c>
      <c r="L585" s="14">
        <f xml:space="preserve"> 'Year 2'!L$861</f>
        <v>0</v>
      </c>
      <c r="M585" s="14">
        <f xml:space="preserve"> 'Year 2'!M$861</f>
        <v>0</v>
      </c>
      <c r="N585" s="14">
        <f xml:space="preserve"> 'Year 2'!N$861</f>
        <v>0</v>
      </c>
      <c r="O585" s="14">
        <f xml:space="preserve"> 'Year 2'!O$861</f>
        <v>0</v>
      </c>
      <c r="P585" s="14">
        <f xml:space="preserve"> 'Year 2'!P$861</f>
        <v>0</v>
      </c>
    </row>
    <row r="586" spans="1:16" hidden="1" outlineLevel="1" x14ac:dyDescent="0.2">
      <c r="A586" s="11"/>
      <c r="B586" s="11"/>
      <c r="C586" s="21"/>
      <c r="D586" s="19"/>
      <c r="E586" s="15" t="str">
        <f xml:space="preserve"> 'Year 2'!E$862</f>
        <v xml:space="preserve">Total year 2 revenue adjustment applicable in 2029-30 - real (WWN) </v>
      </c>
      <c r="F586" s="14">
        <f xml:space="preserve"> 'Year 2'!F$862</f>
        <v>0</v>
      </c>
      <c r="G586" s="14" t="str">
        <f xml:space="preserve"> 'Year 2'!G$862</f>
        <v>£m</v>
      </c>
      <c r="H586" s="14">
        <f xml:space="preserve"> 'Year 2'!H$862</f>
        <v>0</v>
      </c>
      <c r="I586" s="14">
        <f xml:space="preserve"> 'Year 2'!I$862</f>
        <v>0</v>
      </c>
      <c r="J586" s="14">
        <f xml:space="preserve"> 'Year 2'!J$862</f>
        <v>0</v>
      </c>
      <c r="K586" s="14">
        <f xml:space="preserve"> 'Year 2'!K$862</f>
        <v>0</v>
      </c>
      <c r="L586" s="14">
        <f xml:space="preserve"> 'Year 2'!L$862</f>
        <v>0</v>
      </c>
      <c r="M586" s="14">
        <f xml:space="preserve"> 'Year 2'!M$862</f>
        <v>0</v>
      </c>
      <c r="N586" s="14">
        <f xml:space="preserve"> 'Year 2'!N$862</f>
        <v>0</v>
      </c>
      <c r="O586" s="14">
        <f xml:space="preserve"> 'Year 2'!O$862</f>
        <v>0</v>
      </c>
      <c r="P586" s="14">
        <f xml:space="preserve"> 'Year 2'!P$862</f>
        <v>0</v>
      </c>
    </row>
    <row r="587" spans="1:16" hidden="1" outlineLevel="1" x14ac:dyDescent="0.2">
      <c r="A587" s="11"/>
      <c r="B587" s="11"/>
      <c r="C587" s="21"/>
      <c r="D587" s="19"/>
      <c r="E587" s="15" t="str">
        <f xml:space="preserve"> 'Year 2'!E$863</f>
        <v xml:space="preserve">Total year 2 revenue adjustment applicable in 2029-30 - real (BR) </v>
      </c>
      <c r="F587" s="14">
        <f xml:space="preserve"> 'Year 2'!F$863</f>
        <v>0</v>
      </c>
      <c r="G587" s="14" t="str">
        <f xml:space="preserve"> 'Year 2'!G$863</f>
        <v>£m</v>
      </c>
      <c r="H587" s="14">
        <f xml:space="preserve"> 'Year 2'!H$863</f>
        <v>0</v>
      </c>
      <c r="I587" s="14">
        <f xml:space="preserve"> 'Year 2'!I$863</f>
        <v>0</v>
      </c>
      <c r="J587" s="14">
        <f xml:space="preserve"> 'Year 2'!J$863</f>
        <v>0</v>
      </c>
      <c r="K587" s="14">
        <f xml:space="preserve"> 'Year 2'!K$863</f>
        <v>0</v>
      </c>
      <c r="L587" s="14">
        <f xml:space="preserve"> 'Year 2'!L$863</f>
        <v>0</v>
      </c>
      <c r="M587" s="14">
        <f xml:space="preserve"> 'Year 2'!M$863</f>
        <v>0</v>
      </c>
      <c r="N587" s="14">
        <f xml:space="preserve"> 'Year 2'!N$863</f>
        <v>0</v>
      </c>
      <c r="O587" s="14">
        <f xml:space="preserve"> 'Year 2'!O$863</f>
        <v>0</v>
      </c>
      <c r="P587" s="14">
        <f xml:space="preserve"> 'Year 2'!P$863</f>
        <v>0</v>
      </c>
    </row>
    <row r="588" spans="1:16" hidden="1" outlineLevel="1" x14ac:dyDescent="0.2">
      <c r="A588" s="11"/>
      <c r="B588" s="11"/>
      <c r="C588" s="21"/>
      <c r="D588" s="19"/>
      <c r="E588" s="15" t="str">
        <f xml:space="preserve"> 'Year 2'!E$864</f>
        <v xml:space="preserve">Total year 2 revenue adjustment applicable in 2029-30 - real (ADDN1) </v>
      </c>
      <c r="F588" s="14">
        <f xml:space="preserve"> 'Year 2'!F$864</f>
        <v>0</v>
      </c>
      <c r="G588" s="14" t="str">
        <f xml:space="preserve"> 'Year 2'!G$864</f>
        <v>£m</v>
      </c>
      <c r="H588" s="14">
        <f xml:space="preserve"> 'Year 2'!H$864</f>
        <v>0</v>
      </c>
      <c r="I588" s="14">
        <f xml:space="preserve"> 'Year 2'!I$864</f>
        <v>0</v>
      </c>
      <c r="J588" s="14">
        <f xml:space="preserve"> 'Year 2'!J$864</f>
        <v>0</v>
      </c>
      <c r="K588" s="14">
        <f xml:space="preserve"> 'Year 2'!K$864</f>
        <v>0</v>
      </c>
      <c r="L588" s="14">
        <f xml:space="preserve"> 'Year 2'!L$864</f>
        <v>0</v>
      </c>
      <c r="M588" s="14">
        <f xml:space="preserve"> 'Year 2'!M$864</f>
        <v>0</v>
      </c>
      <c r="N588" s="14">
        <f xml:space="preserve"> 'Year 2'!N$864</f>
        <v>0</v>
      </c>
      <c r="O588" s="14">
        <f xml:space="preserve"> 'Year 2'!O$864</f>
        <v>0</v>
      </c>
      <c r="P588" s="14">
        <f xml:space="preserve"> 'Year 2'!P$864</f>
        <v>0</v>
      </c>
    </row>
    <row r="589" spans="1:16" hidden="1" outlineLevel="1" x14ac:dyDescent="0.2">
      <c r="A589" s="11"/>
      <c r="B589" s="11"/>
      <c r="C589" s="21"/>
      <c r="D589" s="19"/>
      <c r="E589" s="15" t="str">
        <f xml:space="preserve"> 'Year 2'!E$865</f>
        <v xml:space="preserve">Total year 2 revenue adjustment applicable in 2029-30 - real (ADDN2) </v>
      </c>
      <c r="F589" s="14">
        <f xml:space="preserve"> 'Year 2'!F$865</f>
        <v>0</v>
      </c>
      <c r="G589" s="14" t="str">
        <f xml:space="preserve"> 'Year 2'!G$865</f>
        <v>£m</v>
      </c>
      <c r="H589" s="14">
        <f xml:space="preserve"> 'Year 2'!H$865</f>
        <v>0</v>
      </c>
      <c r="I589" s="14">
        <f xml:space="preserve"> 'Year 2'!I$865</f>
        <v>0</v>
      </c>
      <c r="J589" s="14">
        <f xml:space="preserve"> 'Year 2'!J$865</f>
        <v>0</v>
      </c>
      <c r="K589" s="14">
        <f xml:space="preserve"> 'Year 2'!K$865</f>
        <v>0</v>
      </c>
      <c r="L589" s="14">
        <f xml:space="preserve"> 'Year 2'!L$865</f>
        <v>0</v>
      </c>
      <c r="M589" s="14">
        <f xml:space="preserve"> 'Year 2'!M$865</f>
        <v>0</v>
      </c>
      <c r="N589" s="14">
        <f xml:space="preserve"> 'Year 2'!N$865</f>
        <v>0</v>
      </c>
      <c r="O589" s="14">
        <f xml:space="preserve"> 'Year 2'!O$865</f>
        <v>0</v>
      </c>
      <c r="P589" s="14">
        <f xml:space="preserve"> 'Year 2'!P$865</f>
        <v>0</v>
      </c>
    </row>
    <row r="590" spans="1:16" hidden="1" outlineLevel="1" x14ac:dyDescent="0.2">
      <c r="E590" s="42" t="str">
        <f t="shared" ref="E590:P590" si="265" xml:space="preserve"> E$575</f>
        <v xml:space="preserve">Final Year 3 adjustment applicable in 2029-30 - real (WR) </v>
      </c>
      <c r="F590" s="3">
        <f t="shared" si="265"/>
        <v>0</v>
      </c>
      <c r="G590" s="3" t="str">
        <f t="shared" si="265"/>
        <v>£m</v>
      </c>
      <c r="H590" s="3">
        <f t="shared" si="265"/>
        <v>0</v>
      </c>
      <c r="I590" s="3">
        <f t="shared" si="265"/>
        <v>0</v>
      </c>
      <c r="J590" s="3">
        <f t="shared" si="265"/>
        <v>0</v>
      </c>
      <c r="K590" s="3">
        <f t="shared" si="265"/>
        <v>0</v>
      </c>
      <c r="L590" s="3">
        <f t="shared" si="265"/>
        <v>0</v>
      </c>
      <c r="M590" s="3">
        <f t="shared" si="265"/>
        <v>0</v>
      </c>
      <c r="N590" s="3">
        <f t="shared" si="265"/>
        <v>0</v>
      </c>
      <c r="O590" s="3">
        <f t="shared" si="265"/>
        <v>0</v>
      </c>
      <c r="P590" s="3">
        <f t="shared" si="265"/>
        <v>0</v>
      </c>
    </row>
    <row r="591" spans="1:16" hidden="1" outlineLevel="1" x14ac:dyDescent="0.2">
      <c r="E591" s="42" t="str">
        <f t="shared" ref="E591:P591" si="266" xml:space="preserve"> E$576</f>
        <v xml:space="preserve">Final Year 3 adjustment applicable in 2029-30 - real (WN) </v>
      </c>
      <c r="F591" s="3">
        <f t="shared" si="266"/>
        <v>0</v>
      </c>
      <c r="G591" s="3" t="str">
        <f t="shared" si="266"/>
        <v>£m</v>
      </c>
      <c r="H591" s="3">
        <f t="shared" si="266"/>
        <v>0</v>
      </c>
      <c r="I591" s="3">
        <f t="shared" si="266"/>
        <v>0</v>
      </c>
      <c r="J591" s="3">
        <f t="shared" si="266"/>
        <v>0</v>
      </c>
      <c r="K591" s="3">
        <f t="shared" si="266"/>
        <v>0</v>
      </c>
      <c r="L591" s="3">
        <f t="shared" si="266"/>
        <v>0</v>
      </c>
      <c r="M591" s="3">
        <f t="shared" si="266"/>
        <v>0</v>
      </c>
      <c r="N591" s="3">
        <f t="shared" si="266"/>
        <v>0</v>
      </c>
      <c r="O591" s="3">
        <f t="shared" si="266"/>
        <v>0</v>
      </c>
      <c r="P591" s="3">
        <f t="shared" si="266"/>
        <v>0</v>
      </c>
    </row>
    <row r="592" spans="1:16" hidden="1" outlineLevel="1" x14ac:dyDescent="0.2">
      <c r="E592" s="42" t="str">
        <f t="shared" ref="E592:P592" si="267" xml:space="preserve"> E$577</f>
        <v xml:space="preserve">Final Year 3 adjustment applicable in 2029-30 - real (WWN) </v>
      </c>
      <c r="F592" s="3">
        <f t="shared" si="267"/>
        <v>0</v>
      </c>
      <c r="G592" s="3" t="str">
        <f t="shared" si="267"/>
        <v>£m</v>
      </c>
      <c r="H592" s="3">
        <f t="shared" si="267"/>
        <v>0</v>
      </c>
      <c r="I592" s="3">
        <f t="shared" si="267"/>
        <v>0</v>
      </c>
      <c r="J592" s="3">
        <f t="shared" si="267"/>
        <v>0</v>
      </c>
      <c r="K592" s="3">
        <f t="shared" si="267"/>
        <v>0</v>
      </c>
      <c r="L592" s="3">
        <f t="shared" si="267"/>
        <v>0</v>
      </c>
      <c r="M592" s="3">
        <f t="shared" si="267"/>
        <v>0</v>
      </c>
      <c r="N592" s="3">
        <f t="shared" si="267"/>
        <v>0</v>
      </c>
      <c r="O592" s="3">
        <f t="shared" si="267"/>
        <v>0</v>
      </c>
      <c r="P592" s="3">
        <f t="shared" si="267"/>
        <v>0</v>
      </c>
    </row>
    <row r="593" spans="1:16" hidden="1" outlineLevel="1" x14ac:dyDescent="0.2">
      <c r="E593" s="42" t="str">
        <f t="shared" ref="E593:P593" si="268" xml:space="preserve"> E$578</f>
        <v xml:space="preserve">Final Year 3 adjustment applicable in 2029-30 - real (BR) </v>
      </c>
      <c r="F593" s="3">
        <f t="shared" si="268"/>
        <v>0</v>
      </c>
      <c r="G593" s="3" t="str">
        <f t="shared" si="268"/>
        <v>£m</v>
      </c>
      <c r="H593" s="3">
        <f t="shared" si="268"/>
        <v>0</v>
      </c>
      <c r="I593" s="3">
        <f t="shared" si="268"/>
        <v>0</v>
      </c>
      <c r="J593" s="3">
        <f t="shared" si="268"/>
        <v>0</v>
      </c>
      <c r="K593" s="3">
        <f t="shared" si="268"/>
        <v>0</v>
      </c>
      <c r="L593" s="3">
        <f t="shared" si="268"/>
        <v>0</v>
      </c>
      <c r="M593" s="3">
        <f t="shared" si="268"/>
        <v>0</v>
      </c>
      <c r="N593" s="3">
        <f t="shared" si="268"/>
        <v>0</v>
      </c>
      <c r="O593" s="3">
        <f t="shared" si="268"/>
        <v>0</v>
      </c>
      <c r="P593" s="3">
        <f t="shared" si="268"/>
        <v>0</v>
      </c>
    </row>
    <row r="594" spans="1:16" hidden="1" outlineLevel="1" x14ac:dyDescent="0.2">
      <c r="E594" s="42" t="str">
        <f t="shared" ref="E594:P594" si="269" xml:space="preserve"> E$579</f>
        <v xml:space="preserve">Final Year 3 adjustment applicable in 2029-30 - real (ADDN1) </v>
      </c>
      <c r="F594" s="3">
        <f t="shared" si="269"/>
        <v>0</v>
      </c>
      <c r="G594" s="3" t="str">
        <f t="shared" si="269"/>
        <v>£m</v>
      </c>
      <c r="H594" s="3">
        <f t="shared" si="269"/>
        <v>0</v>
      </c>
      <c r="I594" s="3">
        <f t="shared" si="269"/>
        <v>0</v>
      </c>
      <c r="J594" s="3">
        <f t="shared" si="269"/>
        <v>0</v>
      </c>
      <c r="K594" s="3">
        <f t="shared" si="269"/>
        <v>0</v>
      </c>
      <c r="L594" s="3">
        <f t="shared" si="269"/>
        <v>0</v>
      </c>
      <c r="M594" s="3">
        <f t="shared" si="269"/>
        <v>0</v>
      </c>
      <c r="N594" s="3">
        <f t="shared" si="269"/>
        <v>0</v>
      </c>
      <c r="O594" s="3">
        <f t="shared" si="269"/>
        <v>0</v>
      </c>
      <c r="P594" s="3">
        <f t="shared" si="269"/>
        <v>0</v>
      </c>
    </row>
    <row r="595" spans="1:16" hidden="1" outlineLevel="1" x14ac:dyDescent="0.2">
      <c r="E595" s="42" t="str">
        <f t="shared" ref="E595:P595" si="270" xml:space="preserve"> E$580</f>
        <v xml:space="preserve">Final Year 3 adjustment applicable in 2029-30 - real (ADDN2) </v>
      </c>
      <c r="F595" s="3">
        <f t="shared" si="270"/>
        <v>0</v>
      </c>
      <c r="G595" s="3" t="str">
        <f t="shared" si="270"/>
        <v>£m</v>
      </c>
      <c r="H595" s="3">
        <f t="shared" si="270"/>
        <v>0</v>
      </c>
      <c r="I595" s="3">
        <f t="shared" si="270"/>
        <v>0</v>
      </c>
      <c r="J595" s="3">
        <f t="shared" si="270"/>
        <v>0</v>
      </c>
      <c r="K595" s="3">
        <f t="shared" si="270"/>
        <v>0</v>
      </c>
      <c r="L595" s="3">
        <f t="shared" si="270"/>
        <v>0</v>
      </c>
      <c r="M595" s="3">
        <f t="shared" si="270"/>
        <v>0</v>
      </c>
      <c r="N595" s="3">
        <f t="shared" si="270"/>
        <v>0</v>
      </c>
      <c r="O595" s="3">
        <f t="shared" si="270"/>
        <v>0</v>
      </c>
      <c r="P595" s="3">
        <f t="shared" si="270"/>
        <v>0</v>
      </c>
    </row>
    <row r="596" spans="1:16" hidden="1" outlineLevel="1" x14ac:dyDescent="0.2">
      <c r="E596" s="42" t="s">
        <v>731</v>
      </c>
      <c r="G596" s="42" t="s">
        <v>155</v>
      </c>
      <c r="H596" s="3">
        <f t="shared" ref="H596:H607" si="271" xml:space="preserve"> SUM( J596:P596 )</f>
        <v>0</v>
      </c>
      <c r="J596" s="3">
        <f t="shared" ref="J596:P601" si="272" xml:space="preserve"> J584 + J590</f>
        <v>0</v>
      </c>
      <c r="K596" s="3">
        <f t="shared" si="272"/>
        <v>0</v>
      </c>
      <c r="L596" s="3">
        <f t="shared" si="272"/>
        <v>0</v>
      </c>
      <c r="M596" s="3">
        <f t="shared" si="272"/>
        <v>0</v>
      </c>
      <c r="N596" s="3">
        <f t="shared" si="272"/>
        <v>0</v>
      </c>
      <c r="O596" s="3">
        <f t="shared" si="272"/>
        <v>0</v>
      </c>
      <c r="P596" s="3">
        <f t="shared" si="272"/>
        <v>0</v>
      </c>
    </row>
    <row r="597" spans="1:16" hidden="1" outlineLevel="1" x14ac:dyDescent="0.2">
      <c r="E597" s="42" t="s">
        <v>732</v>
      </c>
      <c r="G597" s="42" t="s">
        <v>155</v>
      </c>
      <c r="H597" s="3">
        <f t="shared" si="271"/>
        <v>0</v>
      </c>
      <c r="J597" s="3">
        <f t="shared" si="272"/>
        <v>0</v>
      </c>
      <c r="K597" s="3">
        <f t="shared" si="272"/>
        <v>0</v>
      </c>
      <c r="L597" s="3">
        <f t="shared" si="272"/>
        <v>0</v>
      </c>
      <c r="M597" s="3">
        <f t="shared" si="272"/>
        <v>0</v>
      </c>
      <c r="N597" s="3">
        <f t="shared" si="272"/>
        <v>0</v>
      </c>
      <c r="O597" s="3">
        <f t="shared" si="272"/>
        <v>0</v>
      </c>
      <c r="P597" s="3">
        <f t="shared" si="272"/>
        <v>0</v>
      </c>
    </row>
    <row r="598" spans="1:16" hidden="1" outlineLevel="1" x14ac:dyDescent="0.2">
      <c r="E598" s="42" t="s">
        <v>733</v>
      </c>
      <c r="G598" s="42" t="s">
        <v>155</v>
      </c>
      <c r="H598" s="3">
        <f t="shared" si="271"/>
        <v>0</v>
      </c>
      <c r="J598" s="3">
        <f t="shared" si="272"/>
        <v>0</v>
      </c>
      <c r="K598" s="3">
        <f t="shared" si="272"/>
        <v>0</v>
      </c>
      <c r="L598" s="3">
        <f t="shared" si="272"/>
        <v>0</v>
      </c>
      <c r="M598" s="3">
        <f t="shared" si="272"/>
        <v>0</v>
      </c>
      <c r="N598" s="3">
        <f t="shared" si="272"/>
        <v>0</v>
      </c>
      <c r="O598" s="3">
        <f t="shared" si="272"/>
        <v>0</v>
      </c>
      <c r="P598" s="3">
        <f t="shared" si="272"/>
        <v>0</v>
      </c>
    </row>
    <row r="599" spans="1:16" hidden="1" outlineLevel="1" x14ac:dyDescent="0.2">
      <c r="E599" s="42" t="s">
        <v>734</v>
      </c>
      <c r="G599" s="42" t="s">
        <v>155</v>
      </c>
      <c r="H599" s="3">
        <f t="shared" si="271"/>
        <v>0</v>
      </c>
      <c r="J599" s="3">
        <f t="shared" si="272"/>
        <v>0</v>
      </c>
      <c r="K599" s="3">
        <f t="shared" si="272"/>
        <v>0</v>
      </c>
      <c r="L599" s="3">
        <f t="shared" si="272"/>
        <v>0</v>
      </c>
      <c r="M599" s="3">
        <f t="shared" si="272"/>
        <v>0</v>
      </c>
      <c r="N599" s="3">
        <f t="shared" si="272"/>
        <v>0</v>
      </c>
      <c r="O599" s="3">
        <f t="shared" si="272"/>
        <v>0</v>
      </c>
      <c r="P599" s="3">
        <f t="shared" si="272"/>
        <v>0</v>
      </c>
    </row>
    <row r="600" spans="1:16" hidden="1" outlineLevel="1" x14ac:dyDescent="0.2">
      <c r="E600" s="42" t="s">
        <v>735</v>
      </c>
      <c r="G600" s="42" t="s">
        <v>155</v>
      </c>
      <c r="H600" s="3">
        <f t="shared" si="271"/>
        <v>0</v>
      </c>
      <c r="J600" s="3">
        <f t="shared" si="272"/>
        <v>0</v>
      </c>
      <c r="K600" s="3">
        <f t="shared" si="272"/>
        <v>0</v>
      </c>
      <c r="L600" s="3">
        <f t="shared" si="272"/>
        <v>0</v>
      </c>
      <c r="M600" s="3">
        <f t="shared" si="272"/>
        <v>0</v>
      </c>
      <c r="N600" s="3">
        <f t="shared" si="272"/>
        <v>0</v>
      </c>
      <c r="O600" s="3">
        <f t="shared" si="272"/>
        <v>0</v>
      </c>
      <c r="P600" s="3">
        <f t="shared" si="272"/>
        <v>0</v>
      </c>
    </row>
    <row r="601" spans="1:16" hidden="1" outlineLevel="1" x14ac:dyDescent="0.2">
      <c r="E601" s="42" t="s">
        <v>736</v>
      </c>
      <c r="G601" s="42" t="s">
        <v>155</v>
      </c>
      <c r="H601" s="3">
        <f t="shared" si="271"/>
        <v>0</v>
      </c>
      <c r="J601" s="3">
        <f t="shared" si="272"/>
        <v>0</v>
      </c>
      <c r="K601" s="3">
        <f t="shared" si="272"/>
        <v>0</v>
      </c>
      <c r="L601" s="3">
        <f t="shared" si="272"/>
        <v>0</v>
      </c>
      <c r="M601" s="3">
        <f t="shared" si="272"/>
        <v>0</v>
      </c>
      <c r="N601" s="3">
        <f t="shared" si="272"/>
        <v>0</v>
      </c>
      <c r="O601" s="3">
        <f t="shared" si="272"/>
        <v>0</v>
      </c>
      <c r="P601" s="3">
        <f t="shared" si="272"/>
        <v>0</v>
      </c>
    </row>
    <row r="602" spans="1:16" hidden="1" outlineLevel="1" x14ac:dyDescent="0.2">
      <c r="A602" s="25"/>
      <c r="B602" s="25"/>
      <c r="C602" s="32"/>
      <c r="D602" s="33"/>
      <c r="E602" s="18" t="str">
        <f t="shared" ref="E602:E607" si="273" xml:space="preserve"> LEFT(E596, LEN(E596) - 3 )</f>
        <v xml:space="preserve">Total revenue adjustment applied in 2029-30 - real (WR)  </v>
      </c>
      <c r="F602" s="18"/>
      <c r="G602" s="18" t="str">
        <f t="shared" ref="G602:G607" si="274" xml:space="preserve"> G596</f>
        <v>£m</v>
      </c>
      <c r="H602" s="16">
        <f t="shared" si="271"/>
        <v>0</v>
      </c>
      <c r="I602" s="18"/>
      <c r="J602" s="16">
        <f t="shared" ref="J602:P607" si="275" xml:space="preserve"> -1 * J596</f>
        <v>0</v>
      </c>
      <c r="K602" s="16">
        <f t="shared" si="275"/>
        <v>0</v>
      </c>
      <c r="L602" s="16">
        <f t="shared" si="275"/>
        <v>0</v>
      </c>
      <c r="M602" s="16">
        <f t="shared" si="275"/>
        <v>0</v>
      </c>
      <c r="N602" s="16">
        <f t="shared" si="275"/>
        <v>0</v>
      </c>
      <c r="O602" s="16">
        <f t="shared" si="275"/>
        <v>0</v>
      </c>
      <c r="P602" s="16">
        <f t="shared" si="275"/>
        <v>0</v>
      </c>
    </row>
    <row r="603" spans="1:16" hidden="1" outlineLevel="1" x14ac:dyDescent="0.2">
      <c r="A603" s="25"/>
      <c r="B603" s="25"/>
      <c r="C603" s="32"/>
      <c r="D603" s="33"/>
      <c r="E603" s="18" t="str">
        <f t="shared" si="273"/>
        <v xml:space="preserve">Total revenue adjustment applied in 2029-30 - real (WN)  </v>
      </c>
      <c r="F603" s="18"/>
      <c r="G603" s="18" t="str">
        <f t="shared" si="274"/>
        <v>£m</v>
      </c>
      <c r="H603" s="16">
        <f t="shared" si="271"/>
        <v>0</v>
      </c>
      <c r="I603" s="18"/>
      <c r="J603" s="16">
        <f t="shared" si="275"/>
        <v>0</v>
      </c>
      <c r="K603" s="16">
        <f t="shared" si="275"/>
        <v>0</v>
      </c>
      <c r="L603" s="16">
        <f t="shared" si="275"/>
        <v>0</v>
      </c>
      <c r="M603" s="16">
        <f t="shared" si="275"/>
        <v>0</v>
      </c>
      <c r="N603" s="16">
        <f t="shared" si="275"/>
        <v>0</v>
      </c>
      <c r="O603" s="16">
        <f t="shared" si="275"/>
        <v>0</v>
      </c>
      <c r="P603" s="16">
        <f t="shared" si="275"/>
        <v>0</v>
      </c>
    </row>
    <row r="604" spans="1:16" hidden="1" outlineLevel="1" x14ac:dyDescent="0.2">
      <c r="A604" s="25"/>
      <c r="B604" s="25"/>
      <c r="C604" s="32"/>
      <c r="D604" s="33"/>
      <c r="E604" s="18" t="str">
        <f t="shared" si="273"/>
        <v xml:space="preserve">Total revenue adjustment applied in 2029-30 - real (WWN)  </v>
      </c>
      <c r="F604" s="18"/>
      <c r="G604" s="18" t="str">
        <f t="shared" si="274"/>
        <v>£m</v>
      </c>
      <c r="H604" s="16">
        <f t="shared" si="271"/>
        <v>0</v>
      </c>
      <c r="I604" s="18"/>
      <c r="J604" s="16">
        <f t="shared" si="275"/>
        <v>0</v>
      </c>
      <c r="K604" s="16">
        <f t="shared" si="275"/>
        <v>0</v>
      </c>
      <c r="L604" s="16">
        <f t="shared" si="275"/>
        <v>0</v>
      </c>
      <c r="M604" s="16">
        <f t="shared" si="275"/>
        <v>0</v>
      </c>
      <c r="N604" s="16">
        <f t="shared" si="275"/>
        <v>0</v>
      </c>
      <c r="O604" s="16">
        <f t="shared" si="275"/>
        <v>0</v>
      </c>
      <c r="P604" s="16">
        <f t="shared" si="275"/>
        <v>0</v>
      </c>
    </row>
    <row r="605" spans="1:16" hidden="1" outlineLevel="1" x14ac:dyDescent="0.2">
      <c r="A605" s="25"/>
      <c r="B605" s="25"/>
      <c r="C605" s="32"/>
      <c r="D605" s="33"/>
      <c r="E605" s="18" t="str">
        <f t="shared" si="273"/>
        <v xml:space="preserve">Total revenue adjustment applied in 2029-30 - real (BR)  </v>
      </c>
      <c r="F605" s="18"/>
      <c r="G605" s="18" t="str">
        <f t="shared" si="274"/>
        <v>£m</v>
      </c>
      <c r="H605" s="16">
        <f t="shared" si="271"/>
        <v>0</v>
      </c>
      <c r="I605" s="18"/>
      <c r="J605" s="16">
        <f t="shared" si="275"/>
        <v>0</v>
      </c>
      <c r="K605" s="16">
        <f t="shared" si="275"/>
        <v>0</v>
      </c>
      <c r="L605" s="16">
        <f t="shared" si="275"/>
        <v>0</v>
      </c>
      <c r="M605" s="16">
        <f t="shared" si="275"/>
        <v>0</v>
      </c>
      <c r="N605" s="16">
        <f t="shared" si="275"/>
        <v>0</v>
      </c>
      <c r="O605" s="16">
        <f t="shared" si="275"/>
        <v>0</v>
      </c>
      <c r="P605" s="16">
        <f t="shared" si="275"/>
        <v>0</v>
      </c>
    </row>
    <row r="606" spans="1:16" hidden="1" outlineLevel="1" x14ac:dyDescent="0.2">
      <c r="A606" s="25"/>
      <c r="B606" s="25"/>
      <c r="C606" s="32"/>
      <c r="D606" s="33"/>
      <c r="E606" s="18" t="str">
        <f t="shared" si="273"/>
        <v xml:space="preserve">Total revenue adjustment applied in 2029-30 - real (ADDN1)  </v>
      </c>
      <c r="F606" s="18"/>
      <c r="G606" s="18" t="str">
        <f t="shared" si="274"/>
        <v>£m</v>
      </c>
      <c r="H606" s="16">
        <f t="shared" si="271"/>
        <v>0</v>
      </c>
      <c r="I606" s="18"/>
      <c r="J606" s="16">
        <f t="shared" si="275"/>
        <v>0</v>
      </c>
      <c r="K606" s="16">
        <f t="shared" si="275"/>
        <v>0</v>
      </c>
      <c r="L606" s="16">
        <f t="shared" si="275"/>
        <v>0</v>
      </c>
      <c r="M606" s="16">
        <f t="shared" si="275"/>
        <v>0</v>
      </c>
      <c r="N606" s="16">
        <f t="shared" si="275"/>
        <v>0</v>
      </c>
      <c r="O606" s="16">
        <f t="shared" si="275"/>
        <v>0</v>
      </c>
      <c r="P606" s="16">
        <f t="shared" si="275"/>
        <v>0</v>
      </c>
    </row>
    <row r="607" spans="1:16" hidden="1" outlineLevel="1" x14ac:dyDescent="0.2">
      <c r="A607" s="25"/>
      <c r="B607" s="25"/>
      <c r="C607" s="32"/>
      <c r="D607" s="33"/>
      <c r="E607" s="18" t="str">
        <f t="shared" si="273"/>
        <v xml:space="preserve">Total revenue adjustment applied in 2029-30 - real (ADDN2)  </v>
      </c>
      <c r="F607" s="18"/>
      <c r="G607" s="18" t="str">
        <f t="shared" si="274"/>
        <v>£m</v>
      </c>
      <c r="H607" s="16">
        <f t="shared" si="271"/>
        <v>0</v>
      </c>
      <c r="I607" s="18"/>
      <c r="J607" s="16">
        <f t="shared" si="275"/>
        <v>0</v>
      </c>
      <c r="K607" s="16">
        <f t="shared" si="275"/>
        <v>0</v>
      </c>
      <c r="L607" s="16">
        <f t="shared" si="275"/>
        <v>0</v>
      </c>
      <c r="M607" s="16">
        <f t="shared" si="275"/>
        <v>0</v>
      </c>
      <c r="N607" s="16">
        <f t="shared" si="275"/>
        <v>0</v>
      </c>
      <c r="O607" s="16">
        <f t="shared" si="275"/>
        <v>0</v>
      </c>
      <c r="P607" s="16">
        <f t="shared" si="275"/>
        <v>0</v>
      </c>
    </row>
    <row r="608" spans="1:16" hidden="1" outlineLevel="1" x14ac:dyDescent="0.2"/>
    <row r="609" spans="1:16" hidden="1" outlineLevel="1" x14ac:dyDescent="0.2"/>
    <row r="610" spans="1:16" hidden="1" outlineLevel="1" x14ac:dyDescent="0.2">
      <c r="B610" s="35" t="s">
        <v>737</v>
      </c>
    </row>
    <row r="611" spans="1:16" hidden="1" outlineLevel="1" x14ac:dyDescent="0.2">
      <c r="E611" s="42" t="str">
        <f t="shared" ref="E611:P611" si="276" xml:space="preserve"> E$596</f>
        <v>Total revenue adjustment applied in 2029-30 - real (WR)  POS</v>
      </c>
      <c r="F611" s="3">
        <f t="shared" si="276"/>
        <v>0</v>
      </c>
      <c r="G611" s="3" t="str">
        <f t="shared" si="276"/>
        <v>£m</v>
      </c>
      <c r="H611" s="3">
        <f t="shared" si="276"/>
        <v>0</v>
      </c>
      <c r="I611" s="3">
        <f t="shared" si="276"/>
        <v>0</v>
      </c>
      <c r="J611" s="3">
        <f t="shared" si="276"/>
        <v>0</v>
      </c>
      <c r="K611" s="3">
        <f t="shared" si="276"/>
        <v>0</v>
      </c>
      <c r="L611" s="3">
        <f t="shared" si="276"/>
        <v>0</v>
      </c>
      <c r="M611" s="3">
        <f t="shared" si="276"/>
        <v>0</v>
      </c>
      <c r="N611" s="3">
        <f t="shared" si="276"/>
        <v>0</v>
      </c>
      <c r="O611" s="3">
        <f t="shared" si="276"/>
        <v>0</v>
      </c>
      <c r="P611" s="3">
        <f t="shared" si="276"/>
        <v>0</v>
      </c>
    </row>
    <row r="612" spans="1:16" hidden="1" outlineLevel="1" x14ac:dyDescent="0.2">
      <c r="E612" s="42" t="str">
        <f t="shared" ref="E612:P612" si="277" xml:space="preserve"> E$597</f>
        <v>Total revenue adjustment applied in 2029-30 - real (WN)  POS</v>
      </c>
      <c r="F612" s="3">
        <f t="shared" si="277"/>
        <v>0</v>
      </c>
      <c r="G612" s="3" t="str">
        <f t="shared" si="277"/>
        <v>£m</v>
      </c>
      <c r="H612" s="3">
        <f t="shared" si="277"/>
        <v>0</v>
      </c>
      <c r="I612" s="3">
        <f t="shared" si="277"/>
        <v>0</v>
      </c>
      <c r="J612" s="3">
        <f t="shared" si="277"/>
        <v>0</v>
      </c>
      <c r="K612" s="3">
        <f t="shared" si="277"/>
        <v>0</v>
      </c>
      <c r="L612" s="3">
        <f t="shared" si="277"/>
        <v>0</v>
      </c>
      <c r="M612" s="3">
        <f t="shared" si="277"/>
        <v>0</v>
      </c>
      <c r="N612" s="3">
        <f t="shared" si="277"/>
        <v>0</v>
      </c>
      <c r="O612" s="3">
        <f t="shared" si="277"/>
        <v>0</v>
      </c>
      <c r="P612" s="3">
        <f t="shared" si="277"/>
        <v>0</v>
      </c>
    </row>
    <row r="613" spans="1:16" hidden="1" outlineLevel="1" x14ac:dyDescent="0.2">
      <c r="E613" s="42" t="str">
        <f t="shared" ref="E613:P613" si="278" xml:space="preserve"> E$598</f>
        <v>Total revenue adjustment applied in 2029-30 - real (WWN)  POS</v>
      </c>
      <c r="F613" s="3">
        <f t="shared" si="278"/>
        <v>0</v>
      </c>
      <c r="G613" s="3" t="str">
        <f t="shared" si="278"/>
        <v>£m</v>
      </c>
      <c r="H613" s="3">
        <f t="shared" si="278"/>
        <v>0</v>
      </c>
      <c r="I613" s="3">
        <f t="shared" si="278"/>
        <v>0</v>
      </c>
      <c r="J613" s="3">
        <f t="shared" si="278"/>
        <v>0</v>
      </c>
      <c r="K613" s="3">
        <f t="shared" si="278"/>
        <v>0</v>
      </c>
      <c r="L613" s="3">
        <f t="shared" si="278"/>
        <v>0</v>
      </c>
      <c r="M613" s="3">
        <f t="shared" si="278"/>
        <v>0</v>
      </c>
      <c r="N613" s="3">
        <f t="shared" si="278"/>
        <v>0</v>
      </c>
      <c r="O613" s="3">
        <f t="shared" si="278"/>
        <v>0</v>
      </c>
      <c r="P613" s="3">
        <f t="shared" si="278"/>
        <v>0</v>
      </c>
    </row>
    <row r="614" spans="1:16" hidden="1" outlineLevel="1" x14ac:dyDescent="0.2">
      <c r="E614" s="42" t="str">
        <f t="shared" ref="E614:P614" si="279" xml:space="preserve"> E$599</f>
        <v>Total revenue adjustment applied in 2029-30 - real (BR)  POS</v>
      </c>
      <c r="F614" s="3">
        <f t="shared" si="279"/>
        <v>0</v>
      </c>
      <c r="G614" s="3" t="str">
        <f t="shared" si="279"/>
        <v>£m</v>
      </c>
      <c r="H614" s="3">
        <f t="shared" si="279"/>
        <v>0</v>
      </c>
      <c r="I614" s="3">
        <f t="shared" si="279"/>
        <v>0</v>
      </c>
      <c r="J614" s="3">
        <f t="shared" si="279"/>
        <v>0</v>
      </c>
      <c r="K614" s="3">
        <f t="shared" si="279"/>
        <v>0</v>
      </c>
      <c r="L614" s="3">
        <f t="shared" si="279"/>
        <v>0</v>
      </c>
      <c r="M614" s="3">
        <f t="shared" si="279"/>
        <v>0</v>
      </c>
      <c r="N614" s="3">
        <f t="shared" si="279"/>
        <v>0</v>
      </c>
      <c r="O614" s="3">
        <f t="shared" si="279"/>
        <v>0</v>
      </c>
      <c r="P614" s="3">
        <f t="shared" si="279"/>
        <v>0</v>
      </c>
    </row>
    <row r="615" spans="1:16" hidden="1" outlineLevel="1" x14ac:dyDescent="0.2">
      <c r="E615" s="42" t="str">
        <f t="shared" ref="E615:P615" si="280" xml:space="preserve"> E$600</f>
        <v>Total revenue adjustment applied in 2029-30 - real (ADDN1)  POS</v>
      </c>
      <c r="F615" s="3">
        <f t="shared" si="280"/>
        <v>0</v>
      </c>
      <c r="G615" s="3" t="str">
        <f t="shared" si="280"/>
        <v>£m</v>
      </c>
      <c r="H615" s="3">
        <f t="shared" si="280"/>
        <v>0</v>
      </c>
      <c r="I615" s="3">
        <f t="shared" si="280"/>
        <v>0</v>
      </c>
      <c r="J615" s="3">
        <f t="shared" si="280"/>
        <v>0</v>
      </c>
      <c r="K615" s="3">
        <f t="shared" si="280"/>
        <v>0</v>
      </c>
      <c r="L615" s="3">
        <f t="shared" si="280"/>
        <v>0</v>
      </c>
      <c r="M615" s="3">
        <f t="shared" si="280"/>
        <v>0</v>
      </c>
      <c r="N615" s="3">
        <f t="shared" si="280"/>
        <v>0</v>
      </c>
      <c r="O615" s="3">
        <f t="shared" si="280"/>
        <v>0</v>
      </c>
      <c r="P615" s="3">
        <f t="shared" si="280"/>
        <v>0</v>
      </c>
    </row>
    <row r="616" spans="1:16" hidden="1" outlineLevel="1" x14ac:dyDescent="0.2">
      <c r="E616" s="42" t="str">
        <f t="shared" ref="E616:P616" si="281" xml:space="preserve"> E$601</f>
        <v>Total revenue adjustment applied in 2029-30 - real (ADDN2)  POS</v>
      </c>
      <c r="F616" s="3">
        <f t="shared" si="281"/>
        <v>0</v>
      </c>
      <c r="G616" s="3" t="str">
        <f t="shared" si="281"/>
        <v>£m</v>
      </c>
      <c r="H616" s="3">
        <f t="shared" si="281"/>
        <v>0</v>
      </c>
      <c r="I616" s="3">
        <f t="shared" si="281"/>
        <v>0</v>
      </c>
      <c r="J616" s="3">
        <f t="shared" si="281"/>
        <v>0</v>
      </c>
      <c r="K616" s="3">
        <f t="shared" si="281"/>
        <v>0</v>
      </c>
      <c r="L616" s="3">
        <f t="shared" si="281"/>
        <v>0</v>
      </c>
      <c r="M616" s="3">
        <f t="shared" si="281"/>
        <v>0</v>
      </c>
      <c r="N616" s="3">
        <f t="shared" si="281"/>
        <v>0</v>
      </c>
      <c r="O616" s="3">
        <f t="shared" si="281"/>
        <v>0</v>
      </c>
      <c r="P616" s="3">
        <f t="shared" si="281"/>
        <v>0</v>
      </c>
    </row>
    <row r="617" spans="1:16" hidden="1" outlineLevel="1" x14ac:dyDescent="0.2">
      <c r="E617" s="42" t="s">
        <v>738</v>
      </c>
      <c r="G617" s="42" t="s">
        <v>155</v>
      </c>
      <c r="H617" s="3">
        <f t="shared" ref="H617:H618" si="282" xml:space="preserve"> SUM( J617:P617 )</f>
        <v>0</v>
      </c>
      <c r="J617" s="3">
        <f t="shared" ref="J617:P617" si="283" xml:space="preserve"> INDEX( J$611:J$616,MATCH("*(WR)*", $E$611:$E$616,0 )) + INDEX( J$611:J$616,MATCH("*(WN)*", $E$611:$E$616,0 ))</f>
        <v>0</v>
      </c>
      <c r="K617" s="3">
        <f t="shared" si="283"/>
        <v>0</v>
      </c>
      <c r="L617" s="3">
        <f t="shared" si="283"/>
        <v>0</v>
      </c>
      <c r="M617" s="3">
        <f t="shared" si="283"/>
        <v>0</v>
      </c>
      <c r="N617" s="3">
        <f t="shared" si="283"/>
        <v>0</v>
      </c>
      <c r="O617" s="3">
        <f t="shared" si="283"/>
        <v>0</v>
      </c>
      <c r="P617" s="3">
        <f t="shared" si="283"/>
        <v>0</v>
      </c>
    </row>
    <row r="618" spans="1:16" hidden="1" outlineLevel="1" x14ac:dyDescent="0.2">
      <c r="A618" s="25"/>
      <c r="B618" s="25"/>
      <c r="C618" s="32"/>
      <c r="D618" s="33"/>
      <c r="E618" s="18" t="str">
        <f xml:space="preserve"> LEFT(E617, LEN(E617) - 3 )</f>
        <v xml:space="preserve">Total Water revenue adjustment applied in 2029-30 - real </v>
      </c>
      <c r="F618" s="18"/>
      <c r="G618" s="18" t="str">
        <f xml:space="preserve"> G617</f>
        <v>£m</v>
      </c>
      <c r="H618" s="16">
        <f t="shared" si="282"/>
        <v>0</v>
      </c>
      <c r="I618" s="18"/>
      <c r="J618" s="16">
        <f t="shared" ref="J618:P618" si="284" xml:space="preserve"> -1 * J617</f>
        <v>0</v>
      </c>
      <c r="K618" s="16">
        <f t="shared" si="284"/>
        <v>0</v>
      </c>
      <c r="L618" s="16">
        <f t="shared" si="284"/>
        <v>0</v>
      </c>
      <c r="M618" s="16">
        <f t="shared" si="284"/>
        <v>0</v>
      </c>
      <c r="N618" s="16">
        <f t="shared" si="284"/>
        <v>0</v>
      </c>
      <c r="O618" s="16">
        <f t="shared" si="284"/>
        <v>0</v>
      </c>
      <c r="P618" s="16">
        <f t="shared" si="284"/>
        <v>0</v>
      </c>
    </row>
    <row r="619" spans="1:16" hidden="1" outlineLevel="1" x14ac:dyDescent="0.2"/>
    <row r="620" spans="1:16" hidden="1" outlineLevel="1" x14ac:dyDescent="0.2"/>
    <row r="621" spans="1:16" hidden="1" outlineLevel="1" x14ac:dyDescent="0.2">
      <c r="B621" s="35" t="s">
        <v>739</v>
      </c>
    </row>
    <row r="622" spans="1:16" hidden="1" outlineLevel="1" x14ac:dyDescent="0.2">
      <c r="E622" s="42" t="str">
        <f t="shared" ref="E622:P622" si="285" xml:space="preserve"> E$596</f>
        <v>Total revenue adjustment applied in 2029-30 - real (WR)  POS</v>
      </c>
      <c r="F622" s="3">
        <f t="shared" si="285"/>
        <v>0</v>
      </c>
      <c r="G622" s="3" t="str">
        <f t="shared" si="285"/>
        <v>£m</v>
      </c>
      <c r="H622" s="3">
        <f t="shared" si="285"/>
        <v>0</v>
      </c>
      <c r="I622" s="3">
        <f t="shared" si="285"/>
        <v>0</v>
      </c>
      <c r="J622" s="3">
        <f t="shared" si="285"/>
        <v>0</v>
      </c>
      <c r="K622" s="3">
        <f t="shared" si="285"/>
        <v>0</v>
      </c>
      <c r="L622" s="3">
        <f t="shared" si="285"/>
        <v>0</v>
      </c>
      <c r="M622" s="3">
        <f t="shared" si="285"/>
        <v>0</v>
      </c>
      <c r="N622" s="3">
        <f t="shared" si="285"/>
        <v>0</v>
      </c>
      <c r="O622" s="3">
        <f t="shared" si="285"/>
        <v>0</v>
      </c>
      <c r="P622" s="3">
        <f t="shared" si="285"/>
        <v>0</v>
      </c>
    </row>
    <row r="623" spans="1:16" hidden="1" outlineLevel="1" x14ac:dyDescent="0.2">
      <c r="E623" s="42" t="str">
        <f t="shared" ref="E623:P623" si="286" xml:space="preserve"> E$597</f>
        <v>Total revenue adjustment applied in 2029-30 - real (WN)  POS</v>
      </c>
      <c r="F623" s="3">
        <f t="shared" si="286"/>
        <v>0</v>
      </c>
      <c r="G623" s="3" t="str">
        <f t="shared" si="286"/>
        <v>£m</v>
      </c>
      <c r="H623" s="3">
        <f t="shared" si="286"/>
        <v>0</v>
      </c>
      <c r="I623" s="3">
        <f t="shared" si="286"/>
        <v>0</v>
      </c>
      <c r="J623" s="3">
        <f t="shared" si="286"/>
        <v>0</v>
      </c>
      <c r="K623" s="3">
        <f t="shared" si="286"/>
        <v>0</v>
      </c>
      <c r="L623" s="3">
        <f t="shared" si="286"/>
        <v>0</v>
      </c>
      <c r="M623" s="3">
        <f t="shared" si="286"/>
        <v>0</v>
      </c>
      <c r="N623" s="3">
        <f t="shared" si="286"/>
        <v>0</v>
      </c>
      <c r="O623" s="3">
        <f t="shared" si="286"/>
        <v>0</v>
      </c>
      <c r="P623" s="3">
        <f t="shared" si="286"/>
        <v>0</v>
      </c>
    </row>
    <row r="624" spans="1:16" hidden="1" outlineLevel="1" x14ac:dyDescent="0.2">
      <c r="E624" s="42" t="str">
        <f t="shared" ref="E624:P624" si="287" xml:space="preserve"> E$598</f>
        <v>Total revenue adjustment applied in 2029-30 - real (WWN)  POS</v>
      </c>
      <c r="F624" s="3">
        <f t="shared" si="287"/>
        <v>0</v>
      </c>
      <c r="G624" s="3" t="str">
        <f t="shared" si="287"/>
        <v>£m</v>
      </c>
      <c r="H624" s="3">
        <f t="shared" si="287"/>
        <v>0</v>
      </c>
      <c r="I624" s="3">
        <f t="shared" si="287"/>
        <v>0</v>
      </c>
      <c r="J624" s="3">
        <f t="shared" si="287"/>
        <v>0</v>
      </c>
      <c r="K624" s="3">
        <f t="shared" si="287"/>
        <v>0</v>
      </c>
      <c r="L624" s="3">
        <f t="shared" si="287"/>
        <v>0</v>
      </c>
      <c r="M624" s="3">
        <f t="shared" si="287"/>
        <v>0</v>
      </c>
      <c r="N624" s="3">
        <f t="shared" si="287"/>
        <v>0</v>
      </c>
      <c r="O624" s="3">
        <f t="shared" si="287"/>
        <v>0</v>
      </c>
      <c r="P624" s="3">
        <f t="shared" si="287"/>
        <v>0</v>
      </c>
    </row>
    <row r="625" spans="1:16" hidden="1" outlineLevel="1" x14ac:dyDescent="0.2">
      <c r="E625" s="42" t="str">
        <f t="shared" ref="E625:P625" si="288" xml:space="preserve"> E$599</f>
        <v>Total revenue adjustment applied in 2029-30 - real (BR)  POS</v>
      </c>
      <c r="F625" s="3">
        <f t="shared" si="288"/>
        <v>0</v>
      </c>
      <c r="G625" s="3" t="str">
        <f t="shared" si="288"/>
        <v>£m</v>
      </c>
      <c r="H625" s="3">
        <f t="shared" si="288"/>
        <v>0</v>
      </c>
      <c r="I625" s="3">
        <f t="shared" si="288"/>
        <v>0</v>
      </c>
      <c r="J625" s="3">
        <f t="shared" si="288"/>
        <v>0</v>
      </c>
      <c r="K625" s="3">
        <f t="shared" si="288"/>
        <v>0</v>
      </c>
      <c r="L625" s="3">
        <f t="shared" si="288"/>
        <v>0</v>
      </c>
      <c r="M625" s="3">
        <f t="shared" si="288"/>
        <v>0</v>
      </c>
      <c r="N625" s="3">
        <f t="shared" si="288"/>
        <v>0</v>
      </c>
      <c r="O625" s="3">
        <f t="shared" si="288"/>
        <v>0</v>
      </c>
      <c r="P625" s="3">
        <f t="shared" si="288"/>
        <v>0</v>
      </c>
    </row>
    <row r="626" spans="1:16" hidden="1" outlineLevel="1" x14ac:dyDescent="0.2">
      <c r="E626" s="42" t="str">
        <f t="shared" ref="E626:P626" si="289" xml:space="preserve"> E$600</f>
        <v>Total revenue adjustment applied in 2029-30 - real (ADDN1)  POS</v>
      </c>
      <c r="F626" s="3">
        <f t="shared" si="289"/>
        <v>0</v>
      </c>
      <c r="G626" s="3" t="str">
        <f t="shared" si="289"/>
        <v>£m</v>
      </c>
      <c r="H626" s="3">
        <f t="shared" si="289"/>
        <v>0</v>
      </c>
      <c r="I626" s="3">
        <f t="shared" si="289"/>
        <v>0</v>
      </c>
      <c r="J626" s="3">
        <f t="shared" si="289"/>
        <v>0</v>
      </c>
      <c r="K626" s="3">
        <f t="shared" si="289"/>
        <v>0</v>
      </c>
      <c r="L626" s="3">
        <f t="shared" si="289"/>
        <v>0</v>
      </c>
      <c r="M626" s="3">
        <f t="shared" si="289"/>
        <v>0</v>
      </c>
      <c r="N626" s="3">
        <f t="shared" si="289"/>
        <v>0</v>
      </c>
      <c r="O626" s="3">
        <f t="shared" si="289"/>
        <v>0</v>
      </c>
      <c r="P626" s="3">
        <f t="shared" si="289"/>
        <v>0</v>
      </c>
    </row>
    <row r="627" spans="1:16" hidden="1" outlineLevel="1" x14ac:dyDescent="0.2">
      <c r="E627" s="42" t="str">
        <f t="shared" ref="E627:P627" si="290" xml:space="preserve"> E$601</f>
        <v>Total revenue adjustment applied in 2029-30 - real (ADDN2)  POS</v>
      </c>
      <c r="F627" s="3">
        <f t="shared" si="290"/>
        <v>0</v>
      </c>
      <c r="G627" s="3" t="str">
        <f t="shared" si="290"/>
        <v>£m</v>
      </c>
      <c r="H627" s="3">
        <f t="shared" si="290"/>
        <v>0</v>
      </c>
      <c r="I627" s="3">
        <f t="shared" si="290"/>
        <v>0</v>
      </c>
      <c r="J627" s="3">
        <f t="shared" si="290"/>
        <v>0</v>
      </c>
      <c r="K627" s="3">
        <f t="shared" si="290"/>
        <v>0</v>
      </c>
      <c r="L627" s="3">
        <f t="shared" si="290"/>
        <v>0</v>
      </c>
      <c r="M627" s="3">
        <f t="shared" si="290"/>
        <v>0</v>
      </c>
      <c r="N627" s="3">
        <f t="shared" si="290"/>
        <v>0</v>
      </c>
      <c r="O627" s="3">
        <f t="shared" si="290"/>
        <v>0</v>
      </c>
      <c r="P627" s="3">
        <f t="shared" si="290"/>
        <v>0</v>
      </c>
    </row>
    <row r="628" spans="1:16" hidden="1" outlineLevel="1" x14ac:dyDescent="0.2">
      <c r="E628" s="42" t="s">
        <v>740</v>
      </c>
      <c r="G628" s="42" t="s">
        <v>155</v>
      </c>
      <c r="H628" s="3">
        <f t="shared" ref="H628:H629" si="291" xml:space="preserve"> SUM( J628:P628 )</f>
        <v>0</v>
      </c>
      <c r="J628" s="3">
        <f t="shared" ref="J628:P628" si="292" xml:space="preserve"> INDEX( J$622:J$627,MATCH("*(WWN)*", $E$622:$E$627,0 )) + INDEX( J$622:J$627,MATCH("*(BR)*", $E$622:$E$627,0 ))</f>
        <v>0</v>
      </c>
      <c r="K628" s="3">
        <f t="shared" si="292"/>
        <v>0</v>
      </c>
      <c r="L628" s="3">
        <f t="shared" si="292"/>
        <v>0</v>
      </c>
      <c r="M628" s="3">
        <f t="shared" si="292"/>
        <v>0</v>
      </c>
      <c r="N628" s="3">
        <f t="shared" si="292"/>
        <v>0</v>
      </c>
      <c r="O628" s="3">
        <f t="shared" si="292"/>
        <v>0</v>
      </c>
      <c r="P628" s="3">
        <f t="shared" si="292"/>
        <v>0</v>
      </c>
    </row>
    <row r="629" spans="1:16" hidden="1" outlineLevel="1" x14ac:dyDescent="0.2">
      <c r="A629" s="25"/>
      <c r="B629" s="25"/>
      <c r="C629" s="32"/>
      <c r="D629" s="33"/>
      <c r="E629" s="18" t="str">
        <f xml:space="preserve"> LEFT(E628, LEN(E628) - 3 )</f>
        <v xml:space="preserve">Total Wastewater revenue adjustment applied in 2029-30 - real </v>
      </c>
      <c r="F629" s="18"/>
      <c r="G629" s="18" t="str">
        <f xml:space="preserve"> G628</f>
        <v>£m</v>
      </c>
      <c r="H629" s="16">
        <f t="shared" si="291"/>
        <v>0</v>
      </c>
      <c r="I629" s="18"/>
      <c r="J629" s="16">
        <f t="shared" ref="J629:P629" si="293" xml:space="preserve"> -1 * J628</f>
        <v>0</v>
      </c>
      <c r="K629" s="16">
        <f t="shared" si="293"/>
        <v>0</v>
      </c>
      <c r="L629" s="16">
        <f t="shared" si="293"/>
        <v>0</v>
      </c>
      <c r="M629" s="16">
        <f t="shared" si="293"/>
        <v>0</v>
      </c>
      <c r="N629" s="16">
        <f t="shared" si="293"/>
        <v>0</v>
      </c>
      <c r="O629" s="16">
        <f t="shared" si="293"/>
        <v>0</v>
      </c>
      <c r="P629" s="16">
        <f t="shared" si="293"/>
        <v>0</v>
      </c>
    </row>
    <row r="630" spans="1:16" hidden="1" outlineLevel="1" x14ac:dyDescent="0.2"/>
    <row r="631" spans="1:16" hidden="1" outlineLevel="1" x14ac:dyDescent="0.2"/>
    <row r="632" spans="1:16" hidden="1" outlineLevel="1" x14ac:dyDescent="0.2">
      <c r="B632" s="35" t="s">
        <v>741</v>
      </c>
    </row>
    <row r="633" spans="1:16" hidden="1" outlineLevel="1" x14ac:dyDescent="0.2">
      <c r="E633" s="42" t="str">
        <f t="shared" ref="E633:P633" si="294" xml:space="preserve"> E$596</f>
        <v>Total revenue adjustment applied in 2029-30 - real (WR)  POS</v>
      </c>
      <c r="F633" s="3">
        <f t="shared" si="294"/>
        <v>0</v>
      </c>
      <c r="G633" s="3" t="str">
        <f t="shared" si="294"/>
        <v>£m</v>
      </c>
      <c r="H633" s="3">
        <f t="shared" si="294"/>
        <v>0</v>
      </c>
      <c r="I633" s="3">
        <f t="shared" si="294"/>
        <v>0</v>
      </c>
      <c r="J633" s="3">
        <f t="shared" si="294"/>
        <v>0</v>
      </c>
      <c r="K633" s="3">
        <f t="shared" si="294"/>
        <v>0</v>
      </c>
      <c r="L633" s="3">
        <f t="shared" si="294"/>
        <v>0</v>
      </c>
      <c r="M633" s="3">
        <f t="shared" si="294"/>
        <v>0</v>
      </c>
      <c r="N633" s="3">
        <f t="shared" si="294"/>
        <v>0</v>
      </c>
      <c r="O633" s="3">
        <f t="shared" si="294"/>
        <v>0</v>
      </c>
      <c r="P633" s="3">
        <f t="shared" si="294"/>
        <v>0</v>
      </c>
    </row>
    <row r="634" spans="1:16" hidden="1" outlineLevel="1" x14ac:dyDescent="0.2">
      <c r="E634" s="42" t="str">
        <f t="shared" ref="E634:P634" si="295" xml:space="preserve"> E$597</f>
        <v>Total revenue adjustment applied in 2029-30 - real (WN)  POS</v>
      </c>
      <c r="F634" s="3">
        <f t="shared" si="295"/>
        <v>0</v>
      </c>
      <c r="G634" s="3" t="str">
        <f t="shared" si="295"/>
        <v>£m</v>
      </c>
      <c r="H634" s="3">
        <f t="shared" si="295"/>
        <v>0</v>
      </c>
      <c r="I634" s="3">
        <f t="shared" si="295"/>
        <v>0</v>
      </c>
      <c r="J634" s="3">
        <f t="shared" si="295"/>
        <v>0</v>
      </c>
      <c r="K634" s="3">
        <f t="shared" si="295"/>
        <v>0</v>
      </c>
      <c r="L634" s="3">
        <f t="shared" si="295"/>
        <v>0</v>
      </c>
      <c r="M634" s="3">
        <f t="shared" si="295"/>
        <v>0</v>
      </c>
      <c r="N634" s="3">
        <f t="shared" si="295"/>
        <v>0</v>
      </c>
      <c r="O634" s="3">
        <f t="shared" si="295"/>
        <v>0</v>
      </c>
      <c r="P634" s="3">
        <f t="shared" si="295"/>
        <v>0</v>
      </c>
    </row>
    <row r="635" spans="1:16" hidden="1" outlineLevel="1" x14ac:dyDescent="0.2">
      <c r="E635" s="42" t="str">
        <f t="shared" ref="E635:P635" si="296" xml:space="preserve"> E$598</f>
        <v>Total revenue adjustment applied in 2029-30 - real (WWN)  POS</v>
      </c>
      <c r="F635" s="3">
        <f t="shared" si="296"/>
        <v>0</v>
      </c>
      <c r="G635" s="3" t="str">
        <f t="shared" si="296"/>
        <v>£m</v>
      </c>
      <c r="H635" s="3">
        <f t="shared" si="296"/>
        <v>0</v>
      </c>
      <c r="I635" s="3">
        <f t="shared" si="296"/>
        <v>0</v>
      </c>
      <c r="J635" s="3">
        <f t="shared" si="296"/>
        <v>0</v>
      </c>
      <c r="K635" s="3">
        <f t="shared" si="296"/>
        <v>0</v>
      </c>
      <c r="L635" s="3">
        <f t="shared" si="296"/>
        <v>0</v>
      </c>
      <c r="M635" s="3">
        <f t="shared" si="296"/>
        <v>0</v>
      </c>
      <c r="N635" s="3">
        <f t="shared" si="296"/>
        <v>0</v>
      </c>
      <c r="O635" s="3">
        <f t="shared" si="296"/>
        <v>0</v>
      </c>
      <c r="P635" s="3">
        <f t="shared" si="296"/>
        <v>0</v>
      </c>
    </row>
    <row r="636" spans="1:16" hidden="1" outlineLevel="1" x14ac:dyDescent="0.2">
      <c r="E636" s="42" t="str">
        <f t="shared" ref="E636:P636" si="297" xml:space="preserve"> E$599</f>
        <v>Total revenue adjustment applied in 2029-30 - real (BR)  POS</v>
      </c>
      <c r="F636" s="3">
        <f t="shared" si="297"/>
        <v>0</v>
      </c>
      <c r="G636" s="3" t="str">
        <f t="shared" si="297"/>
        <v>£m</v>
      </c>
      <c r="H636" s="3">
        <f t="shared" si="297"/>
        <v>0</v>
      </c>
      <c r="I636" s="3">
        <f t="shared" si="297"/>
        <v>0</v>
      </c>
      <c r="J636" s="3">
        <f t="shared" si="297"/>
        <v>0</v>
      </c>
      <c r="K636" s="3">
        <f t="shared" si="297"/>
        <v>0</v>
      </c>
      <c r="L636" s="3">
        <f t="shared" si="297"/>
        <v>0</v>
      </c>
      <c r="M636" s="3">
        <f t="shared" si="297"/>
        <v>0</v>
      </c>
      <c r="N636" s="3">
        <f t="shared" si="297"/>
        <v>0</v>
      </c>
      <c r="O636" s="3">
        <f t="shared" si="297"/>
        <v>0</v>
      </c>
      <c r="P636" s="3">
        <f t="shared" si="297"/>
        <v>0</v>
      </c>
    </row>
    <row r="637" spans="1:16" hidden="1" outlineLevel="1" x14ac:dyDescent="0.2">
      <c r="E637" s="42" t="str">
        <f t="shared" ref="E637:P637" si="298" xml:space="preserve"> E$600</f>
        <v>Total revenue adjustment applied in 2029-30 - real (ADDN1)  POS</v>
      </c>
      <c r="F637" s="3">
        <f t="shared" si="298"/>
        <v>0</v>
      </c>
      <c r="G637" s="3" t="str">
        <f t="shared" si="298"/>
        <v>£m</v>
      </c>
      <c r="H637" s="3">
        <f t="shared" si="298"/>
        <v>0</v>
      </c>
      <c r="I637" s="3">
        <f t="shared" si="298"/>
        <v>0</v>
      </c>
      <c r="J637" s="3">
        <f t="shared" si="298"/>
        <v>0</v>
      </c>
      <c r="K637" s="3">
        <f t="shared" si="298"/>
        <v>0</v>
      </c>
      <c r="L637" s="3">
        <f t="shared" si="298"/>
        <v>0</v>
      </c>
      <c r="M637" s="3">
        <f t="shared" si="298"/>
        <v>0</v>
      </c>
      <c r="N637" s="3">
        <f t="shared" si="298"/>
        <v>0</v>
      </c>
      <c r="O637" s="3">
        <f t="shared" si="298"/>
        <v>0</v>
      </c>
      <c r="P637" s="3">
        <f t="shared" si="298"/>
        <v>0</v>
      </c>
    </row>
    <row r="638" spans="1:16" hidden="1" outlineLevel="1" x14ac:dyDescent="0.2">
      <c r="E638" s="42" t="str">
        <f t="shared" ref="E638:P638" si="299" xml:space="preserve"> E$601</f>
        <v>Total revenue adjustment applied in 2029-30 - real (ADDN2)  POS</v>
      </c>
      <c r="F638" s="3">
        <f t="shared" si="299"/>
        <v>0</v>
      </c>
      <c r="G638" s="3" t="str">
        <f t="shared" si="299"/>
        <v>£m</v>
      </c>
      <c r="H638" s="3">
        <f t="shared" si="299"/>
        <v>0</v>
      </c>
      <c r="I638" s="3">
        <f t="shared" si="299"/>
        <v>0</v>
      </c>
      <c r="J638" s="3">
        <f t="shared" si="299"/>
        <v>0</v>
      </c>
      <c r="K638" s="3">
        <f t="shared" si="299"/>
        <v>0</v>
      </c>
      <c r="L638" s="3">
        <f t="shared" si="299"/>
        <v>0</v>
      </c>
      <c r="M638" s="3">
        <f t="shared" si="299"/>
        <v>0</v>
      </c>
      <c r="N638" s="3">
        <f t="shared" si="299"/>
        <v>0</v>
      </c>
      <c r="O638" s="3">
        <f t="shared" si="299"/>
        <v>0</v>
      </c>
      <c r="P638" s="3">
        <f t="shared" si="299"/>
        <v>0</v>
      </c>
    </row>
    <row r="639" spans="1:16" hidden="1" outlineLevel="1" x14ac:dyDescent="0.2">
      <c r="E639" s="42" t="s">
        <v>742</v>
      </c>
      <c r="G639" s="42" t="s">
        <v>155</v>
      </c>
      <c r="H639" s="3">
        <f t="shared" ref="H639:H640" si="300" xml:space="preserve"> SUM( J639:P639 )</f>
        <v>0</v>
      </c>
      <c r="J639" s="3">
        <f t="shared" ref="J639:P639" si="301" xml:space="preserve"> INDEX( J$633:J$638,MATCH("*(ADDN1)*", $E$633:$E$638,0 )) + INDEX( J$633:J$638,MATCH("*(ADDN2)*", $E$633:$E$638,0 ))</f>
        <v>0</v>
      </c>
      <c r="K639" s="3">
        <f t="shared" si="301"/>
        <v>0</v>
      </c>
      <c r="L639" s="3">
        <f t="shared" si="301"/>
        <v>0</v>
      </c>
      <c r="M639" s="3">
        <f t="shared" si="301"/>
        <v>0</v>
      </c>
      <c r="N639" s="3">
        <f t="shared" si="301"/>
        <v>0</v>
      </c>
      <c r="O639" s="3">
        <f t="shared" si="301"/>
        <v>0</v>
      </c>
      <c r="P639" s="3">
        <f t="shared" si="301"/>
        <v>0</v>
      </c>
    </row>
    <row r="640" spans="1:16" hidden="1" outlineLevel="1" x14ac:dyDescent="0.2">
      <c r="A640" s="25"/>
      <c r="B640" s="25"/>
      <c r="C640" s="32"/>
      <c r="D640" s="33"/>
      <c r="E640" s="18" t="str">
        <f xml:space="preserve"> LEFT(E639, LEN(E639) - 3 )</f>
        <v xml:space="preserve">Total Additional controls revenue adjustment applied in 2029-30 - real </v>
      </c>
      <c r="F640" s="18"/>
      <c r="G640" s="18" t="str">
        <f xml:space="preserve"> G639</f>
        <v>£m</v>
      </c>
      <c r="H640" s="16">
        <f t="shared" si="300"/>
        <v>0</v>
      </c>
      <c r="I640" s="18"/>
      <c r="J640" s="16">
        <f t="shared" ref="J640:P640" si="302" xml:space="preserve"> -1 * J639</f>
        <v>0</v>
      </c>
      <c r="K640" s="16">
        <f t="shared" si="302"/>
        <v>0</v>
      </c>
      <c r="L640" s="16">
        <f t="shared" si="302"/>
        <v>0</v>
      </c>
      <c r="M640" s="16">
        <f t="shared" si="302"/>
        <v>0</v>
      </c>
      <c r="N640" s="16">
        <f t="shared" si="302"/>
        <v>0</v>
      </c>
      <c r="O640" s="16">
        <f t="shared" si="302"/>
        <v>0</v>
      </c>
      <c r="P640" s="16">
        <f t="shared" si="302"/>
        <v>0</v>
      </c>
    </row>
    <row r="641" spans="1:16" hidden="1" outlineLevel="1" x14ac:dyDescent="0.2"/>
    <row r="642" spans="1:16" hidden="1" outlineLevel="1" x14ac:dyDescent="0.2"/>
    <row r="643" spans="1:16" hidden="1" outlineLevel="1" x14ac:dyDescent="0.2"/>
    <row r="644" spans="1:16" hidden="1" outlineLevel="1" x14ac:dyDescent="0.2">
      <c r="B644" s="35" t="s">
        <v>743</v>
      </c>
    </row>
    <row r="645" spans="1:16" hidden="1" outlineLevel="1" x14ac:dyDescent="0.2"/>
    <row r="646" spans="1:16" hidden="1" outlineLevel="2" x14ac:dyDescent="0.2">
      <c r="B646" s="35" t="s">
        <v>744</v>
      </c>
    </row>
    <row r="647" spans="1:16" hidden="1" outlineLevel="2" x14ac:dyDescent="0.2">
      <c r="A647" s="11"/>
      <c r="B647" s="11"/>
      <c r="C647" s="21"/>
      <c r="D647" s="19"/>
      <c r="E647" s="15" t="str">
        <f xml:space="preserve"> 'Year 2'!E$815</f>
        <v>Total Water year 2 revenue adjustment in 2028-29 - real POS</v>
      </c>
      <c r="F647" s="14">
        <f xml:space="preserve"> 'Year 2'!F$815</f>
        <v>0</v>
      </c>
      <c r="G647" s="14" t="str">
        <f xml:space="preserve"> 'Year 2'!G$815</f>
        <v>£m</v>
      </c>
      <c r="H647" s="14">
        <f xml:space="preserve"> 'Year 2'!H$815</f>
        <v>0</v>
      </c>
      <c r="I647" s="14">
        <f xml:space="preserve"> 'Year 2'!I$815</f>
        <v>0</v>
      </c>
      <c r="J647" s="14">
        <f xml:space="preserve"> 'Year 2'!J$815</f>
        <v>0</v>
      </c>
      <c r="K647" s="14">
        <f xml:space="preserve"> 'Year 2'!K$815</f>
        <v>0</v>
      </c>
      <c r="L647" s="14">
        <f xml:space="preserve"> 'Year 2'!L$815</f>
        <v>0</v>
      </c>
      <c r="M647" s="14">
        <f xml:space="preserve"> 'Year 2'!M$815</f>
        <v>0</v>
      </c>
      <c r="N647" s="14">
        <f xml:space="preserve"> 'Year 2'!N$815</f>
        <v>0</v>
      </c>
      <c r="O647" s="14">
        <f xml:space="preserve"> 'Year 2'!O$815</f>
        <v>0</v>
      </c>
      <c r="P647" s="14">
        <f xml:space="preserve"> 'Year 2'!P$815</f>
        <v>0</v>
      </c>
    </row>
    <row r="648" spans="1:16" hidden="1" outlineLevel="2" x14ac:dyDescent="0.2">
      <c r="E648" s="42" t="str">
        <f t="shared" ref="E648:P648" si="303" xml:space="preserve"> E$617</f>
        <v>Total Water revenue adjustment applied in 2029-30 - real POS</v>
      </c>
      <c r="F648" s="3">
        <f t="shared" si="303"/>
        <v>0</v>
      </c>
      <c r="G648" s="3" t="str">
        <f t="shared" si="303"/>
        <v>£m</v>
      </c>
      <c r="H648" s="3">
        <f t="shared" si="303"/>
        <v>0</v>
      </c>
      <c r="I648" s="3">
        <f t="shared" si="303"/>
        <v>0</v>
      </c>
      <c r="J648" s="3">
        <f t="shared" si="303"/>
        <v>0</v>
      </c>
      <c r="K648" s="3">
        <f t="shared" si="303"/>
        <v>0</v>
      </c>
      <c r="L648" s="3">
        <f t="shared" si="303"/>
        <v>0</v>
      </c>
      <c r="M648" s="3">
        <f t="shared" si="303"/>
        <v>0</v>
      </c>
      <c r="N648" s="3">
        <f t="shared" si="303"/>
        <v>0</v>
      </c>
      <c r="O648" s="3">
        <f t="shared" si="303"/>
        <v>0</v>
      </c>
      <c r="P648" s="3">
        <f t="shared" si="303"/>
        <v>0</v>
      </c>
    </row>
    <row r="649" spans="1:16" hidden="1" outlineLevel="2" x14ac:dyDescent="0.2">
      <c r="A649" s="11"/>
      <c r="B649" s="11"/>
      <c r="C649" s="21"/>
      <c r="D649" s="19"/>
      <c r="E649" s="15" t="str">
        <f xml:space="preserve"> 'Year 2'!E$294</f>
        <v>TVM adjustment</v>
      </c>
      <c r="F649" s="24">
        <f xml:space="preserve"> 'Year 2'!F$294</f>
        <v>0</v>
      </c>
      <c r="G649" s="24" t="str">
        <f xml:space="preserve"> 'Year 2'!G$294</f>
        <v>Factor</v>
      </c>
      <c r="H649" s="24">
        <f xml:space="preserve"> 'Year 2'!H$294</f>
        <v>0</v>
      </c>
      <c r="I649" s="24">
        <f xml:space="preserve"> 'Year 2'!I$294</f>
        <v>0</v>
      </c>
      <c r="J649" s="24">
        <f xml:space="preserve"> 'Year 2'!J$294</f>
        <v>1</v>
      </c>
      <c r="K649" s="24">
        <f xml:space="preserve"> 'Year 2'!K$294</f>
        <v>1</v>
      </c>
      <c r="L649" s="24">
        <f xml:space="preserve"> 'Year 2'!L$294</f>
        <v>1</v>
      </c>
      <c r="M649" s="24">
        <f xml:space="preserve"> 'Year 2'!M$294</f>
        <v>1</v>
      </c>
      <c r="N649" s="24">
        <f xml:space="preserve"> 'Year 2'!N$294</f>
        <v>1</v>
      </c>
      <c r="O649" s="24">
        <f xml:space="preserve"> 'Year 2'!O$294</f>
        <v>1</v>
      </c>
      <c r="P649" s="24">
        <f xml:space="preserve"> 'Year 2'!P$294</f>
        <v>1</v>
      </c>
    </row>
    <row r="650" spans="1:16" hidden="1" outlineLevel="2" x14ac:dyDescent="0.2">
      <c r="E650" s="42" t="s">
        <v>744</v>
      </c>
      <c r="G650" s="42" t="s">
        <v>155</v>
      </c>
      <c r="H650" s="3">
        <f xml:space="preserve"> SUM( J650:P650 )</f>
        <v>0</v>
      </c>
      <c r="J650" s="3">
        <f t="shared" ref="J650:P650" si="304" xml:space="preserve"> ( J647 + J648 ) * J649</f>
        <v>0</v>
      </c>
      <c r="K650" s="3">
        <f t="shared" si="304"/>
        <v>0</v>
      </c>
      <c r="L650" s="3">
        <f t="shared" si="304"/>
        <v>0</v>
      </c>
      <c r="M650" s="3">
        <f t="shared" si="304"/>
        <v>0</v>
      </c>
      <c r="N650" s="3">
        <f t="shared" si="304"/>
        <v>0</v>
      </c>
      <c r="O650" s="3">
        <f t="shared" si="304"/>
        <v>0</v>
      </c>
      <c r="P650" s="3">
        <f t="shared" si="304"/>
        <v>0</v>
      </c>
    </row>
    <row r="651" spans="1:16" hidden="1" outlineLevel="2" x14ac:dyDescent="0.2"/>
    <row r="652" spans="1:16" hidden="1" outlineLevel="2" x14ac:dyDescent="0.2"/>
    <row r="653" spans="1:16" hidden="1" outlineLevel="2" x14ac:dyDescent="0.2">
      <c r="B653" s="35" t="s">
        <v>745</v>
      </c>
    </row>
    <row r="654" spans="1:16" hidden="1" outlineLevel="2" x14ac:dyDescent="0.2">
      <c r="E654" s="42" t="str">
        <f t="shared" ref="E654:P654" si="305" xml:space="preserve"> E$650</f>
        <v>Water revenue adjustment to be reversed</v>
      </c>
      <c r="F654" s="3">
        <f t="shared" si="305"/>
        <v>0</v>
      </c>
      <c r="G654" s="3" t="str">
        <f t="shared" si="305"/>
        <v>£m</v>
      </c>
      <c r="H654" s="3">
        <f t="shared" si="305"/>
        <v>0</v>
      </c>
      <c r="I654" s="3">
        <f t="shared" si="305"/>
        <v>0</v>
      </c>
      <c r="J654" s="3">
        <f t="shared" si="305"/>
        <v>0</v>
      </c>
      <c r="K654" s="3">
        <f t="shared" si="305"/>
        <v>0</v>
      </c>
      <c r="L654" s="3">
        <f t="shared" si="305"/>
        <v>0</v>
      </c>
      <c r="M654" s="3">
        <f t="shared" si="305"/>
        <v>0</v>
      </c>
      <c r="N654" s="3">
        <f t="shared" si="305"/>
        <v>0</v>
      </c>
      <c r="O654" s="3">
        <f t="shared" si="305"/>
        <v>0</v>
      </c>
      <c r="P654" s="3">
        <f t="shared" si="305"/>
        <v>0</v>
      </c>
    </row>
    <row r="655" spans="1:16" hidden="1" outlineLevel="2" x14ac:dyDescent="0.2">
      <c r="A655" s="25"/>
      <c r="B655" s="25"/>
      <c r="C655" s="32"/>
      <c r="D655" s="33"/>
      <c r="E655" s="18" t="s">
        <v>745</v>
      </c>
      <c r="F655" s="16">
        <f xml:space="preserve"> SUM( $J654:$P654 )</f>
        <v>0</v>
      </c>
      <c r="G655" s="18" t="s">
        <v>155</v>
      </c>
      <c r="H655" s="3"/>
    </row>
    <row r="656" spans="1:16" hidden="1" outlineLevel="2" x14ac:dyDescent="0.2"/>
    <row r="657" spans="1:16" hidden="1" outlineLevel="2" x14ac:dyDescent="0.2"/>
    <row r="658" spans="1:16" hidden="1" outlineLevel="2" x14ac:dyDescent="0.2">
      <c r="B658" s="35" t="s">
        <v>746</v>
      </c>
    </row>
    <row r="659" spans="1:16" hidden="1" outlineLevel="2" x14ac:dyDescent="0.2">
      <c r="A659" s="11"/>
      <c r="B659" s="11"/>
      <c r="C659" s="21"/>
      <c r="D659" s="19"/>
      <c r="E659" s="15" t="str">
        <f xml:space="preserve"> 'Year 2'!E$826</f>
        <v>Total Wastewater year 2 revenue adjustment in 2028-29 - real POS</v>
      </c>
      <c r="F659" s="14">
        <f xml:space="preserve"> 'Year 2'!F$826</f>
        <v>0</v>
      </c>
      <c r="G659" s="14" t="str">
        <f xml:space="preserve"> 'Year 2'!G$826</f>
        <v>£m</v>
      </c>
      <c r="H659" s="14">
        <f xml:space="preserve"> 'Year 2'!H$826</f>
        <v>0</v>
      </c>
      <c r="I659" s="14">
        <f xml:space="preserve"> 'Year 2'!I$826</f>
        <v>0</v>
      </c>
      <c r="J659" s="14">
        <f xml:space="preserve"> 'Year 2'!J$826</f>
        <v>0</v>
      </c>
      <c r="K659" s="14">
        <f xml:space="preserve"> 'Year 2'!K$826</f>
        <v>0</v>
      </c>
      <c r="L659" s="14">
        <f xml:space="preserve"> 'Year 2'!L$826</f>
        <v>0</v>
      </c>
      <c r="M659" s="14">
        <f xml:space="preserve"> 'Year 2'!M$826</f>
        <v>0</v>
      </c>
      <c r="N659" s="14">
        <f xml:space="preserve"> 'Year 2'!N$826</f>
        <v>0</v>
      </c>
      <c r="O659" s="14">
        <f xml:space="preserve"> 'Year 2'!O$826</f>
        <v>0</v>
      </c>
      <c r="P659" s="14">
        <f xml:space="preserve"> 'Year 2'!P$826</f>
        <v>0</v>
      </c>
    </row>
    <row r="660" spans="1:16" hidden="1" outlineLevel="2" x14ac:dyDescent="0.2">
      <c r="E660" s="42" t="str">
        <f t="shared" ref="E660:P660" si="306" xml:space="preserve"> E$628</f>
        <v>Total Wastewater revenue adjustment applied in 2029-30 - real POS</v>
      </c>
      <c r="F660" s="3">
        <f t="shared" si="306"/>
        <v>0</v>
      </c>
      <c r="G660" s="3" t="str">
        <f t="shared" si="306"/>
        <v>£m</v>
      </c>
      <c r="H660" s="3">
        <f t="shared" si="306"/>
        <v>0</v>
      </c>
      <c r="I660" s="3">
        <f t="shared" si="306"/>
        <v>0</v>
      </c>
      <c r="J660" s="3">
        <f t="shared" si="306"/>
        <v>0</v>
      </c>
      <c r="K660" s="3">
        <f t="shared" si="306"/>
        <v>0</v>
      </c>
      <c r="L660" s="3">
        <f t="shared" si="306"/>
        <v>0</v>
      </c>
      <c r="M660" s="3">
        <f t="shared" si="306"/>
        <v>0</v>
      </c>
      <c r="N660" s="3">
        <f t="shared" si="306"/>
        <v>0</v>
      </c>
      <c r="O660" s="3">
        <f t="shared" si="306"/>
        <v>0</v>
      </c>
      <c r="P660" s="3">
        <f t="shared" si="306"/>
        <v>0</v>
      </c>
    </row>
    <row r="661" spans="1:16" hidden="1" outlineLevel="2" x14ac:dyDescent="0.2">
      <c r="A661" s="11"/>
      <c r="B661" s="11"/>
      <c r="C661" s="21"/>
      <c r="D661" s="19"/>
      <c r="E661" s="15" t="str">
        <f xml:space="preserve"> 'Year 2'!E$294</f>
        <v>TVM adjustment</v>
      </c>
      <c r="F661" s="24">
        <f xml:space="preserve"> 'Year 2'!F$294</f>
        <v>0</v>
      </c>
      <c r="G661" s="24" t="str">
        <f xml:space="preserve"> 'Year 2'!G$294</f>
        <v>Factor</v>
      </c>
      <c r="H661" s="24">
        <f xml:space="preserve"> 'Year 2'!H$294</f>
        <v>0</v>
      </c>
      <c r="I661" s="24">
        <f xml:space="preserve"> 'Year 2'!I$294</f>
        <v>0</v>
      </c>
      <c r="J661" s="24">
        <f xml:space="preserve"> 'Year 2'!J$294</f>
        <v>1</v>
      </c>
      <c r="K661" s="24">
        <f xml:space="preserve"> 'Year 2'!K$294</f>
        <v>1</v>
      </c>
      <c r="L661" s="24">
        <f xml:space="preserve"> 'Year 2'!L$294</f>
        <v>1</v>
      </c>
      <c r="M661" s="24">
        <f xml:space="preserve"> 'Year 2'!M$294</f>
        <v>1</v>
      </c>
      <c r="N661" s="24">
        <f xml:space="preserve"> 'Year 2'!N$294</f>
        <v>1</v>
      </c>
      <c r="O661" s="24">
        <f xml:space="preserve"> 'Year 2'!O$294</f>
        <v>1</v>
      </c>
      <c r="P661" s="24">
        <f xml:space="preserve"> 'Year 2'!P$294</f>
        <v>1</v>
      </c>
    </row>
    <row r="662" spans="1:16" hidden="1" outlineLevel="2" x14ac:dyDescent="0.2">
      <c r="E662" s="42" t="s">
        <v>746</v>
      </c>
      <c r="G662" s="42" t="s">
        <v>155</v>
      </c>
      <c r="H662" s="3">
        <f xml:space="preserve"> SUM( J662:P662 )</f>
        <v>0</v>
      </c>
      <c r="J662" s="3">
        <f t="shared" ref="J662:P662" si="307" xml:space="preserve"> ( J659 + J660 ) * J661</f>
        <v>0</v>
      </c>
      <c r="K662" s="3">
        <f t="shared" si="307"/>
        <v>0</v>
      </c>
      <c r="L662" s="3">
        <f t="shared" si="307"/>
        <v>0</v>
      </c>
      <c r="M662" s="3">
        <f t="shared" si="307"/>
        <v>0</v>
      </c>
      <c r="N662" s="3">
        <f t="shared" si="307"/>
        <v>0</v>
      </c>
      <c r="O662" s="3">
        <f t="shared" si="307"/>
        <v>0</v>
      </c>
      <c r="P662" s="3">
        <f t="shared" si="307"/>
        <v>0</v>
      </c>
    </row>
    <row r="663" spans="1:16" hidden="1" outlineLevel="2" x14ac:dyDescent="0.2"/>
    <row r="664" spans="1:16" hidden="1" outlineLevel="2" x14ac:dyDescent="0.2"/>
    <row r="665" spans="1:16" hidden="1" outlineLevel="2" x14ac:dyDescent="0.2">
      <c r="B665" s="35" t="s">
        <v>747</v>
      </c>
    </row>
    <row r="666" spans="1:16" hidden="1" outlineLevel="2" x14ac:dyDescent="0.2">
      <c r="E666" s="42" t="str">
        <f t="shared" ref="E666:P666" si="308" xml:space="preserve"> E$662</f>
        <v>Wastewater revenue adjustment to be reversed</v>
      </c>
      <c r="F666" s="3">
        <f t="shared" si="308"/>
        <v>0</v>
      </c>
      <c r="G666" s="3" t="str">
        <f t="shared" si="308"/>
        <v>£m</v>
      </c>
      <c r="H666" s="3">
        <f t="shared" si="308"/>
        <v>0</v>
      </c>
      <c r="I666" s="3">
        <f t="shared" si="308"/>
        <v>0</v>
      </c>
      <c r="J666" s="3">
        <f t="shared" si="308"/>
        <v>0</v>
      </c>
      <c r="K666" s="3">
        <f t="shared" si="308"/>
        <v>0</v>
      </c>
      <c r="L666" s="3">
        <f t="shared" si="308"/>
        <v>0</v>
      </c>
      <c r="M666" s="3">
        <f t="shared" si="308"/>
        <v>0</v>
      </c>
      <c r="N666" s="3">
        <f t="shared" si="308"/>
        <v>0</v>
      </c>
      <c r="O666" s="3">
        <f t="shared" si="308"/>
        <v>0</v>
      </c>
      <c r="P666" s="3">
        <f t="shared" si="308"/>
        <v>0</v>
      </c>
    </row>
    <row r="667" spans="1:16" hidden="1" outlineLevel="2" x14ac:dyDescent="0.2">
      <c r="A667" s="25"/>
      <c r="B667" s="25"/>
      <c r="C667" s="32"/>
      <c r="D667" s="33"/>
      <c r="E667" s="18" t="s">
        <v>747</v>
      </c>
      <c r="F667" s="16">
        <f xml:space="preserve"> SUM( $J666:$P666 )</f>
        <v>0</v>
      </c>
      <c r="G667" s="18" t="s">
        <v>155</v>
      </c>
      <c r="H667" s="3"/>
    </row>
    <row r="668" spans="1:16" hidden="1" outlineLevel="2" x14ac:dyDescent="0.2"/>
    <row r="669" spans="1:16" hidden="1" outlineLevel="2" x14ac:dyDescent="0.2"/>
    <row r="670" spans="1:16" hidden="1" outlineLevel="2" x14ac:dyDescent="0.2">
      <c r="B670" s="35" t="s">
        <v>748</v>
      </c>
    </row>
    <row r="671" spans="1:16" hidden="1" outlineLevel="2" x14ac:dyDescent="0.2">
      <c r="A671" s="11"/>
      <c r="B671" s="11"/>
      <c r="C671" s="21"/>
      <c r="D671" s="19"/>
      <c r="E671" s="15" t="str">
        <f xml:space="preserve"> 'Year 2'!E$837</f>
        <v>Total Additional control year 2 revenue adjustment in 2028-29 - real POS</v>
      </c>
      <c r="F671" s="14">
        <f xml:space="preserve"> 'Year 2'!F$837</f>
        <v>0</v>
      </c>
      <c r="G671" s="14" t="str">
        <f xml:space="preserve"> 'Year 2'!G$837</f>
        <v>£m</v>
      </c>
      <c r="H671" s="14">
        <f xml:space="preserve"> 'Year 2'!H$837</f>
        <v>0</v>
      </c>
      <c r="I671" s="14">
        <f xml:space="preserve"> 'Year 2'!I$837</f>
        <v>0</v>
      </c>
      <c r="J671" s="14">
        <f xml:space="preserve"> 'Year 2'!J$837</f>
        <v>0</v>
      </c>
      <c r="K671" s="14">
        <f xml:space="preserve"> 'Year 2'!K$837</f>
        <v>0</v>
      </c>
      <c r="L671" s="14">
        <f xml:space="preserve"> 'Year 2'!L$837</f>
        <v>0</v>
      </c>
      <c r="M671" s="14">
        <f xml:space="preserve"> 'Year 2'!M$837</f>
        <v>0</v>
      </c>
      <c r="N671" s="14">
        <f xml:space="preserve"> 'Year 2'!N$837</f>
        <v>0</v>
      </c>
      <c r="O671" s="14">
        <f xml:space="preserve"> 'Year 2'!O$837</f>
        <v>0</v>
      </c>
      <c r="P671" s="14">
        <f xml:space="preserve"> 'Year 2'!P$837</f>
        <v>0</v>
      </c>
    </row>
    <row r="672" spans="1:16" hidden="1" outlineLevel="2" x14ac:dyDescent="0.2">
      <c r="E672" s="42" t="str">
        <f t="shared" ref="E672:P672" si="309" xml:space="preserve"> E$639</f>
        <v>Total Additional controls revenue adjustment applied in 2029-30 - real POS</v>
      </c>
      <c r="F672" s="3">
        <f t="shared" si="309"/>
        <v>0</v>
      </c>
      <c r="G672" s="3" t="str">
        <f t="shared" si="309"/>
        <v>£m</v>
      </c>
      <c r="H672" s="3">
        <f t="shared" si="309"/>
        <v>0</v>
      </c>
      <c r="I672" s="3">
        <f t="shared" si="309"/>
        <v>0</v>
      </c>
      <c r="J672" s="3">
        <f t="shared" si="309"/>
        <v>0</v>
      </c>
      <c r="K672" s="3">
        <f t="shared" si="309"/>
        <v>0</v>
      </c>
      <c r="L672" s="3">
        <f t="shared" si="309"/>
        <v>0</v>
      </c>
      <c r="M672" s="3">
        <f t="shared" si="309"/>
        <v>0</v>
      </c>
      <c r="N672" s="3">
        <f t="shared" si="309"/>
        <v>0</v>
      </c>
      <c r="O672" s="3">
        <f t="shared" si="309"/>
        <v>0</v>
      </c>
      <c r="P672" s="3">
        <f t="shared" si="309"/>
        <v>0</v>
      </c>
    </row>
    <row r="673" spans="1:16" hidden="1" outlineLevel="2" x14ac:dyDescent="0.2">
      <c r="A673" s="11"/>
      <c r="B673" s="11"/>
      <c r="C673" s="21"/>
      <c r="D673" s="19"/>
      <c r="E673" s="15" t="str">
        <f xml:space="preserve"> 'Year 2'!E$294</f>
        <v>TVM adjustment</v>
      </c>
      <c r="F673" s="24">
        <f xml:space="preserve"> 'Year 2'!F$294</f>
        <v>0</v>
      </c>
      <c r="G673" s="24" t="str">
        <f xml:space="preserve"> 'Year 2'!G$294</f>
        <v>Factor</v>
      </c>
      <c r="H673" s="24">
        <f xml:space="preserve"> 'Year 2'!H$294</f>
        <v>0</v>
      </c>
      <c r="I673" s="24">
        <f xml:space="preserve"> 'Year 2'!I$294</f>
        <v>0</v>
      </c>
      <c r="J673" s="24">
        <f xml:space="preserve"> 'Year 2'!J$294</f>
        <v>1</v>
      </c>
      <c r="K673" s="24">
        <f xml:space="preserve"> 'Year 2'!K$294</f>
        <v>1</v>
      </c>
      <c r="L673" s="24">
        <f xml:space="preserve"> 'Year 2'!L$294</f>
        <v>1</v>
      </c>
      <c r="M673" s="24">
        <f xml:space="preserve"> 'Year 2'!M$294</f>
        <v>1</v>
      </c>
      <c r="N673" s="24">
        <f xml:space="preserve"> 'Year 2'!N$294</f>
        <v>1</v>
      </c>
      <c r="O673" s="24">
        <f xml:space="preserve"> 'Year 2'!O$294</f>
        <v>1</v>
      </c>
      <c r="P673" s="24">
        <f xml:space="preserve"> 'Year 2'!P$294</f>
        <v>1</v>
      </c>
    </row>
    <row r="674" spans="1:16" hidden="1" outlineLevel="2" x14ac:dyDescent="0.2">
      <c r="E674" s="42" t="s">
        <v>748</v>
      </c>
      <c r="G674" s="42" t="s">
        <v>155</v>
      </c>
      <c r="H674" s="3">
        <f xml:space="preserve"> SUM( J674:P674 )</f>
        <v>0</v>
      </c>
      <c r="J674" s="3">
        <f t="shared" ref="J674:P674" si="310" xml:space="preserve"> ( J671 + J672 ) * J673</f>
        <v>0</v>
      </c>
      <c r="K674" s="3">
        <f t="shared" si="310"/>
        <v>0</v>
      </c>
      <c r="L674" s="3">
        <f t="shared" si="310"/>
        <v>0</v>
      </c>
      <c r="M674" s="3">
        <f t="shared" si="310"/>
        <v>0</v>
      </c>
      <c r="N674" s="3">
        <f t="shared" si="310"/>
        <v>0</v>
      </c>
      <c r="O674" s="3">
        <f t="shared" si="310"/>
        <v>0</v>
      </c>
      <c r="P674" s="3">
        <f t="shared" si="310"/>
        <v>0</v>
      </c>
    </row>
    <row r="675" spans="1:16" hidden="1" outlineLevel="2" x14ac:dyDescent="0.2"/>
    <row r="676" spans="1:16" hidden="1" outlineLevel="2" x14ac:dyDescent="0.2"/>
    <row r="677" spans="1:16" hidden="1" outlineLevel="2" x14ac:dyDescent="0.2">
      <c r="B677" s="35" t="s">
        <v>749</v>
      </c>
    </row>
    <row r="678" spans="1:16" hidden="1" outlineLevel="2" x14ac:dyDescent="0.2">
      <c r="E678" s="42" t="str">
        <f t="shared" ref="E678:P678" si="311" xml:space="preserve"> E$674</f>
        <v>Additional control revenue adjustment to be reversed</v>
      </c>
      <c r="F678" s="3">
        <f t="shared" si="311"/>
        <v>0</v>
      </c>
      <c r="G678" s="3" t="str">
        <f t="shared" si="311"/>
        <v>£m</v>
      </c>
      <c r="H678" s="3">
        <f t="shared" si="311"/>
        <v>0</v>
      </c>
      <c r="I678" s="3">
        <f t="shared" si="311"/>
        <v>0</v>
      </c>
      <c r="J678" s="3">
        <f t="shared" si="311"/>
        <v>0</v>
      </c>
      <c r="K678" s="3">
        <f t="shared" si="311"/>
        <v>0</v>
      </c>
      <c r="L678" s="3">
        <f t="shared" si="311"/>
        <v>0</v>
      </c>
      <c r="M678" s="3">
        <f t="shared" si="311"/>
        <v>0</v>
      </c>
      <c r="N678" s="3">
        <f t="shared" si="311"/>
        <v>0</v>
      </c>
      <c r="O678" s="3">
        <f t="shared" si="311"/>
        <v>0</v>
      </c>
      <c r="P678" s="3">
        <f t="shared" si="311"/>
        <v>0</v>
      </c>
    </row>
    <row r="679" spans="1:16" hidden="1" outlineLevel="2" x14ac:dyDescent="0.2">
      <c r="A679" s="25"/>
      <c r="B679" s="25"/>
      <c r="C679" s="32"/>
      <c r="D679" s="33"/>
      <c r="E679" s="18" t="s">
        <v>749</v>
      </c>
      <c r="F679" s="16">
        <f xml:space="preserve"> SUM( $J678:$P678 )</f>
        <v>0</v>
      </c>
      <c r="G679" s="18" t="s">
        <v>155</v>
      </c>
      <c r="H679" s="3"/>
    </row>
    <row r="680" spans="1:16" hidden="1" outlineLevel="2" x14ac:dyDescent="0.2"/>
    <row r="681" spans="1:16" x14ac:dyDescent="0.2"/>
    <row r="682" spans="1:16" x14ac:dyDescent="0.2"/>
    <row r="683" spans="1:16" x14ac:dyDescent="0.2">
      <c r="A683" s="35" t="s">
        <v>24</v>
      </c>
    </row>
    <row r="684" spans="1:16" x14ac:dyDescent="0.2"/>
    <row r="685" spans="1:16" x14ac:dyDescent="0.2"/>
  </sheetData>
  <conditionalFormatting sqref="F2:F3">
    <cfRule type="cellIs" dxfId="13" priority="1" stopIfTrue="1" operator="notEqual">
      <formula>0</formula>
    </cfRule>
    <cfRule type="cellIs" dxfId="12" priority="2" stopIfTrue="1" operator="equal">
      <formula>""</formula>
    </cfRule>
  </conditionalFormatting>
  <conditionalFormatting sqref="J3:ZZ3">
    <cfRule type="cellIs" dxfId="11" priority="3" operator="equal">
      <formula>"PPA ext."</formula>
    </cfRule>
    <cfRule type="cellIs" dxfId="10" priority="4" operator="equal">
      <formula>"Delay"</formula>
    </cfRule>
    <cfRule type="cellIs" dxfId="9" priority="5" operator="equal">
      <formula>"Fin Close"</formula>
    </cfRule>
    <cfRule type="cellIs" dxfId="8" priority="6" stopIfTrue="1" operator="equal">
      <formula>"Construction"</formula>
    </cfRule>
    <cfRule type="cellIs" dxfId="7" priority="7" stopIfTrue="1" operator="equal">
      <formula>"Operations"</formula>
    </cfRule>
  </conditionalFormatting>
  <pageMargins left="0.7" right="0.7" top="0.75" bottom="0.75" header="0.3" footer="0.3"/>
  <pageSetup paperSize="8" scale="10" fitToHeight="0" orientation="landscape" r:id="rId1"/>
  <colBreaks count="10" manualBreakCount="10">
    <brk id="20" max="1048575" man="1"/>
    <brk id="31" max="1048575" man="1"/>
    <brk id="42" max="1048575" man="1"/>
    <brk id="53" max="1048575" man="1"/>
    <brk id="64" max="1048575" man="1"/>
    <brk id="75" max="1048575" man="1"/>
    <brk id="86" max="1048575" man="1"/>
    <brk id="97" max="1048575" man="1"/>
    <brk id="108" max="1048575" man="1"/>
    <brk id="119" max="1048575" man="1"/>
  </colBreaks>
  <customProperties>
    <customPr name="MMSheetType"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ebb4913b7f469b7b472998f4f8d2c347">
  <xsd:schema xmlns:xsd="http://www.w3.org/2001/XMLSchema" xmlns:xs="http://www.w3.org/2001/XMLSchema" xmlns:p="http://schemas.microsoft.com/office/2006/metadata/properties" xmlns:ns2="94867cf5-b762-480a-9fe3-d3796f716960" targetNamespace="http://schemas.microsoft.com/office/2006/metadata/properties" ma:root="true" ma:fieldsID="c6bb482886efd4b6126b2e7c2e49a9f8"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odelMaker><![CDATA[{
  "$id": "1",
  "$type": "ModelMaker.Models.Project, ModelMaker",
  "CanShowCompletionItems": true,
  "HistoricResults": null,
  "HasMultipleTimelines": false,
  "Dimensions": {
    "$type": "ModelMakerEngine.MMDimensions, ModelMakerEngine",
    "$values": [
      {
        "$id": "2",
        "$type": "ModelMakerEngine.MMDimension, ModelMakerEngine",
        "Elements": {
          "$type": "ModelMakerEngine.MMElements, ModelMakerEngine",
          "$values": [
            {
              "$id": "3",
              "$type": "ModelMakerEngine.MMElement, ModelMakerEngine",
              "Parent": {
                "$ref": "2"
              },
              "Name": "WR"
            },
            {
              "$id": "4",
              "$type": "ModelMakerEngine.MMElement, ModelMakerEngine",
              "Parent": {
                "$ref": "2"
              },
              "Name": "WN"
            },
            {
              "$id": "5",
              "$type": "ModelMakerEngine.MMElement, ModelMakerEngine",
              "Parent": {
                "$ref": "2"
              },
              "Name": "WWN"
            },
            {
              "$id": "6",
              "$type": "ModelMakerEngine.MMElement, ModelMakerEngine",
              "Parent": {
                "$ref": "2"
              },
              "Name": "BR"
            },
            {
              "$id": "7",
              "$type": "ModelMakerEngine.MMElement, ModelMakerEngine",
              "Parent": {
                "$ref": "2"
              },
              "Name": "ADDN1"
            },
            {
              "$id": "8",
              "$type": "ModelMakerEngine.MMElement, ModelMakerEngine",
              "Parent": {
                "$ref": "2"
              },
              "Name": "ADDN2"
            }
          ]
        },
        "Name": "Wholesalecontrol",
        "AlternativesOrSegments": 2,
        "ElementsAsInputs": false
      }
    ]
  },
  "HasDimensions": true,
  "DefaultUnit": {
    "$id": "9",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FileVersion": 2,
  "FilePath": "C:\\Users\\Thomas.Jones\\OneDrive - OFWAT\\General\\PR24 Other models\\Deliverability mechanism\\Deliverability mechanism v1p.obz",
  "Nodes": {
    "$type": "ModelMaker.Models.ProjectItemSet`1[[ModelMakerEngine.INode, ModelMakerEngine]], ModelMaker",
    "$values": [
      {
        "$id": "10",
        "$type": "ModelMaker.GroupNode, ModelMaker",
        "TabOrHeaderColour": "",
        "CollapsedByDefault": false,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HasOneSheetPerElem": false,
        "OneSheetPerElem": null,
        "DisplayName": "Unallocated",
        "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1",
        "$type": "ModelMaker.GroupNode, ModelMaker",
        "TabOrHeaderColour": "",
        "CollapsedByDefault": false,
        "Comment": "",
        "NameOfGroup": null,
        "YPosition": 0,
        "Folded": false,
        "Font": null,
        "Children": {
          "$type": "ModelMaker.GroupNodeChildCollection, ModelMaker",
          "$values": [
            {
              "$id": "12",
              "$type": "ModelMaker.GroupNode, ModelMaker",
              "TabOrHeaderColour": "",
              "CollapsedByDefault": false,
              "Comment": "",
              "NameOfGroup": "Inputs",
              "YPosition": 0,
              "Folded": false,
              "Font": null,
              "Children": {
                "$type": "ModelMaker.GroupNodeChildCollection, ModelMaker",
                "$values": [
                  {
                    "$id": "13",
                    "$type": "ModelMaker.VariableNode, ModelMaker",
                    "RowTotalDependent": null,
                    "ScenarioSelectorDependent": null,
                    "ValidValues": null,
                    "PutCalculationOnReport": false,
                    "CalculateOnThisReport": null,
                    "PivotTableLink": null,
                    "ExcelNameName": "Model_start_date",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fb997986-4122-47d3-b824-7f1d68e85cef",
                    "Dimensions": {
                      "$type": "ModelMakerEngine.MMDimensions, ModelMakerEngine",
                      "$values": []
                    },
                    "EquationOBXInternal": "45383",
                    "NameOfGroup": "Inputs",
                    "EquationToParse": "45383",
                    "MostRecentExpectedUnitErrors": null,
                    "Units": {
                      "$id": "14",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
                    "$type": "ModelMaker.VariableNode, ModelMaker",
                    "RowTotalDependent": null,
                    "ScenarioSelectorDependent": null,
                    "ValidValues": null,
                    "PutCalculationOnReport": false,
                    "CalculateOnThisReport": null,
                    "PivotTableLink": null,
                    "ExcelNameName": "Financial_year_end_month",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72eecbf9-0651-4f83-94be-0280a90ee869",
                    "Dimensions": {
                      "$type": "ModelMakerEngine.MMDimensions, ModelMakerEngine",
                      "$values": []
                    },
                    "EquationOBXInternal": "3",
                    "NameOfGroup": "Inputs",
                    "EquationToParse": "3",
                    "MostRecentExpectedUnitErrors": null,
                    "Units": {
                      "$id": "16",
                      "$type": "ModelMaker.Unit, ModelMaker",
                      "DefaultNumberFormat": 5,
                      "NumberFormatOverride": null,
                      "MatchAnything": false,
                      "ExternalRepresentation": "number",
                      "ItemsOnTop": {
                        "$type": "System.Collections.Generic.List`1[[System.String, mscorlib]], mscorlib",
                        "$values": [
                          "number"
                        ]
                      },
                      "ItemsOnBottom": {
                        "$type": "System.Collections.Generic.List`1[[System.String, mscorlib]], mscorlib",
                        "$values": []
                      },
                      "IsCurrency": false,
                      "ContainsSMU": false,
                      "IsDimensionless": false,
                      "InsertRowTotal": true,
                      "IgnoreWhenDeterminingExpectedUnits": false
                    },
                    "Name": "Financial year end month",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6,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
                    "$type": "ModelMaker.VariableNode, ModelMaker",
                    "RowTotalDependent": null,
                    "ScenarioSelectorDependent": null,
                    "ValidValues": null,
                    "PutCalculationOnReport": false,
                    "CalculateOnThisReport": null,
                    "PivotTableLink": null,
                    "ExcelNameName": "Forecast_period_start",
                    "ExcelNameNames": {
                      "$type": "ModelMakerEngine.ExcelNameDictionary, ModelMakerEngine",
                      "$values": []
                    },
                    "NumberFormatOverride": "Date",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7d3cad3-a80a-41c1-b882-028d538d49bb",
                    "Dimensions": {
                      "$type": "ModelMakerEngine.MMDimensions, ModelMakerEngine",
                      "$values": []
                    },
                    "EquationOBXInternal": "45748",
                    "NameOfGroup": "Inputs",
                    "EquationToParse": "45748",
                    "MostRecentExpectedUnitErrors": null,
                    "Units": {
                      "$id": "18",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Forecast period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
                    "$type": "ModelMaker.VariableNode, ModelMaker",
                    "RowTotalDependent": null,
                    "ScenarioSelectorDependent": null,
                    "ValidValues": null,
                    "PutCalculationOnReport": false,
                    "CalculateOnThisReport": null,
                    "PivotTableLink": null,
                    "ExcelNameName": "Months_per_period",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c648d57e-5214-49c4-a32b-f594832a09ec",
                    "Dimensions": {
                      "$type": "ModelMakerEngine.MMDimensions, ModelMakerEngine",
                      "$values": []
                    },
                    "EquationOBXInternal": "12",
                    "NameOfGroup": "Inputs",
                    "EquationToParse": "12",
                    "MostRecentExpectedUnitErrors": null,
                    "Units": {
                      "$id": "20",
                      "$type": "ModelMaker.Unit, ModelMaker",
                      "DefaultNumberFormat": 5,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InsertRowTotal": true,
                      "IgnoreWhenDeterminingExpectedUnits": false
                    },
                    "Name": "Months pe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1,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
                    "$type": "ModelMaker.VariableNode, ModelMaker",
                    "RowTotalDependent": null,
                    "ScenarioSelectorDependent": null,
                    "ValidValues": null,
                    "PutCalculationOnReport": false,
                    "CalculateOnThisReport": null,
                    "PivotTableLink": null,
                    "ExcelNameName": "Forecast_Period",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0f18eb30-5280-4ba0-9553-10b43ee72f6d",
                    "Dimensions": {
                      "$type": "ModelMakerEngine.MMDimensions, ModelMakerEngine",
                      "$values": []
                    },
                    "EquationOBXInternal": "5",
                    "NameOfGroup": "Inputs",
                    "EquationToParse": "5",
                    "MostRecentExpectedUnitErrors": null,
                    "Units": {
                      "$id": "22",
                      "$type": "ModelMaker.Unit, ModelMaker",
                      "DefaultNumberFormat": 5,
                      "NumberFormatOverride": null,
                      "MatchAnything": false,
                      "ExternalRepresentation": "Years",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Forecast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Control_in_use.WR"
                        },
                        {
                          "Key": {
                            "$type": "ModelMakerEngine.MMElements, ModelMakerEngine",
                            "$values": [
                              {
                                "$ref": "4"
                              }
                            ]
                          },
                          "Value": "Control_in_use.WN"
                        },
                        {
                          "Key": {
                            "$type": "ModelMakerEngine.MMElements, ModelMakerEngine",
                            "$values": [
                              {
                                "$ref": "5"
                              }
                            ]
                          },
                          "Value": "Control_in_use.WWN"
                        },
                        {
                          "Key": {
                            "$type": "ModelMakerEngine.MMElements, ModelMakerEngine",
                            "$values": [
                              {
                                "$ref": "6"
                              }
                            ]
                          },
                          "Value": "Control_in_use.BR"
                        },
                        {
                          "Key": {
                            "$type": "ModelMakerEngine.MMElements, ModelMakerEngine",
                            "$values": [
                              {
                                "$ref": "7"
                              }
                            ]
                          },
                          "Value": "Control_in_use.ADDN1"
                        },
                        {
                          "Key": {
                            "$type": "ModelMakerEngine.MMElements, ModelMakerEngine",
                            "$values": [
                              {
                                "$ref": "8"
                              }
                            ]
                          },
                          "Value": "Control_in_us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4",
                          "$type": "ModelMaker.DimensionedArrayValues, ModelMaker",
                          "Elements": {
                            "$type": "ModelMakerEngine.MMElements, ModelMakerEngine",
                            "$values": [
                              {
                                "$ref": "3"
                              }
                            ]
                          },
                          "Values": {
                            "$type": "System.Collections.Generic.List`1[[System.Object, mscorlib]], mscorlib",
                            "$values": [
                              "1"
                            ]
                          }
                        },
                        {
                          "$id": "25",
                          "$type": "ModelMaker.DimensionedArrayValues, ModelMaker",
                          "Elements": {
                            "$type": "ModelMakerEngine.MMElements, ModelMakerEngine",
                            "$values": [
                              {
                                "$ref": "4"
                              }
                            ]
                          },
                          "Values": {
                            "$type": "System.Collections.Generic.List`1[[System.Object, mscorlib]], mscorlib",
                            "$values": [
                              "1"
                            ]
                          }
                        },
                        {
                          "$id": "26",
                          "$type": "ModelMaker.DimensionedArrayValues, ModelMaker",
                          "Elements": {
                            "$type": "ModelMakerEngine.MMElements, ModelMakerEngine",
                            "$values": [
                              {
                                "$ref": "5"
                              }
                            ]
                          },
                          "Values": {
                            "$type": "System.Collections.Generic.List`1[[System.Object, mscorlib]], mscorlib",
                            "$values": [
                              "1"
                            ]
                          }
                        },
                        {
                          "$id": "27",
                          "$type": "ModelMaker.DimensionedArrayValues, ModelMaker",
                          "Elements": {
                            "$type": "ModelMakerEngine.MMElements, ModelMakerEngine",
                            "$values": [
                              {
                                "$ref": "6"
                              }
                            ]
                          },
                          "Values": {
                            "$type": "System.Collections.Generic.List`1[[System.Object, mscorlib]], mscorlib",
                            "$values": [
                              "1"
                            ]
                          }
                        },
                        {
                          "$id": "28",
                          "$type": "ModelMaker.DimensionedArrayValues, ModelMaker",
                          "Elements": {
                            "$type": "ModelMakerEngine.MMElements, ModelMakerEngine",
                            "$values": [
                              {
                                "$ref": "7"
                              }
                            ]
                          },
                          "Values": {
                            "$type": "System.Collections.Generic.List`1[[System.Object, mscorlib]], mscorlib",
                            "$values": [
                              null
                            ]
                          }
                        },
                        {
                          "$id": "29",
                          "$type": "ModelMaker.DimensionedArrayValues, ModelMaker",
                          "Elements": {
                            "$type": "ModelMakerEngine.MMElements, ModelMakerEngine",
                            "$values": [
                              {
                                "$ref": "8"
                              }
                            ]
                          },
                          "Values": {
                            "$type": "System.Collections.Generic.List`1[[System.Object, mscorlib]], mscorlib",
                            "$values": [
                              null
                            ]
                          }
                        }
                      ]
                    },
                    "Is2DArray": false,
                    "NonPrimaryInput": false,
                    "Max": "NaN",
                    "Min": "NaN",
                    "IsBalanceButNotCorkscrew": false,
                    "IsEditable": true,
                    "IsConstant": true,
                    "UniqueID": "564108e4-e9d9-4370-8f0a-9dbfffe1c7d0",
                    "Dimensions": {
                      "$type": "ModelMakerEngine.MMDimensions, ModelMakerEngine",
                      "$values": [
                        {
                          "$ref": "2"
                        }
                      ]
                    },
                    "EquationOBXInternal": "{1,1,1,1,,}",
                    "NameOfGroup": "Inputs.Time",
                    "EquationToParse": "{1,1,1,1,,}",
                    "MostRecentExpectedUnitErrors": null,
                    "Units": {
                      "$id": "30",
                      "$type": "ModelMaker.Unit, ModelMaker",
                      "DefaultNumberFormat": 5,
                      "NumberFormatOverride": null,
                      "MatchAnything": false,
                      "ExternalRepresentation": "0=no, 1=yes",
                      "ItemsOnTop": {
                        "$type": "System.Collections.Generic.List`1[[System.String, mscorlib]], mscorlib",
                        "$values": [
                          "0=no, 1=yes"
                        ]
                      },
                      "ItemsOnBottom": {
                        "$type": "System.Collections.Generic.List`1[[System.String, mscorlib]], mscorlib",
                        "$values": []
                      },
                      "IsCurrency": false,
                      "ContainsSMU": false,
                      "IsDimensionless": false,
                      "InsertRowTotal": true,
                      "IgnoreWhenDeterminingExpectedUnits": false
                    },
                    "Name": "Control in u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ime",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1",
              "$type": "ModelMaker.GroupNode, ModelMaker",
              "TabOrHeaderColour": "",
              "CollapsedByDefault": false,
              "Comment": "",
              "NameOfGroup": "Inputs",
              "YPosition": 1,
              "Folded": false,
              "Font": null,
              "Children": {
                "$type": "ModelMaker.GroupNodeChildCollection, ModelMaker",
                "$values": [
                  {
                    "$id": "32",
                    "$type": "ModelMaker.VariableNode, ModelMaker",
                    "RowTotalDependent": null,
                    "ScenarioSelectorDependent": null,
                    "ValidValues": null,
                    "PutCalculationOnReport": false,
                    "CalculateOnThisReport": null,
                    "PivotTableLink": null,
                    "ExcelNameName": "Enhancement_allowance___real",
                    "ExcelNameNames": {
                      "$type": "ModelMakerEngine.ExcelNameDictionary, ModelMakerEngine",
                      "$values": [
                        {
                          "Key": {
                            "$type": "ModelMakerEngine.MMElements, ModelMakerEngine",
                            "$values": [
                              {
                                "$ref": "3"
                              }
                            ]
                          },
                          "Value": "Enhancement_allowance___real.WR"
                        },
                        {
                          "Key": {
                            "$type": "ModelMakerEngine.MMElements, ModelMakerEngine",
                            "$values": [
                              {
                                "$ref": "4"
                              }
                            ]
                          },
                          "Value": "Enhancement_allowance___real.WN"
                        },
                        {
                          "Key": {
                            "$type": "ModelMakerEngine.MMElements, ModelMakerEngine",
                            "$values": [
                              {
                                "$ref": "5"
                              }
                            ]
                          },
                          "Value": "Enhancement_allowance___real.WWN"
                        },
                        {
                          "Key": {
                            "$type": "ModelMakerEngine.MMElements, ModelMakerEngine",
                            "$values": [
                              {
                                "$ref": "6"
                              }
                            ]
                          },
                          "Value": "Enhancement_allowance___real.BR"
                        },
                        {
                          "Key": {
                            "$type": "ModelMakerEngine.MMElements, ModelMakerEngine",
                            "$values": [
                              {
                                "$ref": "7"
                              }
                            ]
                          },
                          "Value": "Enhancement_allowance___real.ADDN1"
                        },
                        {
                          "Key": {
                            "$type": "ModelMakerEngine.MMElements, ModelMakerEngine",
                            "$values": [
                              {
                                "$ref": "8"
                              }
                            ]
                          },
                          "Value": "Enhancement_allowance___real.ADDN2"
                        }
                      ]
                    },
                    "NumberFormatOverride": "Currency",
                    "HasOpeningBalanceFlag": false,
                    "OpeningBalanceFlagAppliedName": "",
                    "Deletable": true,
                    "Comment": "",
                    "HasSwitchSignLine": false,
                    "SwitchSignForReport": false,
                    "MultipleInputValues": {
                      "$type": "System.Collections.Generic.List`1[[ModelMaker.DimensionedArrayValues, ModelMaker]], mscorlib",
                      "$values": [
                        {
                          "$id": "33",
                          "$type": "ModelMaker.DimensionedArrayValues, ModelMaker",
                          "Elements": {
                            "$type": "ModelMakerEngine.MMElements, ModelMakerEngine",
                            "$values": []
                          },
                          "Values": {
                            "$type": "System.Collections.Generic.List`1[[System.Object, mscorlib]], mscorlib",
                            "$values": [
                              "",
                              "100",
                              "100",
                              "100",
                              "100",
                              "100",
                              "",
                              ""
                            ]
                          }
                        },
                        {
                          "$id": "34",
                          "$type": "ModelMaker.DimensionedArrayValues, ModelMaker",
                          "Elements": {
                            "$type": "ModelMakerEngine.MMElements, ModelMakerEngine",
                            "$values": [
                              {
                                "$ref": "3"
                              }
                            ]
                          },
                          "Values": {
                            "$type": "System.Collections.Generic.List`1[[System.Object, mscorlib]], mscorlib",
                            "$values": [
                              null,
                              80.0,
                              80.0,
                              80.0,
                              80.0,
                              80.0,
                              null,
                              null
                            ]
                          }
                        },
                        {
                          "$id": "35",
                          "$type": "ModelMaker.DimensionedArrayValues, ModelMaker",
                          "Elements": {
                            "$type": "ModelMakerEngine.MMElements, ModelMakerEngine",
                            "$values": [
                              {
                                "$ref": "4"
                              }
                            ]
                          },
                          "Values": {
                            "$type": "System.Collections.Generic.List`1[[System.Object, mscorlib]], mscorlib",
                            "$values": [
                              null,
                              150.0,
                              150.0,
                              150.0,
                              150.0,
                              150.0,
                              null,
                              null
                            ]
                          }
                        },
                        {
                          "$id": "36",
                          "$type": "ModelMaker.DimensionedArrayValues, ModelMaker",
                          "Elements": {
                            "$type": "ModelMakerEngine.MMElements, ModelMakerEngine",
                            "$values": [
                              {
                                "$ref": "5"
                              }
                            ]
                          },
                          "Values": {
                            "$type": "System.Collections.Generic.List`1[[System.Object, mscorlib]], mscorlib",
                            "$values": [
                              null,
                              180.0,
                              180.0,
                              180.0,
                              180.0,
                              180.0,
                              null,
                              null
                            ]
                          }
                        },
                        {
                          "$id": "37",
                          "$type": "ModelMaker.DimensionedArrayValues, ModelMaker",
                          "Elements": {
                            "$type": "ModelMakerEngine.MMElements, ModelMakerEngine",
                            "$values": [
                              {
                                "$ref": "6"
                              }
                            ]
                          },
                          "Values": {
                            "$type": "System.Collections.Generic.List`1[[System.Object, mscorlib]], mscorlib",
                            "$values": [
                              null,
                              50.0,
                              50.0,
                              50.0,
                              50.0,
                              50.0,
                              null,
                              null
                            ]
                          }
                        }
                      ]
                    },
                    "Is2DArray": false,
                    "NonPrimaryInput": false,
                    "Max": "NaN",
                    "Min": "NaN",
                    "IsBalanceButNotCorkscrew": false,
                    "IsEditable": true,
                    "IsConstant": false,
                    "UniqueID": "b4fd2194-0a9c-42b7-9e84-286181f80420",
                    "Dimensions": {
                      "$type": "ModelMakerEngine.MMDimensions, ModelMakerEngine",
                      "$values": [
                        {
                          "$ref": "2"
                        }
                      ]
                    },
                    "EquationOBXInternal": "{2D array of values}",
                    "NameOfGroup": "Inputs.Totex",
                    "EquationToParse": "{2D array of values}",
                    "MostRecentExpectedUnitErrors": null,
                    "Units": {
                      "$id": "3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nhancement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ctual_enhancement_spend___nominal.WR"
                        },
                        {
                          "Key": {
                            "$type": "ModelMakerEngine.MMElements, ModelMakerEngine",
                            "$values": [
                              {
                                "$ref": "4"
                              }
                            ]
                          },
                          "Value": "Actual_enhancement_spend___nominal.WN"
                        },
                        {
                          "Key": {
                            "$type": "ModelMakerEngine.MMElements, ModelMakerEngine",
                            "$values": [
                              {
                                "$ref": "5"
                              }
                            ]
                          },
                          "Value": "Actual_enhancement_spend___nominal.WWN"
                        },
                        {
                          "Key": {
                            "$type": "ModelMakerEngine.MMElements, ModelMakerEngine",
                            "$values": [
                              {
                                "$ref": "6"
                              }
                            ]
                          },
                          "Value": "Actual_enhancement_spend___nominal.BR"
                        },
                        {
                          "Key": {
                            "$type": "ModelMakerEngine.MMElements, ModelMakerEngine",
                            "$values": [
                              {
                                "$ref": "7"
                              }
                            ]
                          },
                          "Value": "Actual_enhancement_spend___nominal.ADDN1"
                        },
                        {
                          "Key": {
                            "$type": "ModelMakerEngine.MMElements, ModelMakerEngine",
                            "$values": [
                              {
                                "$ref": "8"
                              }
                            ]
                          },
                          "Value": "Actual_enhancement_spend___nominal.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0",
                          "$type": "ModelMaker.DimensionedArrayValues, ModelMaker",
                          "Elements": {
                            "$type": "ModelMakerEngine.MMElements, ModelMakerEngine",
                            "$values": [
                              {
                                "$ref": "3"
                              }
                            ]
                          },
                          "Values": {
                            "$type": "System.Collections.Generic.List`1[[System.Object, mscorlib]], mscorlib",
                            "$values": [
                              null,
                              44.88,
                              45.777599999999993,
                              46.693152,
                              47.627015039999996,
                              48.5795553408,
                              null,
                              null
                            ]
                          }
                        },
                        {
                          "$id": "41",
                          "$type": "ModelMaker.DimensionedArrayValues, ModelMaker",
                          "Elements": {
                            "$type": "ModelMakerEngine.MMElements, ModelMakerEngine",
                            "$values": [
                              {
                                "$ref": "4"
                              }
                            ]
                          },
                          "Values": {
                            "$type": "System.Collections.Generic.List`1[[System.Object, mscorlib]], mscorlib",
                            "$values": [
                              null,
                              56.100000000000009,
                              57.221999999999994,
                              58.36644,
                              59.5337688,
                              60.724444176000006,
                              null,
                              null
                            ]
                          }
                        },
                        {
                          "$id": "42",
                          "$type": "ModelMaker.DimensionedArrayValues, ModelMaker",
                          "Elements": {
                            "$type": "ModelMakerEngine.MMElements, ModelMakerEngine",
                            "$values": [
                              {
                                "$ref": "5"
                              }
                            ]
                          },
                          "Values": {
                            "$type": "System.Collections.Generic.List`1[[System.Object, mscorlib]], mscorlib",
                            "$values": [
                              null,
                              123.42000000000002,
                              125.88839999999999,
                              128.40616799999998,
                              130.97429136,
                              133.5937771872,
                              null,
                              null
                            ]
                          }
                        },
                        {
                          "$id": "43",
                          "$type": "ModelMaker.DimensionedArrayValues, ModelMaker",
                          "Elements": {
                            "$type": "ModelMakerEngine.MMElements, ModelMakerEngine",
                            "$values": [
                              {
                                "$ref": "6"
                              }
                            ]
                          },
                          "Values": {
                            "$type": "System.Collections.Generic.List`1[[System.Object, mscorlib]], mscorlib",
                            "$values": [
                              null,
                              39.27,
                              40.0554,
                              40.856508,
                              41.673638159999996,
                              42.5071109232,
                              null,
                              null
                            ]
                          }
                        },
                        {
                          "$id": "44",
                          "$type": "ModelMaker.DimensionedArrayValues, ModelMaker",
                          "Elements": {
                            "$type": "ModelMakerEngine.MMElements, ModelMakerEngine",
                            "$values": [
                              {
                                "$ref": "7"
                              }
                            ]
                          },
                          "Values": {
                            "$type": "System.Collections.Generic.List`1[[System.Object, mscorlib]], mscorlib",
                            "$values": [
                              null
                            ]
                          }
                        },
                        {
                          "$id": "45",
                          "$type": "ModelMaker.DimensionedArrayValues, ModelMaker",
                          "Elements": {
                            "$type": "ModelMakerEngine.MMElements, ModelMakerEngine",
                            "$values": [
                              {
                                "$ref": "8"
                              }
                            ]
                          },
                          "Values": {
                            "$type": "System.Collections.Generic.List`1[[System.Object, mscorlib]], mscorlib",
                            "$values": [
                              null
                            ]
                          }
                        }
                      ]
                    },
                    "Is2DArray": true,
                    "NonPrimaryInput": false,
                    "Max": "NaN",
                    "Min": "NaN",
                    "IsBalanceButNotCorkscrew": false,
                    "IsEditable": true,
                    "IsConstant": false,
                    "UniqueID": "1d963c39-41bd-4ba8-bfe4-d0f6764213c6",
                    "Dimensions": {
                      "$type": "ModelMakerEngine.MMDimensions, ModelMakerEngine",
                      "$values": [
                        {
                          "$ref": "2"
                        }
                      ]
                    },
                    "EquationOBXInternal": "{2D array of values}",
                    "NameOfGroup": "Inputs.Totex",
                    "EquationToParse": "{2D array of values}",
                    "MostRecentExpectedUnitErrors": null,
                    "Units": {
                      "$id": "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enhancement spend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
                    "$type": "ModelMaker.VariableNode, ModelMaker",
                    "RowTotalDependent": null,
                    "ScenarioSelectorDependent": null,
                    "ValidValues": null,
                    "PutCalculationOnReport": false,
                    "CalculateOnThisReport": null,
                    "PivotTableLink": null,
                    "ExcelNameName": "Enhancement_opex_rate",
                    "ExcelNameNames": {
                      "$type": "ModelMakerEngine.ExcelNameDictionary, ModelMakerEngine",
                      "$values": [
                        {
                          "Key": {
                            "$type": "ModelMakerEngine.MMElements, ModelMakerEngine",
                            "$values": [
                              {
                                "$ref": "3"
                              }
                            ]
                          },
                          "Value": "Enhancement_opex_rate.WR"
                        },
                        {
                          "Key": {
                            "$type": "ModelMakerEngine.MMElements, ModelMakerEngine",
                            "$values": [
                              {
                                "$ref": "4"
                              }
                            ]
                          },
                          "Value": "Enhancement_opex_rate.WN"
                        },
                        {
                          "Key": {
                            "$type": "ModelMakerEngine.MMElements, ModelMakerEngine",
                            "$values": [
                              {
                                "$ref": "5"
                              }
                            ]
                          },
                          "Value": "Enhancement_opex_rate.WWN"
                        },
                        {
                          "Key": {
                            "$type": "ModelMakerEngine.MMElements, ModelMakerEngine",
                            "$values": [
                              {
                                "$ref": "6"
                              }
                            ]
                          },
                          "Value": "Enhancement_opex_rate.BR"
                        },
                        {
                          "Key": {
                            "$type": "ModelMakerEngine.MMElements, ModelMakerEngine",
                            "$values": [
                              {
                                "$ref": "7"
                              }
                            ]
                          },
                          "Value": "Enhancement_opex_rate.ADDN1"
                        },
                        {
                          "Key": {
                            "$type": "ModelMakerEngine.MMElements, ModelMakerEngine",
                            "$values": [
                              {
                                "$ref": "8"
                              }
                            ]
                          },
                          "Value": "Enhancement_opex_rat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48",
                          "$type": "ModelMaker.DimensionedArrayValues, ModelMaker",
                          "Elements": {
                            "$type": "ModelMakerEngine.MMElements, ModelMakerEngine",
                            "$values": []
                          },
                          "Values": {
                            "$type": "System.Collections.Generic.List`1[[System.Object, mscorlib]], mscorlib",
                            "$values": [
                              "",
                              "0.15",
                              "0.15",
                              "0.15",
                              "0.15",
                              "0.15",
                              "",
                              ""
                            ]
                          }
                        },
                        {
                          "$id": "49",
                          "$type": "ModelMaker.DimensionedArrayValues, ModelMaker",
                          "Elements": {
                            "$type": "ModelMakerEngine.MMElements, ModelMakerEngine",
                            "$values": [
                              {
                                "$ref": "3"
                              }
                            ]
                          },
                          "Values": {
                            "$type": "System.Collections.Generic.List`1[[System.Object, mscorlib]], mscorlib",
                            "$values": [
                              null,
                              0.6,
                              0.6,
                              0.6,
                              0.6,
                              0.6,
                              null,
                              null
                            ]
                          }
                        },
                        {
                          "$id": "50",
                          "$type": "ModelMaker.DimensionedArrayValues, ModelMaker",
                          "Elements": {
                            "$type": "ModelMakerEngine.MMElements, ModelMakerEngine",
                            "$values": [
                              {
                                "$ref": "4"
                              }
                            ]
                          },
                          "Values": {
                            "$type": "System.Collections.Generic.List`1[[System.Object, mscorlib]], mscorlib",
                            "$values": [
                              null,
                              0.62,
                              0.62,
                              0.62,
                              0.62,
                              0.62,
                              null,
                              null
                            ]
                          }
                        },
                        {
                          "$id": "51",
                          "$type": "ModelMaker.DimensionedArrayValues, ModelMaker",
                          "Elements": {
                            "$type": "ModelMakerEngine.MMElements, ModelMakerEngine",
                            "$values": [
                              {
                                "$ref": "5"
                              }
                            ]
                          },
                          "Values": {
                            "$type": "System.Collections.Generic.List`1[[System.Object, mscorlib]], mscorlib",
                            "$values": [
                              null,
                              0.65,
                              0.65,
                              0.65,
                              0.65,
                              0.65,
                              null,
                              null
                            ]
                          }
                        },
                        {
                          "$id": "52",
                          "$type": "ModelMaker.DimensionedArrayValues, ModelMaker",
                          "Elements": {
                            "$type": "ModelMakerEngine.MMElements, ModelMakerEngine",
                            "$values": [
                              {
                                "$ref": "6"
                              }
                            ]
                          },
                          "Values": {
                            "$type": "System.Collections.Generic.List`1[[System.Object, mscorlib]], mscorlib",
                            "$values": [
                              null,
                              0.8,
                              0.8,
                              0.8,
                              0.8,
                              0.8,
                              null,
                              null
                            ]
                          }
                        }
                      ]
                    },
                    "Is2DArray": false,
                    "NonPrimaryInput": false,
                    "Max": "NaN",
                    "Min": "NaN",
                    "IsBalanceButNotCorkscrew": false,
                    "IsEditable": true,
                    "IsConstant": false,
                    "UniqueID": "a3a42dc6-ceef-462c-b219-9a425df368fa",
                    "Dimensions": {
                      "$type": "ModelMakerEngine.MMDimensions, ModelMakerEngine",
                      "$values": [
                        {
                          "$ref": "2"
                        }
                      ]
                    },
                    "EquationOBXInternal": "{2D array of values}",
                    "NameOfGroup": "Inputs.Totex",
                    "EquationToParse": "{2D array of values}",
                    "MostRecentExpectedUnitErrors": null,
                    "Units": {
                      "$id": "5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Enhancement opex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4",
                    "$type": "ModelMaker.VariableNode, ModelMaker",
                    "RowTotalDependent": null,
                    "ScenarioSelectorDependent": null,
                    "ValidValues": null,
                    "PutCalculationOnReport": false,
                    "CalculateOnThisReport": null,
                    "PivotTableLink": null,
                    "ExcelNameName": "Run_off_rate",
                    "ExcelNameNames": {
                      "$type": "ModelMakerEngine.ExcelNameDictionary, ModelMakerEngine",
                      "$values": [
                        {
                          "Key": {
                            "$type": "ModelMakerEngine.MMElements, ModelMakerEngine",
                            "$values": [
                              {
                                "$ref": "3"
                              }
                            ]
                          },
                          "Value": "Run_off_rate.WR"
                        },
                        {
                          "Key": {
                            "$type": "ModelMakerEngine.MMElements, ModelMakerEngine",
                            "$values": [
                              {
                                "$ref": "4"
                              }
                            ]
                          },
                          "Value": "Run_off_rate.WN"
                        },
                        {
                          "Key": {
                            "$type": "ModelMakerEngine.MMElements, ModelMakerEngine",
                            "$values": [
                              {
                                "$ref": "5"
                              }
                            ]
                          },
                          "Value": "Run_off_rate.WWN"
                        },
                        {
                          "Key": {
                            "$type": "ModelMakerEngine.MMElements, ModelMakerEngine",
                            "$values": [
                              {
                                "$ref": "6"
                              }
                            ]
                          },
                          "Value": "Run_off_rate.BR"
                        },
                        {
                          "Key": {
                            "$type": "ModelMakerEngine.MMElements, ModelMakerEngine",
                            "$values": [
                              {
                                "$ref": "7"
                              }
                            ]
                          },
                          "Value": "Run_off_rate.ADDN1"
                        },
                        {
                          "Key": {
                            "$type": "ModelMakerEngine.MMElements, ModelMakerEngine",
                            "$values": [
                              {
                                "$ref": "8"
                              }
                            ]
                          },
                          "Value": "Run_off_rate.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55",
                          "$type": "ModelMaker.DimensionedArrayValues, ModelMaker",
                          "Elements": {
                            "$type": "ModelMakerEngine.MMElements, ModelMakerEngine",
                            "$values": []
                          },
                          "Values": {
                            "$type": "System.Collections.Generic.List`1[[System.Object, mscorlib]], mscorlib",
                            "$values": [
                              "",
                              "0.045",
                              "0.045",
                              "0.045",
                              "0.045",
                              "0.045",
                              "",
                              ""
                            ]
                          }
                        },
                        {
                          "$id": "56",
                          "$type": "ModelMaker.DimensionedArrayValues, ModelMaker",
                          "Elements": {
                            "$type": "ModelMakerEngine.MMElements, ModelMakerEngine",
                            "$values": [
                              {
                                "$ref": "3"
                              }
                            ]
                          },
                          "Values": {
                            "$type": "System.Collections.Generic.List`1[[System.Object, mscorlib]], mscorlib",
                            "$values": [
                              null,
                              0.045,
                              0.045,
                              0.045,
                              0.045,
                              0.045,
                              null,
                              null
                            ]
                          }
                        },
                        {
                          "$id": "57",
                          "$type": "ModelMaker.DimensionedArrayValues, ModelMaker",
                          "Elements": {
                            "$type": "ModelMakerEngine.MMElements, ModelMakerEngine",
                            "$values": [
                              {
                                "$ref": "4"
                              }
                            ]
                          },
                          "Values": {
                            "$type": "System.Collections.Generic.List`1[[System.Object, mscorlib]], mscorlib",
                            "$values": [
                              null,
                              0.045,
                              0.045,
                              0.045,
                              0.045,
                              0.045,
                              null,
                              null
                            ]
                          }
                        },
                        {
                          "$id": "58",
                          "$type": "ModelMaker.DimensionedArrayValues, ModelMaker",
                          "Elements": {
                            "$type": "ModelMakerEngine.MMElements, ModelMakerEngine",
                            "$values": [
                              {
                                "$ref": "5"
                              }
                            ]
                          },
                          "Values": {
                            "$type": "System.Collections.Generic.List`1[[System.Object, mscorlib]], mscorlib",
                            "$values": [
                              null,
                              0.045,
                              0.045,
                              0.045,
                              0.045,
                              0.045,
                              null,
                              null
                            ]
                          }
                        },
                        {
                          "$id": "59",
                          "$type": "ModelMaker.DimensionedArrayValues, ModelMaker",
                          "Elements": {
                            "$type": "ModelMakerEngine.MMElements, ModelMakerEngine",
                            "$values": [
                              {
                                "$ref": "6"
                              }
                            ]
                          },
                          "Values": {
                            "$type": "System.Collections.Generic.List`1[[System.Object, mscorlib]], mscorlib",
                            "$values": [
                              null,
                              0.08,
                              0.08,
                              0.08,
                              0.08,
                              0.08,
                              null,
                              null
                            ]
                          }
                        }
                      ]
                    },
                    "Is2DArray": false,
                    "NonPrimaryInput": false,
                    "Max": "NaN",
                    "Min": "NaN",
                    "IsBalanceButNotCorkscrew": false,
                    "IsEditable": true,
                    "IsConstant": false,
                    "UniqueID": "4af0de03-2a99-4a51-9ced-d96be20362e1",
                    "Dimensions": {
                      "$type": "ModelMakerEngine.MMDimensions, ModelMakerEngine",
                      "$values": [
                        {
                          "$ref": "2"
                        }
                      ]
                    },
                    "EquationOBXInternal": "{2D array of values}",
                    "NameOfGroup": "Inputs",
                    "EquationToParse": "{2D array of values}",
                    "MostRecentExpectedUnitErrors": null,
                    "Units": {
                      "$id": "6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un off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ex",
              "Name": "Totex",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1",
              "$type": "ModelMaker.GroupNode, ModelMaker",
              "TabOrHeaderColour": "",
              "CollapsedByDefault": false,
              "Comment": "",
              "NameOfGroup": "Inputs",
              "YPosition": 2,
              "Folded": false,
              "Font": null,
              "Children": {
                "$type": "ModelMaker.GroupNodeChildCollection, ModelMaker",
                "$values": [
                  {
                    "$id": "62",
                    "$type": "ModelMaker.VariableNode, ModelMaker",
                    "RowTotalDependent": null,
                    "ScenarioSelectorDependent": null,
                    "ValidValues": null,
                    "PutCalculationOnReport": false,
                    "CalculateOnThisReport": null,
                    "PivotTableLink": null,
                    "ExcelNameName": "Trigger_threshold",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3",
                          "$type": "ModelMaker.DimensionedArrayValues, ModelMaker",
                          "Elements": {
                            "$type": "ModelMakerEngine.MMElements, ModelMakerEngine",
                            "$values": []
                          },
                          "Values": {
                            "$type": "System.Collections.Generic.List`1[[System.Object, mscorlib]], mscorlib",
                            "$values": [
                              "",
                              "0",
                              "0.5",
                              "0.4",
                              "0",
                              "0",
                              "",
                              ""
                            ]
                          }
                        }
                      ]
                    },
                    "Is2DArray": false,
                    "NonPrimaryInput": false,
                    "Max": "NaN",
                    "Min": "NaN",
                    "IsBalanceButNotCorkscrew": false,
                    "IsEditable": true,
                    "IsConstant": false,
                    "UniqueID": "ab7e2e86-9750-4009-a455-e1f2f59b14ca",
                    "Dimensions": {
                      "$type": "ModelMakerEngine.MMDimensions, ModelMakerEngine",
                      "$values": []
                    },
                    "EquationOBXInternal": "{,0,0.5,0.4,0,0,,}",
                    "NameOfGroup": "Inputs",
                    "EquationToParse": "{,0,0.5,0.4,0,0,,}",
                    "MostRecentExpectedUnitErrors": null,
                    "Units": {
                      "$id": "6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Trigger threshol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5",
                    "$type": "ModelMaker.VariableNode, ModelMaker",
                    "RowTotalDependent": null,
                    "ScenarioSelectorDependent": null,
                    "ValidValues": null,
                    "PutCalculationOnReport": false,
                    "CalculateOnThisReport": null,
                    "PivotTableLink": null,
                    "ExcelNameName": "Clawback_rate__",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6",
                          "$type": "ModelMaker.DimensionedArrayValues, ModelMaker",
                          "Elements": {
                            "$type": "ModelMakerEngine.MMElements, ModelMakerEngine",
                            "$values": []
                          },
                          "Values": {
                            "$type": "System.Collections.Generic.List`1[[System.Object, mscorlib]], mscorlib",
                            "$values": [
                              "",
                              "0.5",
                              "0.5",
                              "0.5",
                              "0.5",
                              "0.5",
                              "",
                              ""
                            ]
                          }
                        }
                      ]
                    },
                    "Is2DArray": false,
                    "NonPrimaryInput": false,
                    "Max": "NaN",
                    "Min": "NaN",
                    "IsBalanceButNotCorkscrew": false,
                    "IsEditable": true,
                    "IsConstant": false,
                    "UniqueID": "aa3513f2-b3f9-48dd-b1b1-4e4f3184b780",
                    "Dimensions": {
                      "$type": "ModelMakerEngine.MMDimensions, ModelMakerEngine",
                      "$values": []
                    },
                    "EquationOBXInternal": "{,0.5,0.5,0.5,0.5,0.5,,}",
                    "NameOfGroup": "Inputs",
                    "EquationToParse": "{,0.5,0.5,0.5,0.5,0.5,,}",
                    "MostRecentExpectedUnitErrors": null,
                    "Units": {
                      "$id": "6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lawback rate %",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8",
                    "$type": "ModelMaker.VariableNode, ModelMaker",
                    "RowTotalDependent": null,
                    "ScenarioSelectorDependent": null,
                    "ValidValues": null,
                    "PutCalculationOnReport": false,
                    "CalculateOnThisReport": null,
                    "PivotTableLink": null,
                    "ExcelNameName": "Year_2_payback_period_fla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69",
                          "$type": "ModelMaker.DimensionedArrayValues, ModelMaker",
                          "Elements": {
                            "$type": "ModelMakerEngine.MMElements, ModelMakerEngine",
                            "$values": []
                          },
                          "Values": {
                            "$type": "System.Collections.Generic.List`1[[System.Object, mscorlib]], mscorlib",
                            "$values": [
                              null,
                              null,
                              null,
                              null,
                              1.0,
                              1.0,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Is2DArray": false,
                    "NonPrimaryInput": false,
                    "Max": "NaN",
                    "Min": "NaN",
                    "IsBalanceButNotCorkscrew": false,
                    "IsEditable": true,
                    "IsConstant": false,
                    "UniqueID": "82df505d-3519-43d2-ae49-fc3be82f0bc5",
                    "Dimensions": {
                      "$type": "ModelMakerEngine.MMDimensions, ModelMakerEngine",
                      "$values": []
                    },
                    "EquationOBXInternal": "{,,,,1,1,,,,,,,,,,,,,,,,,,,,,,,,,,,,,,,,,,,,,,,,,,,,,,,,,,,,,,,,,,,,,,,,,,,,,,,,,,,,,,,,,,,,,,,,,,,,,,,,,,,,,,,,,,,,,,,,,,,,,,,,,,,,,,,,,,,,,,,,,,,,,,,,,,,,,,,,,,,,,,,,,,,,,,,,,,,,,,,,,,,,,,,,,,,,,,,,,,,,,,,,,,,,,,,,,,,,,,,,,,,,,,,,,,,,,,,,,,,,,,,,,,,,,,,,,,,,,,,,,,,,,,,,,,,,,,,,,,,,,,,,,,,,,,,,,,,,,,,,,,,,,,,,,,,,,,,,,,,,,,,,,,,,,,,,,,,,,,,,,,,,,,,,,,,,,,,,,,,,,,,,,,,,,,,,,,,,,,,,,,,,,,,,,,,,,,,,,,,,,,,,,,,,,,,,,,,,,,,,,,,,,,,,,,,,,,,,,,,,,,,,,,,,,,,,,,,,,,,,,,,,,,,,,,,,,,,,,,,,,,,,,,,,,,,,,,,,,,,,,,,,,,,,,,,,,,,,,,,,,,,,,,,,,,,,,,,,,,,,,,,,,,,,,,,,,,,,,,,,,,,,,,,,,,,,,,,,,,,,,,,,,,,,,,,,,,,,,,,,,,,,,,,,,,,,,,,,,,,,,,,,,,,,,,,,,,,,,,,,,,,,,,,,,,,,,,,,,,,,,,,,,,,,,,,,,,,,,,,,,,,,,,,,,,,,,,,,,,,,,,,,,,,,,,,,,,,,,,,,,,,,,,,,,,,,,,,,,,,,,,,,,,,,,,,,,,,,,,,,,,,,,,,,,,,,,,,,,,,,,,,,,,,,,,,,,,,,,,,,,,,,,,,,,,,,,,,,,,,,,,,,,,,,,,,,,,,,,,,,,,,,,,,,,,,,,,,,,,,,,,,,,,,,,,,,,,,,,,,,,,,,,,,,,,,,,,,,,,,,,,,,,,,,,,,,,,,,,,,,,,,,,,,,,,,,,,,,,,,,,,,,,,,,,,,,,,,,,,,,,,,,,,,,,,,,,,,,,,,,,,,,,,,,,,,,,,,,,,,,,,,,,,,,,,,,,,,,,,,,,,,,,,,,,,,,,,,,,,,,,,,,,,,,,,,,,,,,,,,,,,,,,,,,,,,,,,,,,,,,,,,,,,,,,,,,,,,,,,,,,,,,,,,,,,,,,,,,,,,,,,,,,,,,,,,,,,,,,,,,,,,,,,,,,,,,,,,,,,,,,,,,,,,,,,,,,,,,,,,,,,,,,,,,,,,,,,,,,,,,,,,,,,,,,,,,,,,,,,,,,,,,,,,,,,,,,,,,,,,,,,,,,,,,,,,,,,,,,,,,,,,,,,,,,,,,,,,,,,,,,,,,,,,,,,,,,,,,,,,,,,,,,,,,,,,,,,,,,,,,,,,,,,,,,,,,,,,,,,,,,,,,,,,,,,,,,,,,,,,,,,,,,,,,,,,,,,,,,,,,,,,,,,,,,,,,,,,,,,,,,,,,,,,,,,,,,,,,,,,,,,,,,,,,,,,,,,,,,,,,,,,,,,,,,,,,,,,,,,,,,,,,,,,,,,,,,,,,,,,,,,,,,,,,,,,,,,,,,,,,,,,,,,,,,,,,,,,,,,,,,,,,,,,,,,,,,,,,,,,,,,,,,,,,,,,,,,,,,,,,,,,,,,,,,,,,,,,,,,,,,,,,,,,,,,,,,,,,,,,,,,,,,,,,,,,,,,,,,,,,,,,,,,,,,,,,,,,,,,,,,,,,,,,,,,,,,,,,,,,,,,,,,,,,,,,,,,,,,,,,,,,,,,,,,,,,,,,,,,,,,,,,,,,,,,,,,,,,,,,,,,,,,,,,,,,,,,,,,,,,,,,,,,,,,,,,,,,,,,,,,,,,,,,,,,,,,,,,,,,,,,,,,,,,,,,,,,,,,,,,,,,,,,,,,,,,,,,,,,,,,,,,,,,,,,,,,,,,,,,,,,,,,,,,,,,,,,,,,,,,,,,,,,,,,,,,,,,,,,,,,,,,,,,,,,,,,,,,,,,,,,,,,,,,,,,,,,,,,,,,,,,,,,,,,,,,,,,,,,,,,,,,,,,,,,,,,,,,,,,,,,,,,,,,,,,,,,,,,,,,,,,,,,,,,,,,,,,,,,,,,,,,,,,,,,,,,,,,,,,,,,,,,,,,,,,,,,,,,,,,,,,,,,,,,,,,,,,,,,,,,,,,,,,,,,,,,,,,,,,,,,,,,,,,,,,,,,,,,,,,,,,,,,,,,,,,,,,,,,,,,,,,,,,,,,,,,,,,,,,,,,,,,,,,,,,,,,,,,,,,,,,,,,,,,,,,,,,,,,,,,,,,,,,,,,,,,,,,,,,,,,,,,,,,,,,,,,,,,,,,,,,,,,,,,,,,,,,,,,,,,,,,,,,,,,,,,,,,,,,,,,,,,,,,,,,,,,,,,,,,,,,,,,,,,,,,,,,,,,,,,,,,,,,,,,,,,,,,,,,,,,,,,,,,,,,,,,,,,,,,,,,,,,,,,,,,,,,,,,,,,,,,,,,,,,,,,,,,,,,,,,,,,,,,,,,,,,,,,,,,,,,,,,,,,,,,,,,,,,,,,,,,,,,,,,,,,,,,,,,,,,,,,,,,,,,,,,,,,,,,,,,,,,,,,,,,,,,,,,,,,,,,,,,,,,,,,,,,,,,,,,,,,,,,,,,,,,,,,,,,,,,,,,,,,,,,,,,,,,,,,,,,,,,,,,,,,,,,,,,,,,,,,,,,,,,,,,,,,,,,,,,,,,,,,,,,,,,,,,,,,,,,,,,,,,,,,,,,,,,,,,,,,,,,,,,,,,,,,,,,,,,,,,,,,,,,,,,,,,,,,,,,,,,,,,,,,,,,,,,,,,,,,,,,,,,,,,,,,,,,,,,,,,,,,,,,,,,,,,,,,,,,,,,,,,,,,,,,,,,,,,,,,,,,,,,,,,,,,,,,,,,,,,,,,,,,,,,,,,,,,,,,,,,,,,,,,,,,,,,,,,,,,,,,,,,,,,,,,,,,,,,,,,,,,,,,,,,,,,,,,,,,,,,,,,,,,,,,,,,,,,,,,,,,,,,,,,,,,,,,,,,,,,,,,,,,,,,,,,,,,,,,,,,,,,,,,,,,,,,,,,,,,,,,,,,,,,,,,,,,,,,,,,,,,,,,,,,,,,,,,,,,,,,,,,,,,,,,,,,,,,,,,,,,,,,,,,,,,,,,,,,,,,,,,,,,,,,,,,,,,,,,,,,,,,,,,,,,,,,,,,,,,,,,,,,,,,,,,,,,,,,,,,,,,,,,,,,,,,,,,,,,,,,,,,,,,,,,,,,,,,,,,,,,,,,,,,,,,,,,,,,,,,,,,,,,,,,,,,,,,,,,,,,,,,,,,,,,,,,,,,,,,,,,,,,,,,,,,,,,,,,,,,,,,,,,,,,,,,,,,,,,,,,,,,,,,,,,,,,,,,,,,,,,,,,,,,,,,,,,,,,,,,,,,,,,,,,,,,,,,,,,,,,,,,,,,,,,,,,,,,,,,,,,,,,,,,,,,,,,,,,,,,,,,,,,,,,,,,,,,,,,,,,,,,,,,,,,,,,,,,,,,,,,,,,,,,,,,,,,,,,,,,,,,,,,,,,,,,,,,,,,,,,,,,,,,,,,,,,,,,,,,,,,,,,,,,,,,,,,,,,,,,,,,,,,,,,,,,,,,,,,,,,,,,,,,,,,,,,,,,,,,,,,,,,,,,,,,,,,,,,,,,,,,,,,,,,,,,,,,,,,,,,,,,,,,,,,,,,,,,,,,,,,,,,,,,,,,,,,,,,,,,,,,,,,,,,,,,,,,,,,,,,,,,,,,,,,,,,,,,,,,,,,,,,,,,,,,,,,,,,,,,,,,,,,,,,,,,,,,,,,,,,,,,,,,,,,,,,,,,,,,,,,,,,,,,,,,,,,,,,,,,,,,,,,,,,,,,,,,,,,,,,,,,,,,,,,,,,,,,,,,,,,,,,,,,,,,,,,,,,,,,,,,,,,,,,,,,,,,,,,,,,,,,,,,,,,,,,,,,,,,,,,,,,,,,,,,,,,,,,,,,,,,,,,,,,,,,,,,,,,,,,,,,,,,,,,,,,,,,,,,,,,,,,,,,,,,,,,,,,,,,,,,,,,,,,,,,,,,,,,,,,,,,,,,,,,,,,,,,,,,,,,,,,,,,,,,,,,,,,,,,,,,,,,,,,,,,,,,,,,,,,,,,,,,,,,,,,,,,,,,,,,,,,,,,,,,,,,,,,,,,,,,,,,,,,,,,,,,,,,,,,,,,,,,,,,,,,,,,,,,,,,,,,,,,,,,,,,,,,,,,,,,,,,,,,,,,,,,,,,,,,,,,,,,,,,,,,,,,,,,,,,,,,,,,,,,,,,,,,,,,,,,,,,,,,,,,,,,,,,,,,,,,,,,,,,,,,,,,,,,,,,,,,,,,,,,,,,,,,,,,,,,,,,,,,,,,,,,,,,,,,,,,,,,,,,,,,,,,,,,,,,,,,,,,,,,,,,,,,,,,,,,,,,,,,,,,,,,,,,,,,,,,,,,,,,,,,,,,,,,,,,,,,,,,,,,,,,,,,,,,,,,,,,,,,,,,,,,,,,,,,,,,,,,,,,,,,,,,,,,,,,,,,,,,,,,,,,,,,,,,,,,,,,,,,,,,,,,,,,,,,,,,,,,,,,,,,,,,,,,,,,,,,,,,,,,,,,,,,,,,,,,,,,,,,,,,,,,,,,,,,,,,,,,,,,,,,,,,,,,,,,,,,,,,,,,,,,,,,,,,,,,,,,,,,,,,,,,,,,,,,,,,,,,,,,,,,,,,,,,,,,,,,,,,,,,,,,,,,,,,,,,,,,,,,,,,,,,,,,,,,,,,,,,,,,,,,,,,,,,,,,,,,,,,,,,,,,,,,,,,,,,,,,,,,,,,,,,,,,,,,,,,,,,,,,,,,,,,,,,,,,,,,,,,,,,,,,,,,,,,,,,,,,,,,,,,,,,,,,,,,,,,,,,,,,,,,,,,,,,,,,,,,,,,,,,,,,,,,,,,,,,,,,,,,,,,,,,,,,,,,,,,,,,,,,,,,,,,,,,,,,,,,,,,,,,,,,,,,,,,,,,,,,,,,,,,,,,,,,,,,,,,,,,,,,,,,,,,,,,,,,,,,,,,,,,,,,,,,,,,,,,,,,,,,,,,,,,,,,,,,,,,,,,,,,,,,,,,,,,,,,,,,,,,,,,,,,,,,,,,,,,,,,,,,,,,,,,,,,,,,,,,,,,,,,,,,,,,,,,,,,,,,,,,,,,,,,,,,,,,,,,,,,,,,,,,,,,,,,,,,,,,,,,,,,,,,,,,,,,,,,,,,,,,,,,,,,,,,,,,,,,,,,,,,,,,,,,,,,,,,,,,,,,,,,,,,,,,,,,,,,,,,,,,,,,,,,,,,,,,,,,,,,,,,,,,,,,,,,,,,,,,,,,,,,,,,,,,,,,,,,,,,,,,,,,,,,,,,,,,,,,,,,,,,,,,,,,,,,,,,,,,,,,,,,,,,,,,,,,,,,,,,,,,,,,,,,,,,,,,,,,,,,,,,,,,,,,,,,,,,,,,,,,,,,,,,,,,,,,,,,,,,,,,,,,,,,,,,,,,,,,,,,,,,,,,,,,,,,,,,,,,,,,,,,,,,,,,,,,,,,,,,,,,,,,,,,,,,,,,,,,,,,,,,,,,,,,,,,,,,,,,,,,,,,,,,,,,,,,,,,,,,,,,,,,,,,,,,,,,,,,,,,,,,,,,,,,,,,,,,,,,,,,,,,,,,,,,,,,,,,,,,,,,,,,,,,,,,,,,,,,,,,,,,,,,,,,,,,,,,,,,,,,,,,,,,,,,,,,,,,,,,,,,,,,,,,,,,,,,,,,,,,,,,,,,,,,,,,,,,,,,,,,,,,,,,,,,,,,,,,,,,,,,,,,,,,,,,,,,,,,,,,,,,,,,,,,,,,,,,,,,,,,,,,,,,,,,,,,,,,,,,,,,,,,,,,,,,,,,,,,,,,,,,,,,,,,,,,,,,,,,,,,,,,,,,,,,,,,,,,,,,,,,,,,,,,,,,,,,,,,,,,,,,,,,,,,,,,,,,,,,,,,,,,,,,,,,,,,,,,,,,,,,,,,,,,,,,,,,,,,,,,,,,,,,,,,,,,,,,,,,,,,,,,,,,,,,,,,,,,,,,,,,,,,,,,,,,,,,,,,,,,,,,,,,,,,,,,,,,,,,,,,,,,,,,,,,,,,,,,,,,,,,,,,,,,,,,,,,,,,,,,,,,,,,,,,,,,,,,,,,,,,,,,,,,,,,,,,,,,,,,,,,,,,,,,,,,,,,,,,,,,,,,,,,,,,,,,,,,,,,,,,,,,,,,,,,,,,,,,,,,,,,,,,,,,,,,,,,,,,,,,,,,,,,,,,,,,,,,,,,,,,,,,,,,,,,,,,,,,,,,,,,,,,,,,,,,,,,,,,,,,,,,,,,,,,,,,,,,,,,,,,,,,,,,,,,,,,,,,,,,,,,,,,,,,,,,,,,,,,,,,,,,,,,,,,,,,,,,,,,,,,,,,,,,,,,,,,,,,,,,,,,,,,,,,,,,,,,,,,,,,,,,,,,,,,,,,,,,,,,,,,,,,,,,,,,,,,,,,,,,,,,,,,,,,,,,,,,,,,,,,,,,,,,,,,,,,,,,,,,,,,,,,,,,,,,,,,,,,,,,,,,,,,,,,,,,,,,,,,,,,,,,,,,,,,,,,,,,,,,,,,,,,,,,,,,,,,,,,,,,,,,,,,,,,,,,,,,,,,,,,,,,,,,,,,,,,,,,,,,,,,,,,,,,,,,,,,,,,,,,,,,,,,,,,,,,,,,,,,,,,,,,,,,,,,,,,,,,,,,,,,,,,,,,,,,,,,,,,,,,,,,,,,,,,,,,,,,,,,,,,,,,,,,,,,,,,,,,,,,,,,,,,,,,,,,,,,,,,,,,,,,,,,,,,,,,,,,,,,,,,,,,,,,,,,,,,,,,,,,,,,,,,,,,,,,,,,,,,,,,,,,,,,,,,,,,,,,,,,,,,,,,,,,,,,,,,,,,,,,,,,,,,,,,,,,,,,,,,,,,,,,,,,,,,,,,,,,,,,,,,,,,,,,,,,,,,,,,,,,,,,,,,,,,,,,,,,,,,,,,,,,,,,,,,,,,,,,,,,,,,,,,,,,,,,,,,,,,,,,,,,,,,,,,,,,,,,,,,,,,,,,,,,,,,,,,,,,,,,,,,,,,,,,,,,,,,,,,,,,,,,,,,,,,,,,,,,,,,,,,,,,,,,,,,,,,,,,,,,,,,,,,,,,,,,,,,,,,,,,,,,,,,,,,,,,,,,,,,,,,,,,,,,,,,,,,,,,,,,,,,,,,,,,,,,,,,,,,,,,,,,,,,,,,,,,,,,,,,,,,,,,,,,,,,,,,,,,,,,,,,,,,,,,,,,,,,,,,,,,,,,,,,,,,,,,,,,,,,,,,,,,,,,,,,,,,,,,,,,,,,,,,,,,,,,,,,,,,,,,,,,,,,,,,,,,,,,,,,,,,,,,,,,,,,,,,,,,,,,,,,,,,,,,,,,,,,,,,,,,,,,,,,,,,,,,,,,,,,,,,,,,,,,,,,,,,,,,,,,,,,,,,,,,,,,,,,,,,,,,,,,,,,,,,,,,,,,,,,,,,,,,,,,,,,,,,,,,,,,,,,,,,,,,,,,,,,,,,,,,,,,,,,,,,,,,,,,,,,,,,,,,,,,,,,,,,,,,,,,,,,,,,,,,,,,,,,,,,,,,,,,,,,,,,,,,,,,,,,,,,,,,,,,,,,,,,,,,,,,,,,,,,,,,,,,,,,,,,,,,,,,,,,,,,,,,,,,,,,,,,,,,,,,,,,,,,,,,,,,,,,,,,,,,,,,,,,,,,,,,,,,,,,,,,,,,,,,,,,,,,,,,,,,,,,,,,,,,,,,,,,,,,,,,,,,,,,,,,,,,,,,,,,,,,,,,,,,,,,,,,,,,,,,,,,,,,,,,,,,,,,,,,,,,,,,,,,,,,,,,,,,,,,,,,,,,,,,,,,,,,,,,,,,,,,,,,,,,,,,,,,,,,,,,,,,,,,,,,,,,,,,,,,,,,,,,,,,,,,,,,,,,,,,,,,,,,,,,,,,,,,,,,,,,,,,,,,,,,,,,,,,,,,,,,,,,,,,,,,,,,,,,,,,,,,,,,,,,,,,,,,,,,,,,,,,,,,,,,,,,,,,,,,,,,,,,,,,,,,,,,,,,,,,,,,,,,,,,,,,,,,,,,,,,,,,,,,,,,,,,,,,,,,,,,,,,,,,,,,,,,,,,,,,,,,,,,,,,,,,,,,,,,,,,,,,,,,,,,,,,,,,,,,,,,,,,,,,,,,,,,,,,,,,,,,,,,,,,,,,,,,,,,,,,,,,,,,,,,,,,,,,,,,,,,,,,,,,,,,,,,,,,,,,,,,,,,,,,,,,,,,,,,,,,,,,,,,,,,,,,,,,,,,,,,,,,,,,,,,,,,,,,,,,,,,,,,,,,,,,,,,,,,,,,,,,,,,,,,,,,,,,,,,,,,,,,,,,,,,,,,,,,,,,,,,,,,,,,,,,,,,,,,,,,,,,,,,,,,,,,,,,,,,,,,,,,,,,,,,,,,,,,,,,,,,,,,,,,,,,,,,,,,,,,,,,,,,,,,,,,,,,,,,,,,,,,,,,,,,,,,,,,,,,,,,,,,,,,,,,,,,,,,,,,,,,,,,,,,,,,,,,,,,,,,,,,,,,,,,,,,,,,,,,,,,,,,,,,,,,,,,,,,,,,,,,,,,,,,,,,,,,,,,,,,,,,,,,,,,,,,,,,,,,,,,,,,,,,,,,,,,,,,,,,,,,,,,,,,,,,,,,,,,,,,,,,,,,,,,,,,,,,,,,,,,,,,,,,,,,,,,,,,,,,,,,,,,,,,,,,,,,,,,,,,,,,,,,,,,,,,,,,,,,,,,,,,,,,,,,,,,,,,,,,,,,,,,,,,,,,,,,,,,,,,,,,,,,,,,,,,,,,,,,,,,,,,,,,,,,,,,,,,,,,,,,,,,,,,,,,,,,,,,,,,,,,,,,,,,,,,,,,,,,,,,,,,,,,,,,,,,,,,,,,,,,,,,,,,,,,,,,,,,,,,,,,,,,,,,,,,,,,,,,,,,,,,,,,,,,,,,,,,,,,,,,,,,,,,,,,,,,,,,,,,,,,,,,,,,,,,,,,,,,,,,,,,,,,,,,,,,,,,,,,,,,,,,,,,,,,,,,,,,,,,,,,,,,,,,,,,,,,,,,,,,,,,,,,,,,,,,,,,,,,,,,,,,,,,,,,,,,,,,,,,,,,,,,,,,,,,,,,,,,,,,,,,,,,,,,,,,,,,,,,,,,,,,,,,,,,,,,,,,,,,,,,,,,,,,,,,,,,,,,,,,,,,,,,,,,,,,,,,,,,,,,,,,,,,,,,,,,,,,,,,,,,,,,,,,,,,,,,,,,,,,,,,,,,,,,,,,,,,,,,,,,,,,,,,,,,,,,,,,,,,,,,,,,,,,,,,,,,,,,,,,,,,,,,,,,,,,,,,,,,,,,,,,,,,,,,,,,,,,,,,,,,,,,,,,,,,,,,,,,,,,,,,,,,,,,,,,,,,,,,,,,,,,,,,,,,,,,,,,,,,,,,,,,,,,,,,,,,,,,,,,,,,,,,,,,,,,,,,,,,,,,,,,,,,,,,,,,,,,,,,,,,,,,,,,,,,,,,,,,,,,,,,,,,,,,,,,,,,,,,,,,,,,,,,,,,,,,,,,,,,,,,,,,,,,,,,,,,,,,,,,,,,,,,,,,,,,,,,,,,,,,,,,,,,,,,,,,,,,,,,,,,,,,,,,,,,,,,,,,,,,,,,,,,,,,,,,,,,,,,,,,,,,,,,,,,,,,,,,,,,,,,,,,,,,,,,,,,,,,,,,,,,,,,,,,,,,,,,,,,,,,,,,,,,,,,,,,,,,,,,,,,,,,,,,,,,,,,,,,,,,,,,,,,,,,,,,,,,,,,,,,,,,,,,,,,,,,,,,,,,,,,,,,,,,,,,,,,,,,,,,,,,,,,,,,,,,,,,,,,,,,,,,,,,,,,,,,,,,,,,,,,,,,,,,,,,,,,,,,,,,,,,,,,,,,,,,,,,,,,,,,,,,,,,,,,,,,,,,,,,,,,,,,,,,,,,,,,,,,,,,,,,,,,,,,,,,,,,,,,,,,,,,,,,,,,,,,,,,,,,,,,,,,,,,,,,,,,,,,,,,,,,,,,,,,,,,,,,,,,,,,,,,,,,,,,,,,,,,,,,,,,,,,,,,,,,,,,,,,,,,,,,,,,,,,,,,,,,,,,,,,,,,,,,,,,,,,,,,,,,,,,,,,,,,,,,,,,,,,,,,,,,,,,,,,,,,,,,,,,,,,,,,,,,,,,,,,,,,,,,,,,,,,,,,,,,,,,,,,,,,,,,,,,,,,,,,,,,,,,,,,,,,,,,,,,,,,,,,,,,,,,,,,,,,,,,,,,,,,,,,,,,,,,,,,,,,,,,,,,,,,,,,,,,,,,,,,,,,,,,,,,,,,,,,,,,,,,,,,,,,,,,,,,,,,,,,,,,,,,,,,,,,,,,,,,,,,,,,,,,,,,,,,,,,,,,,,,,,,,,,,,,,,,,,,,,,,,,,,,,,,,,,,,,,,,,,,,,,,,,,,,,,,,,,,,,,,,,,,,,,,,,,,,,,,,,,,,,,,,,,,,,,,,,,,,,,,,,,,,,,,,,,,,,,,,,,,,,,,,,,,,,,,,,,,,,,,,,,,,,,,,,,,,,,,,,,,,,,,,,,,,,,,,,,,,,,,,,,,,,,,,,,,,,,,,,,,,,,,,,,,,,,,,,,,,,,,,,,,,,,,,,,,,,,,,,,,,,,,,,,,,,,,,,,,,,,,,,,,,,,,,,,,,,,,,,,,,,,,,,,,,,,,,,,,,,,,,,,,,,,,,,,,,,,,,,,,,,,,,,,,,,,,,,,,,,,,,,,,,,,,,,,,,,,,,,,,,,,,,,,,,,,,,,,,,,,,,,,,,,,,,,,,,,,,,,,,,,,,,,,,,,,,,,,,,,,,,,,,,,,,,,,,,,,,,,,,,,,,,,,,,,,,,,,,,,,,,,,,,,,,,,,,,,,,,,,,,,,,,,,,,,,,,,,,,,,,,,,,,,,,,,,,,,,,,,,,,,,,,,,,,,,,,,,,,,,,,,,,,,,,,,,,,,,,,,,,,,,,,,,,,,,,,,,,,,,,,,,,,,,,,,,,,,,,,,,,,,,,,,,,,,,,,,,,,,,,,,,,,,,,,,,,,,,,,,,,,,,,,,,,,,,,,,,,,,,,,,,,,,,,,,,,,,,,,,,,,,,,,,,,,,,,,,,,,,,,,,,,,,,,,,,,,,,,,,,,,,,,,,,,,,,,,,,,,,,,,,,,,,,,,,,,,,,,,,,,,,,,,,,,,,,,,,,,,,,,,,,,,,,,,,,,,,,,,,,,,,,,,,,,,,,,,,,,,,,,,,,,,,,,,,,,,,,,,,,,,,,,,,,,,,,,,,,,,,,,,,,,,,,,,,,,,,,,,,,,,,,,,,,,,,,,,,,,,,,,,,,,,,,,,,,,,,,,,,,,,,,,,,,,,,,,,,,,,,,,,,,,,,,,,,,,,,,,,,,,,,,,,,,,,,,,,,,,,,,,,,,,,,,,,,,,,,,,,,,,,,,,,,,,,,,,,,,,,,,,,,,,,,,,,,,,,,,,,,,,,,,,,,,,,,,,,,,,,,,,,,,,,,,,,,,,,,,,,,,,,,,,,,,,,,,,,,,,,,,,,,,,,,,,,,,,,,,,,,,,,,,,,,,,,,,,,,,,,,,,,,,,,,,,,,,,,,,,,,,,,,,,,,,,,,,,,,,,,,,,,,,,,,,,,,,,,,,,,,,,,,,,,,,,,,,,,,,,,,,,,,,,,,,,,,,,,,,,,,,,,,,,,,,,,,,,,,,,,,,,,,,,,,,,,,,,,,,,,,,,,,,,,,,,,,,,,,,,,,,,,,,,,,,,,,,,,,,,,,,,,,,,,,,,,,,,,,,,,,,,,,,,,,,,,,,,,,,,,,,,,,,,,,,,,,,,,,,,,,,,,,,,,,,,,,,,,,,,,,,,,,,,,,,,,,,,,,,,,,,,,,,,,,,,,,,,,,,,,,,,,,,,,,,,,,,,,,,,,,,,,,,,,,,,,,,,,,,,,,,,,,,,,,,,,,,,,,,,,,,,,,,,,,,,,,,,,,,,,,,,,,,,,,,,,,,,,,,,,,,,,,,,,,,,,,,,,,,,,,,,,,,,,,,,,,,,,,,,,,,,,,,,,,,,,,,,,,,,,,,,,,,,,,,,,,,,,,,,,,,,,,,,,,,,,,,,,,,,,,,,,,,,,,,,,,,,,,,,,,,,,,,,,,,,,,,,,,,,,,,,,,,,,,,,,,,,,,,,,,,,,,,,,,,,,,,,,,,,,,,,,,,,,,,,,,,,,,,,,,,,,,,,,,,,,,,,,,,,,,,,,,,,,,,,,,,,,,,,,,,,,,,,,,,,,,,,,,,,,,,,,,,,,,,,,,,,,,,,,,,,,,,,,,,,,,,,,,,,,,,,,,,,,,,,,,,,,,,,,,,,,,,,,,,,,,,,,,,,,,,,,,,,,,,,,,,,,,,,,,,,,,,,,,,,,,,,,,,,,,,,,,,,,,,,,,,,,,,,,,,,,,,,,,,,,,,,,,,,,,,,,,,,,,,,,,,,,,,,,,,,,,,,,,,,,,,,,,,,,,,,,,,,,,,,,,,,,,,,,,,,,,,,,,,,,,,,,,,,,,,,,,,,,,,,,,,,,,,,,,,,,,,,,,,,,,,,,,,,,,,,,,,,,,,,,,,,,,,,,,,,,,,,,,,,,,,,,,,,,,,,,,,,,,,,,,,,,,,,,,,,,,,,,,,,,,,,,,,,,,,,,,,,,,,,,,,,,,,,,,,,,,,,,,,,,,,,,,,,,,,,,,,,,,,,,,,,,,,,,,,,,,,,,,,,,,,,,,,,,,,,,,,,,,,,,,,,,,,,,,,,,,,,,,,,,,,,,,,,,,,,,,,,,,,,,,,,,,,,,,,,,,,,,,,,,,,,,,,,,,,,,,,,,,,,,,,,,,,,,,,,,,,,,,,,,,,,,,,,,,,,,,,,,,,,,,,,,,,,,,,,,,,,,,,,,,,,,,,,,,,,,,,,,,,,,,,,,,,,,,,,,,,,,,,,,,,,,,,,,,,,,,,,,,,,,,,,,,,,,,,,,,,,,,,,,,,,,,,,,,,,,,,,,,,,,,,,,,,,,,,,,,,,,,,,,,,,,,,,,,,,,,,,,,,,,,,,,,,,,,,,,,,,,,,,,,,,,,,,,,,,,,,,,,,,,,,,,,,,,,,,,,,,,,,,,,,,,,,,,,,,,,,,,,,,,,,,,,,,,,,,,,,,,,,,,,,,,,,,,,,,,,,,,,,,,,,,,,,,,,,,,,,,,,,,,,,,,,,,,,,,,,,,,,,,,,,,,,,,,,,,,,,,,,,,,,,,,,,,,,,,,,,,,,,,,,,,,,,,,,,,,,,,,,,,,,,,,,,,,,,,,,,,,,,,,,,,,,,,,,,,,,,,,,,,,,,,,,,,,,,,,,,,,,,,,,,,,,,,,,,,,,,,,,,,,,,,,,,,,,,,,,,,,,,,,,,,,,,,,,,,,,,,,,,,,,,,,,,,,,,,,,,,,,,,,,,,,,,,,,,,,,,,,,,,,,,,,,,,,,,,,,,,,,,,,,,,,,,,,,,,,,,,,,,,,,,,,,,,,,,,,,,,,,,,,,,,,,,,,,,,,,,,,,,,,,,,,,,,,,,,,,,,,,,,,,,,,,,,,,,,,,,,,,,,,,,,,,,,,,,,,,,,,,,,,,,,,,,,,,,,,,,,,,,,,,,,,,,,,,,,,,,,,,,,,,,,,,,,,,,,,,,,,,,,,,,,,,,,,,,,,,,,,,,,,,,,,,,,,,,,,,,,,,,,,,,,,,,,,,,,,,,,,,,,,,,,,,,,,,,,,,,,,,,,,,,,,,,,,,,,,,,,,,,,,,,,,,,,,,,,,,,,,,,,,,,,,,,,,,,,,,,,,,,,,,,,,,,,,,,,,,,,,,,,,,,,,,,,,,,,,,,,,,,,,,,,,,,,,,,,,,,,,,,,,,,,,,,,,,,,,,,,,,,,,,,,,,,,,,,,,,,,,,,,,,,,,,,,,,,,,,,,,,,,,,,,,,,,,,,,,,,,,,,,,,,,,,,,,,,,,,,,,,,,,,,,,,,,,,,,,,,,,,,,,,,,,,,,,,,,,,,,,,,,,,,,,,,,,,,,,,,,,,,,,,,,,,,,,,,,,,,,,,,,,,,,,,,,,,,,,,,,,,,,,,,,,,,,,,,,,,,,,,,,,,,,,,,,,,,,,,,,,,,,,,,,,,,,,,,,,,,,,,,,,,,,,,,,,,,,,,,,,,,,,,,,,,,,,,,,,,,,,,,,,,,,,,,,,,,,,,,,,,,,,,,,,,,,,,,,,,,,,,,,,,,,,,,,,,,,,,,,,,,,,,,,,,,,,,,,,,,,,,,,,,,,,,,,,,,,,,,,,,,,,,,,,,,,,,,,,,,,,,,,,,,,,,,,,,,,,,,,,,,,,,,,,,,,,,,,,,,,,,,,,,,,,,,,,,,,,,,,,,,,,,,,,,,,,,,,,,,,,,,,,,,,,,,,,,,,,,,,,,,,,,,,,,,,,,,,,,,,,,,,,,,,,,,,,,,,,,,,,,,,,,,,,,,,,,,,,,,,,,,,,,,,,,,,,,,,,,,,,,,,,,,,,,,,,,,,,,,,,,,,,,,,,,,,,,,,,,,,,,,,,,,,,,,,,,,,,,,,,,,,,,,,,,,,,,,,,,,,,,,,,,,,,,,,,,,,,,,,,,,,,,,,,,,,,,,,,,,,,,,,,,,,,,,,,,,,,,,,,,,,,,,,,,,,,,,,,,,,,,,,,,,,,,,,,,,,,,,,,,,,,,,,,,,,,,,,,,,,,,,,,,,,,,,,,,,,,,,,,,,,,,,,,,,,,,,,,,,,,,,,,,,,,,,,,,,,,,,,,,,,,,,,,,,,,,,,,,,,,,,,,,,,,,,,,,,,,,,,,,,,,,,,,,,,,,,,,,,,,,,,,,,,,,,,,,,,,,,,,,,,,,,,,,,,,,,,,,,,,,,,,,,,,,,,,,,,,,,,,,,,,,,,,,,,,,,,,,,,,,,,,,,,,,,,,,,,,,,,,,,,,,,,,,,,,,,,,,,,,,,,,,,,,,,,,,,,,,,,,,,,,,,,,,,,,,,,,,,,,,,,,,,,,,,,,,,,,,,,,,,,,,,,,,,,,,,,,,,,,,,,,,,,,,,,,,,,,,,,,,,,,,,,,,,,,,,,,,,,,,,,,,,,,,,,,,,,,,,,,,,,,,,,,,,,,,,,,,,,,,,,,,,,,,,,,,,,,,,,,,,,,,,,,,,,,,,,,,,,,,,,,,,,,,,,,,,,,,,,,,,,,,,,,,,,,,,,,,,,,,,,,,,,,,,,,,,,,,,,,,,,,,,,,,,,,,,,,,,,,,,,,,,,,,,,,,,,,,,,,,,,,,,,,,,,,,,,,,,,,,,,,,,,,,,,,,,,,,,,,,,,,,,,,,,,,,,,,,,,,,,,,,,,,,,,,,,,,,,,,,,,,,,,,,,,,,,,,,,,,,,,,,,,,,,,,,,,,,,,,,,,,,,,,,,,,,,,,,,,,,,,,,,,,,,,,,,,,,,,,,,,,,,,,,,,,,,,,,,,,,,,,,,,,,,,,,,,,,,,,,,,,,,,,,,,,,,,,,,,,,,,,,,,,,,,,,,,,,,,,,,,,,,,,,,,,,,,,,,,,,,,,,,,,,,,,,,,,,,,,,,,,,,,,,,,,,,,,,,,,,,,,,,,,,,,,,,,,,,,,,,,,,,,,,,,,,,,,,,,,,,,,,,,,,,,,,,,,,,,,,,,,,,,,,,,,,,,,,,,,,,,,,,,,,,,,,,,,,,,,,,,,,,,,,,,,,,,,,,,,,,,,,,,,,,,,,,,,,,,,,,,,,,,,,,,,,,,,,,,,,,,,,,,,,,,,,,,,,,,,,,,,,,,,,,,,,,,,,,,,,,,,,,,,,,,,,,,,,,,,,,,,,,,,,,,,,,,,,,,,,,,,,,,,,,,,,,,,,,,,,,,,,,,,,,,,,,,,,,,,,,,,,,,,,,,,,,,,,,,,,,,,,,,,,,,,,,,,,,,,,,,,,,,,,,,,,,,,,,,,,,,,,,,,,,,,,,,,,,,,,,,,,,,,,,,,,,,,,,,,,,,,,,,,,,,,,,,,,,,,,,,,,,,,,,,,,,,,,,,,,,,,,,,,,,,,,,,,,,,,,,,,,,,,,,,,,,,,,,,,,,,,,,,,,,,,,,,,,,,,,,,,,,,,,,,,,,,,,,,,,,,,,,,,,,,,,,,,,,,,,,,,,,,,,,,,,,,,,,,,,,,,,,,,,,,,,,,,,,,,,,,,,,,,,,,,,,,,,,,,,,,,,,,,,,,,,,,,,,,,,,,,,,,,,,,,,,,,,,,,,,,,,,,,,,,,,,,,,,,,,,,,,,,,,,,,,,,,,,,,,,,,,,,,,,,,,,,,,,,,,,,,,,,,,,,,,,,,,,,,,,,,,,,,,,,,,,,,,,,,,,,,,,,,,,,,,,,,,,,,,,,,,,,,,,,,,,,,,,,,,,,,,,,,,,,,,,,,,,,,,,,,,,,,,,,,,,,,,,,,,,,,,,,,,,,,,,,,,,,,,,,,,,,,,,,,,,,,,,,,,,,,,,,,,,,,,,,,,,,,,,,,,,,,,,,,,,,,,,,,,,,,,,,,,,,,,,,,,,,,,,,,,,,,,,,,,,,,,,,,,,,,,,,,,,,,,,,,,,,,,,,,,,,,,,,,,,,,,,,,,,,,,,,,,,,,,,,,,,,,,,,,,,,,,,,,,,,,,,,,,,,,,,,,,,,,,,,,,,,,,,,,,,,,,,,,,,,,,,,,,,,,,,,,,,,,,,,,,,,,,,,,,,,,,,,,,,,,,,,,,,,,,,,,,,,,,,,,,,,,,,,,,,,,,,,,,,,,,,,,,,,,,,,,,,,,,,,,,,,,,,,,,,,,,,,,,,,,,,,,,,,,,,,,,,,,,,,,,,,,,,,,,,,,,,,,,,,,,,,,,,,,,,,,,,,,,,,,,,,,,,,,,,,,,,,,,,,,,,,,,,,,,,,,,,,,,,,,,,,,,,,,,,,,,,,,,,,,,,,,,,,,,,,,,,,,,,,,,,,,,,,,,,,,,,,,,,,,,,,,,,,,,,,,,,,,,,,,,,,,,,,,,,,,,,,,,,,,,,,,,,,,,,,,,,,,,,,,,,,,,,,,,,,,,,,,,,,,,,,,,,,,,,,,,,,,,,,,,,,,,,,,,,,,,,,,,,,,,,,,,,,,,,,,,,,,,,,,,,,,,,,,,,,,,,,,,,,,,,,,,,,,,,,,,,,,,,,,,,,,,}",
                    "NameOfGroup": "Year 2.Calcualtion of revenue adjustment.PAYG",
                    "EquationToParse": "{,,,,1,1,,,,,,,,,,,,,,,,,,,,,,,,,,,,,,,,,,,,,,,,,,,,,,,,,,,,,,,,,,,,,,,,,,,,,,,,,,,,,,,,,,,,,,,,,,,,,,,,,,,,,,,,,,,,,,,,,,,,,,,,,,,,,,,,,,,,,,,,,,,,,,,,,,,,,,,,,,,,,,,,,,,,,,,,,,,,,,,,,,,,,,,,,,,,,,,,,,,,,,,,,,,,,,,,,,,,,,,,,,,,,,,,,,,,,,,,,,,,,,,,,,,,,,,,,,,,,,,,,,,,,,,,,,,,,,,,,,,,,,,,,,,,,,,,,,,,,,,,,,,,,,,,,,,,,,,,,,,,,,,,,,,,,,,,,,,,,,,,,,,,,,,,,,,,,,,,,,,,,,,,,,,,,,,,,,,,,,,,,,,,,,,,,,,,,,,,,,,,,,,,,,,,,,,,,,,,,,,,,,,,,,,,,,,,,,,,,,,,,,,,,,,,,,,,,,,,,,,,,,,,,,,,,,,,,,,,,,,,,,,,,,,,,,,,,,,,,,,,,,,,,,,,,,,,,,,,,,,,,,,,,,,,,,,,,,,,,,,,,,,,,,,,,,,,,,,,,,,,,,,,,,,,,,,,,,,,,,,,,,,,,,,,,,,,,,,,,,,,,,,,,,,,,,,,,,,,,,,,,,,,,,,,,,,,,,,,,,,,,,,,,,,,,,,,,,,,,,,,,,,,,,,,,,,,,,,,,,,,,,,,,,,,,,,,,,,,,,,,,,,,,,,,,,,,,,,,,,,,,,,,,,,,,,,,,,,,,,,,,,,,,,,,,,,,,,,,,,,,,,,,,,,,,,,,,,,,,,,,,,,,,,,,,,,,,,,,,,,,,,,,,,,,,,,,,,,,,,,,,,,,,,,,,,,,,,,,,,,,,,,,,,,,,,,,,,,,,,,,,,,,,,,,,,,,,,,,,,,,,,,,,,,,,,,,,,,,,,,,,,,,,,,,,,,,,,,,,,,,,,,,,,,,,,,,,,,,,,,,,,,,,,,,,,,,,,,,,,,,,,,,,,,,,,,,,,,,,,,,,,,,,,,,,,,,,,,,,,,,,,,,,,,,,,,,,,,,,,,,,,,,,,,,,,,,,,,,,,,,,,,,,,,,,,,,,,,,,,,,,,,,,,,,,,,,,,,,,,,,,,,,,,,,,,,,,,,,,,,,,,,,,,,,,,,,,,,,,,,,,,,,,,,,,,,,,,,,,,,,,,,,,,,,,,,,,,,,,,,,,,,,,,,,,,,,,,,,,,,,,,,,,,,,,,,,,,,,,,,,,,,,,,,,,,,,,,,,,,,,,,,,,,,,,,,,,,,,,,,,,,,,,,,,,,,,,,,,,,,,,,,,,,,,,,,,,,,,,,,,,,,,,,,,,,,,,,,,,,,,,,,,,,,,,,,,,,,,,,,,,,,,,,,,,,,,,,,,,,,,,,,,,,,,,,,,,,,,,,,,,,,,,,,,,,,,,,,,,,,,,,,,,,,,,,,,,,,,,,,,,,,,,,,,,,,,,,,,,,,,,,,,,,,,,,,,,,,,,,,,,,,,,,,,,,,,,,,,,,,,,,,,,,,,,,,,,,,,,,,,,,,,,,,,,,,,,,,,,,,,,,,,,,,,,,,,,,,,,,,,,,,,,,,,,,,,,,,,,,,,,,,,,,,,,,,,,,,,,,,,,,,,,,,,,,,,,,,,,,,,,,,,,,,,,,,,,,,,,,,,,,,,,,,,,,,,,,,,,,,,,,,,,,,,,,,,,,,,,,,,,,,,,,,,,,,,,,,,,,,,,,,,,,,,,,,,,,,,,,,,,,,,,,,,,,,,,,,,,,,,,,,,,,,,,,,,,,,,,,,,,,,,,,,,,,,,,,,,,,,,,,,,,,,,,,,,,,,,,,,,,,,,,,,,,,,,,,,,,,,,,,,,,,,,,,,,,,,,,,,,,,,,,,,,,,,,,,,,,,,,,,,,,,,,,,,,,,,,,,,,,,,,,,,,,,,,,,,,,,,,,,,,,,,,,,,,,,,,,,,,,,,,,,,,,,,,,,,,,,,,,,,,,,,,,,,,,,,,,,,,,,,,,,,,,,,,,,,,,,,,,,,,,,,,,,,,,,,,,,,,,,,,,,,,,,,,,,,,,,,,,,,,,,,,,,,,,,,,,,,,,,,,,,,,,,,,,,,,,,,,,,,,,,,,,,,,,,,,,,,,,,,,,,,,,,,,,,,,,,,,,,,,,,,,,,,,,,,,,,,,,,,,,,,,,,,,,,,,,,,,,,,,,,,,,,,,,,,,,,,,,,,,,,,,,,,,,,,,,,,,,,,,,,,,,,,,,,,,,,,,,,,,,,,,,,,,,,,,,,,,,,,,,,,,,,,,,,,,,,,,,,,,,,,,,,,,,,,,,,,,,,,,,,,,,,,,,,,,,,,,,,,,,,,,,,,,,,,,,,,,,,,,,,,,,,,,,,,,,,,,,,,,,,,,,,,,,,,,,,,,,,,,,,,,,,,,,,,,,,,,,,,,,,,,,,,,,,,,,,,,,,,,,,,,,,,,,,,,,,,,,,,,,,,,,,,,,,,,,,,,,,,,,,,,,,,,,,,,,,,,,,,,,,,,,,,,,,,,,,,,,,,,,,,,,,,,,,,,,,,,,,,,,,,,,,,,,,,,,,,,,,,,,,,,,,,,,,,,,,,,,,,,,,,,,,,,,,,,,,,,,,,,,,,,,,,,,,,,,,,,,,,,,,,,,,,,,,,,,,,,,,,,,,,,,,,,,,,,,,,,,,,,,,,,,,,,,,,,,,,,,,,,,,,,,,,,,,,,,,,,,,,,,,,,,,,,,,,,,,,,,,,,,,,,,,,,,,,,,,,,,,,,,,,,,,,,,,,,,,,,,,,,,,,,,,,,,,,,,,,,,,,,,,,,,,,,,,,,,,,,,,,,,,,,,,,,,,,,,,,,,,,,,,,,,,,,,,,,,,,,,,,,,,,,,,,,,,,,,,,,,,,,,,,,,,,,,,,,,,,,,,,,,,,,,,,,,,,,,,,,,,,,,,,,,,,,,,,,,,,,,,,,,,,,,,,,,,,,,,,,,,,,,,,,,,,,,,,,,,,,,,,,,,,,,,,,,,,,,,,,,,,,,,,,,,,,,,,,,,,,,,,,,,,,,,,,,,,,,,,,,,,,,,,,,,,,,,,,,,,,,,,,,,,,,,,,,,,,,,,,,,,,,,,,,,,,,,,,,,,,,,,,,,,,,,,,,,,,,,,,,,,,,,,,,,,,,,,,,,,,,,,,,,,,,,,,,,,,,,,,,,,,,,,,,,,,,,,,,,,,,,,,,,,,,,,,,,,,,,,,,,,,,,,,,,,,,,,,,,,,,,,,,,,,,,,,,,,,,,,,,,,,,,,,,,,,,,,,,,,,,,,,,,,,,,,,,,,,,,,,,,,,,,,,,,,,,,,,,,,,,,,,,,,,,,,,,,,,,,,,,,,,,,,,,,,,,,,,,,,,,,,,,,,,,,,,,,,,,,,,,,,,,,,,,,,,,,,,,,,,,,,,,,,,,,,,,,,,,,,,,,,,,,,,,,,,,,,,,,,,,,,,,,,,,,,,,,,,,,,,,,,,,,,,,,,,,,,,,,,,,,,,,,,,,,,,,,,,,,,,,,,,,,,,,,,,,,,,,,,,,,,,,,,,,,,,,,,,,,,,,,,,,,,,,,,,,,,,,,,,,,,,,,,,,,,,,,,,,,,,,,,,,,,,,,,,,,,,,,,,,,,,,,,,,,,,,,,,,,,,,,,,,,,,,,,,,,,,,,,,,,,,,,,,,,,,,,,,,,,,,,,,,,,,,,,,,,,,,,,,,,,,,,,,,,,,,,,,,,,,,,,,,,,,,,,,,,,,,,,,,,,,,,,,,,,,,,,,,,,,,,,,,,,,,,,,,,,,,,,,,,,,,,,,,,,,,,,,,,,,,,,,,,,,,,,,,,,,,,,,,,,,,,,,,,,,,,,,,,,,,,,,,,,,,,,,,,,,,,,,,,,,,,,,,,,,,,,,,,,,,,,,,,,,,,,,,,,,,,,,,,,,,,,,,,,,,,,,,,,,,,,,,,,,,,,,,,,,,,,,,,,,,,,,,,,,,,,,,,,,,,,,,,,,,,,,,,,,,,,,,,,,,,,,,,,,,,,,,,,,,,,,,,,,,,,,,,,,,,,,,,,,,,,,,,,,,,,,,,,,,,,,,,,,,,,,,,,,,,,,,,,,,,,,,,,,,,,,,,,,,,,,,,,,,,,,,,,,,,,,,,,,,,,,,,,,,,,,,,,,,,,,,,,,,,,,,,,,,,,,,,,,,,,,,,,,,,,,,,,,,,,,,,,,,,,,,,,,,,,,,,,,,,,,,,,,,,,,,,,,,,,,,,,,,,,,,,,,,,,,,,,,,,,,,,,,,,,,,,,,,,,,,,,,,,,,,,,,,,,,,,,,,,,,,,,,,,,,,,,,,,,,,,,,,,,,,,,,,,,,,,,,,,,,,,,,,,,,,,,,,,,,,,,,,,,,,,,,,,,,,,,,,,,,,,,,,,,,,,,,,,,,,,,,,,,,,,,,,,,,,,,,,,,,,,,,,,,,,,,,,,,,,,,,,,,,,,,,,,,,,,,,,,,,,,,,,,,,,,,,,,,,,,,,,,,,,,,,,,,,,,,,,,,,,,,,,,,,,,,,,,,,,,,,,,,,,,,,,,,,,,,,,,,,,,,,,,,,,,,,,,,,,,,,,,,,,,,,,,,,,,,,,,,,,,,,,,,,,,,,,,,,,,,,,,,,,,,,,,,,,,,,,,,,,,,,,,,,,,,,,,,,,,,,,,,,,,,,,,,,,,,,,,,,,,,,,,,,,,,,,,,,,,,,,,,,,,,,,,,,,,,,,,,,,,,,,,,,,,,,,,,,,,,,,,,,,,,,,,,,,,,,,,,,,,,,,,,,,,,,,,,,,,,,,,,,,,,,,,,,,,,,,,,,,,,,,,,,,,,,,,,,,,,,,,,,,,,,,,,,,,,,,,,,,,,,,,,,,,,,,,,,,,,,,,,,,,,,,,,,,,,,,,,,,,,,,,,,,,,,,,,,,,,,,,,,,,,,,,,,,,,,,,,,,,,,,,,,,,,,,,,,,,,,,,,,,,,,,,,,,,,,,,,,,,,,,,,,,,,,,,,,,,,,,,,,,,,,,,,,,,,,,,,,,,,,,,,,,,,,,,,,,,,,,,,,,,,,,,,,,,,,,,,,,,,,,,,,,,,,,,,,,,,,,,,,,,,,,,,,,,,,,,,,,,,,,,,,,,,,,,,,,,,,,,,,,,,,,,,,,,,,,,,,,,,,,,,,,,,,,,,,,,,,,,,,,,,,,,,,,,,,,,,,,,,,,,,,,,,,,,,,,,,,,,,,,,,,,,,,,,,,,,,,,,,,,,,,,,,,,,,,,,,,,,,,,,,,,,,,,,,,,,,,,,,,,,,,,,,,,,,,,,,,,,,,,,,,,,,,,,,,,,,,,,,,,,,,,,,,,,,,,,,,,,,,,,,,,,,,,,,,,,,,,,,,,,,,,,,,,,,,,,,,,,,,,,,,,,,,,,,,,,,,,,,,,,,,,,,,,,,,,,,,,,,,,,,,,,,,,,,,,,,,,,,,,,,,,,,,,,,,,,,,,,,,,,,,,,,,,,,,,,,,,,,,,,,,,,,,,,,,,,,,,,,,,,,,,,,,,,,,,,,,,,,,,,,,,,,,,,,,,,,,,,,,,,,,,,,,,,,,,,,,,,,,,,,,,,,,,,,,,,,,,,,,,,,,,,,,,,,,,,,,,,,,,,,,,,,,,,,,,,,,,,,,,,,,,,,,,,,,,,,,,,,,,,,,,,,,,,,,,,,,,,,,,,,,,,,,,,,,,,,,,,,,,,,,,,,,,,,,,,,,,,,,,,,,,,,,,,,,,,,,,,,,,,,,,,,,,,,,,,,,,,,,,,,,,,,,,,,,,,,,,,,,,,,,,,,,,,,,,,,,,,,,,,,,,,,,,,,,,,,,,,,,,,,,,,,,,,,,,,,,,,,,,,,,,,,,,,,,,,,,,,,,,,,,,,,,,,,,,,,,,,,,,,,,,,,,,,,,,,,,,,,,,,,,,,,,,,,,,,,,,,,,,,,,,,,,,,,,,,,,,,,,,,,,,,,,,,,,,,,,,,,,,,,,,,,,,,,,,,,,,,,,,,,,,,,,,,,,,,,,,,,,,,,,,,,,,,,,,,,,,,,,,,,,,,,,,,,,,,,,,,,,,,,,,,,,,,,,,,,,,,,,,,,,,,,,,,,,,,,,,,,,,,,,,,,,,,,,,,,,,,,,,,,,,,,,,,,,,,,,,,,,,,,,,,,,,,,,,,,,,,,,,,,,,,,,,,,,,,,,,,,,,,,,,,,,,,,,,,,,,,,,,,,,,,,,,,,,,,,,,,,,,,,,,,,,,,,,,,,,,,,,,,,,,,,,,,,,,,,,,,,,,,,,,,,,,,,,,,,,,,,,,,,,,,,,,,,,,,,,,,,,,,,,,,,,,,,,,,,,,,,,,,,,,,,,,,,,,,,,,,,,,,,,,,,,,,,,,,,,,,,,,,,,,,,,,,,,,,,,,,,,,,,,,,,,,,,,,,,,,,,,,,,,,,,,,,,,,,,,,,,,,,,,,,,,,,,,,,,,,,,,,,,,,,,,,,,,,,,,,,,,,,,,,,,,,,,,,,,,,,,,,,,,,,,,,,,,,,,,,,,,,,,,,,,,,,,,,,,,,,,,,,,,,,,,,,,,,,,,,,,,,,,,,,,,,,,,,,,,,,,,,,,,,,,,,,,,,,,,,,,,,,,,,,,,,,,,,,,,,,,,,,,,,,,,,,,,,,,,,,,,,,,,,,,,,,,,,,,,,,,,,,,,,,,,,,,,,,,,,,,,,,,,,,,,,,,,,,,,,,,,,,,,,,,,,,,,,,,,,,,,,,,,,,,,,,,,,,,,,,,,,,,,,,,,,,,,,,,,,,,,,,,,,,,,,,,,,,,,,,,,,,,,,,,,,,,,,,,,,,,,,,,,,,,,,,,,,,,,,,,,,,,,,,,,,,,,,,,,,,,,,,,,,,,,,,,,,,,,,,,,,,,,,,,,,,,,,,,,,,,,,,,,,,,,,,,,,,,,,,,,,,,,,,,,,,,,,,,,,,,,,,,,,,,,,,,,,,,,,,,,,,,,,,,,,,,,,,,,,,,,,,,,,,,,,,,,,,,,,,,,,,,,,,,,,,,,,,,,,,,,,,,,,,,,,,,,,,,,,,,,,,,,,,,,,,,,,,,,,,,,,,,,,,,,,,,,,,,,,,,,,,,,,,,,,,,,,,,,,,,,,,,,,,,,,,,,,,,,,,,,,,,,,,,,,,,,,,,,,,,,,,,,,,,,,,,,,,,,,,,,,,,,,,,,,,,,,,,,,,,,,,,,,,,,,,,,,,,,,,,,,,,,,,,,,,,,,,,,,,,,,,,,,,,,,,,,,,,,,,,,,,,,,,,,,,,,,,,,,,,,,,,,,,,,,,,,,,,,,,,,,,,,,,,,,,,,,,,,,,,,,,,,,,,,,,,,,,,,,,,,,,,,,,,,,,,,,,,,,,,,,,,,,,,,,,,,,,,,,,,,,,,,,,,,,,,,,,,,,,,,,,,,,,,,,,,,,,,,,,,,,,,,,,,,,,,,,,,,,,,,,,,,,,,,,,,,,,,,,,,,,,,,,,,,,,,,,,,,,,,,,,,,,,,,,,,,,,,,,,,,,,,,,,,,,,,,,,,,,,,,,,,,,,,,,,,,,,,,,,,,,,,,,,,,,,,,,,,,,,,,,,,,,,,,,,,,,,,,,,,,,,,,,,,,,,,,,,,,,,,,,,,,,,,,,,,,,,,,,,,,,,,,,,,,,,,,,,,,,,,,,,,,,,,,,,,,,,,,,,,,,,,,,,,,,,,,,,,,,,,,,,,,,,,,,,,,,,,,,,,,,,,,,,,,,,,,,,,,,,,,,,,,,,,,,,,,,,,,,,,,,,,,,,,,,,,,,,,,,,,,,,,,,,,,,,,,,,,,,,,,,,,,,,,,,,,,,,,,,,,,,,,,,,,,,,,,,,,,,,,,,,,,,,,,,,,,,,,,,,,,,,,,,,,,,,,,,,,,,,,,,,,,,,,,,,,,,,,,,,,,,,,,,,,,,,,,,,,,,,,,,,,,,,,,,,,,,,,,,,,,,,,,,,,,,,,,,,,,,,,,,,,,,,,,,,,,,,,,,,,,,,,,,,,,,,,,,,,,,,,,,,,,,,,,,,,,,,,,,,,,,,,,,,,,,,,,,,,,,,,,,,,,,,,,,,,,,,,,,,,,,,,,,,,,,,,,,,,,,,,,,,,,,,,,,,,,,,,,,,,,,,,,,,,,,,,,,,,,,,,,,,,,,,,,,,,,,,,,,,,,,,,,,,,,,,,,,,,,,,,,,,,,,,,,,,,,,,,,,,,,,,,,,,,,,,,,,,,,,,,,,,,,,,,,,,,,,,,,,,,,,,,,,,,,,,,,,,,,,,,,,,,,,,,,,,,,,,,,,,,,,,,,,,,,,,,,,,,,,,,,,,,,,,,,,,,,,,,,,,,,,,,,,,,,,,,,,,,,,,,,,,,,,,,,,,,,,,,,,,,,,,,,,,,,,,,,,,,,,,,,,,,,,,,,,,,,,,,,,,,,,,,,,,,,,,,,,,,,,,,,,,,,,,,,,,,,,,,,,,,,,,,,,,,,,,,,,,,,,,,,,,,,,,,,,,,,,,,,,,,,,,,,,,,,,,,,,,,,,,,,,,,,,,,,,,,,,,,,,,,,,,,,,,,,,,,,,,,,,,,,,,,,,,,,,,,,,,,,,,,,,,,,,,,,,,,,,,,,,,,,,,,,,,,,,,,,,,,,,,,,,,,,,,,,,,,,,,,,,,,,,,,,,,,,,,,,,,,,,,,,,,,,,,,,,,,,,,,,,,,,,,,,,,,,,,,,,,,,,,,,,,,,,,,,,,,,,,,,,,,,,,,,,,,,,,,,,,,,,,,,,,,,,,,,,,,,,,,,,,,,,,,,,,,,,,,,,,,,,,,,,,,,,,,,,,,,,,,,,,,,,,,,,,,,,,,,,,,,,,,,,,,,,,,,,,,,,,,,,,,,,,,,,,,,,,,,,,,,,,,,,,,,,,,,,,,,,,,,,,,,,,,,,,,,,,,,,,,,,,,,,,,,,,,,,,,,,,,,,,,,,,,,,,,,,,,,,,,,,,,,,,,,,,,,,,,,,,,,,,,,,,,,,,,,,,,,,,,,,,,,,,,,,,,,,,,,,,,,,,,,,,,,,,,,,,,,,,,,,,,,,,,,,,,,,,,,,,,,,,,,,,,,,,,,,,,,,,,,,,,,,,,,,,,,,,,,,,,,,,,,,,,,,,,,,,,,,,,,,,,,,,,,,,,,,,,,,,,,,,,,,,,,,,,,,,,,,,,,,,,,,,,,,,,,,,,,,,,,,,,,,,,,,,,,,,,,,,,,,,,,,,,,,,,,,,,,,,,,,,,,,,,,,,,,,,,,,,,,,,,,,,,,,,,,,,,,,,,,,,,,,,,,,,,,,,,,,,,,,,,,,,,,,,,,,,,,,,,,,,,,,,,,,,,,,,,,,,,,,,,,,,,,,,,,,,,,,,,,,,,,,,,,,,,,,,,,,,,,,,,,,,,,,,,,,,,,,,,,,,,,,,,,,,,,,,,,,,,,,,,,,,,,,,,,,,,,,,,,,,,,,,,,,,,,,,,,,,,,,,,,,,,,,,,,,,,,,,,,,,,,,,,,,,,,,,,,,,,,,,,,,,,,,,,,,,,,,,,,,,,,,,,,,,,,,,,,,,,,,,,,,,,,,,,,,,,,,,,,,,,,,,,,,,,,,,,,,,,,,,,,,,,,,,,,,,,,,,,,,,,,,,,,,,,,,,,,,,,,,,,,,,,,,,,,,,,,,,,,,,,,,,,,,,,,,,,,,,,,,,,,,,,,,,,,,,,,,,,,,,,,,,,,,,,,,,,,,,,,,,,,,,,,,,,,,,,,,,,,,,,,,,,,,,,,,,,,,,,,,,,,,,,,,,,,,,,,,,,,,,,,,,,,,,,,,,,,,,,,,,,,,,,,,,,,,,,,,,,,,,,,,,,,,,,,,,,,,,,,,,,,,,,,,,,,,,,,,,,,,,,,,,,,,,,,,,,,,,,,,,,,,,,,,,,,,,,,,,,,,,,,,,,,,,,,,,,,,,,,,,,,,,,,,,,,,,,,,,,,,,,,,,,,,,,,,,,,,,,,,,,,,,,,,,,,,,,,,,,,,,,,,,,,,,,,,,,,,,,,,,,,,,,,,,,,,,,,,,,,,,,,,,,,,,,,,,,,,,,,,,,,,,,,,,,,,,,,,,,,,,,,,,,,,,,,,,,,,,,,,,,,,,,,,,,,,,,,,,,,,,,,,,,,,,,,,,,,,,,,,,,,,,,,,,,,,,,,,,,,,,,,,,,,,,,,,,,,,,,,,,,,,,,,,,,,,,,,,,,,,,,,,,,,,,,,,,,,,,,,,,,,,,,,,,,,,,,,,,,,,,,,,,,,,,,,,,,,,,,,,,,,,,,,,,,,,,,,,,,,,,,,,,,,,,,,,,,,,,,,,,,,,,,,,,,,,,,,,,,,,,,,,,,,,,,,,,,,,,,,,,,,,,,,,,,,,,,,,,,,,,,,,,,,,,,,,,,,,,,,,,,,,,,,,,,,,,,,,,,,,,,,,,,,,,,,,,,,,,,,,,,,,,,,,,,,,,,,,,,,,,,,,,,,,,,,,,,,,,,,,,,,,,,,,,,,,,,,,,,,,,,,,,,,,,,,,,,,,,,,,,,,,,,,,,,,,,,,,,,,,,,,,,,,,,,,,,,,,,,,,,,,,,,,,,,,,,,,,,,,,,,,,,,,,,,,,,,,,,,,,,,,,,,,,,,,,,,,,,,,,,,,,,,,,,,,,,,,,,,,,,,,,,,,,,,,,,,,,,,,,,,,,,,,,,,,,,,,,,,,,,,,,,,,,,,,,,,,,,,,,,,,,,,,,,,,,,,,,,,,,,,,,,,,,,,,,,,,,,,,,,,,,,,,,,,,,,,,,,,,,,,,,,,,,,,,,,,,,,,,,,,,,,,,,,,,,,,,,,,,,,,,,,,,,,,,,,,,,,,,,,,,,,,,,,,,,,,,,,,,,,,,,,,,,,,,,,,,,,,,,,,,,,,,,,,,,,,,,,,,,,,,,,,,,,,,,,,,,,,,,,,,,,,,,,,,,,,,,,,,,,,,,,,,,,,,,,,,,,,,,,,,,,,,,,,,,,,,,,,,,,,,,,,,,,,,,,,,,,,,,,,,,,,,,,,,,,,,,,,,,,,,,,,,,,,,,,,,,,,,,,,,,,,,,,,,,,,,,,,,,,,,,,,,,,,,,,,,,,,,,,,,,,,,,,,,,,,,,,,,,,,,,,,,,,,,,,,,,,,,,,,,,,,,,,,,,,,,,,,,,,,,,,,,,,,,,,,,,,,,,,,,,,,,,,,,,,,,,,,,,,,,,,,,,,,,,,,,,,,,,,,,,,,,,,,,,,,,,,,,,,,,,,,,,,,,,,,,,,,,,,,,,,,,,,,,,,,,,,,,,,,,,,,,,,,,,,,,,,,,,,,,,,,,,,,,,,,,,,,,,,,,,,,,,,,,,,,,,,,,,,,,,,,,,,,,,,,,,,,,,,,,,,,,,,,,,,,,,,,,,,,,,,,,,,,,,,,,,,,,,,,,,,,,,,,,,,,,,,,,,,,,,,,,,,,,,,,,,,,,,,,,,,,,,,,,,,,,,,,,,,,,,,,,,,,,,,,,,,,,,,,,,,,,,,,,,,,,,,,,,,,,,,,,,,,,,,,,,,,,,,,,,,,,,,,,,,,,,,,,,,,,,,,,,,,,,,,,,,,,,,,,,,,,,,,,,,,,,,,,,,,,,,,,,,,,,,,,,,,,,,,,,,,,,,,,,,,,,,,,,,,,,,,,,,,,,,,,,,,,,,,,,,,,,,,,,,,,,,,,,,,,,,,,,,,,,,,,,,,,,,,,,,,,,,,,,,,,,,,,,,,,,,,,,,,,,,,,,,,,,,,,,,,,,,,,,,,,,,,,,,,,,,,,,,,,,,,,,,,,,,,,,,,,,,,,,,,,,,,,,,,,,,,,,,,,,,,,,,,,,,,,,,,,,,,,,,,,,,,,,,,,,,,,,,,,,,,,,,,,,,,,,,,,,,,,,,,,,,,,,,,,,,,,,,,,,,,,,,,,,,,,,,,,,,,,,,,,,,,,,,,,,,,,,,,,,,,,,,,,,,,,,,,,,,,,,,,,,,,,,,,,,,,,,,,,,,,,,,,,,,,,,,,,,,,,,,,,,,,,,,,,,,,,,,,,,,,,,,,,,,,,,,,,,,,,,,,,,,,,,,,,,,,,,,,,,,,,,,,,,,,,,,,,,,,,,,,,,,,,,,,,,,,,,,,,,,,,,,,,,,,,,,,,,,,,,,,,,,,,,,,,,,,,,,,,,,,,,,,,,,,,,,,,,,,,,,,,,,,,,,,,,,,,,,,,,,,,,,,,,,,,,,,,,,,,,,,,,,,,,,,,,,,,,,,,,,,,,,,,,,,,,,,,,,,,,,,,,,,,,,,,,,,,,,,,,,,,,,,,,,,,,,,,,,,,,,,,,,,,,,,,,,,,,,,,,,,,,,,,,,,,,,,,,,,,,,,,,,,,,,,,,,,,,,,,,,,,,,,,,,,,,,,,,,,,,,,,,,,,,,,,,,,,,,,,,,,,,,,,,,,,,,,,,,,,,,,,,,,,,,,,,,,,,,,,,,,,,,,,,,,,,,,,,,,,,,,,,,,,,,,,,,,,,,,,,,,,,,,,,,,,,,,,,,,,,,,,,,,,,,,,,,,,,,,,,,,,,,,,,,,,,,,,,,,,,,,,,,,,,,,,,,,,,,,,,,,,,,,,,,,,,,,,,,,,,,,,,,,,,,,,,,,,,,,,,,,,,,,,,,,,,,,,,,,,,,,,,,,,,,,,,,,,,,,,,,,,,,,,,,,,,,,,,,,,,,,,,,,,,,,,,,,,,,,,,,,,,,,,,,,,,,,,,,,,,,,,,,,,,,,,,,,,,,,,,,,,,,,,,,,,,,,,,,,,,,,,,,,,,,,,,,,,,,,,,,,,,,,,,,,,,,,,,,,,,,,,,,,,,,,,,,,,,,,,,,,,,,,,,,,,,,,,,,,,,,,,,,,,,,,,,,,,,,,,,,,,,,,,,,,,,,,,,,,,,,,,,,,,,,,,,,,,,,,,,,,,,,,,,,,,,,,,,,,,,,,,,,,,,,,,,,,,,,,,,,,,,,,,,,,,,,,,,,,,,,,,,,,,,,,,,,,,,,,,,,,,,,,,,,,,,,,,,,,,,,,,,,,,,,,,,,,,,,,,,,,,,,,,,,,,,,,,,,,,,,,,,,,,,,,,,,,,,,,,,,,,,,,,,,,,,,,,,,,,,,,,,,,,,,,,,,,,,,,,,,,,,,,,,,,,,,,,,,,,,,,,,,,,,,,,,,,,,,,,,,,,,,,,,,,,,,,,,,,,,,,,,,,,,,,,,,,,,,,,,,,,,,,,,,,,,,,,,,,,,,,,,,,,,,,,,,,,,,,,,,,,,,,,,,,,,,,,,,,,,,,,,,,,,,,,,,,,,,,,,,,,,,,,,,,,,,,,,,,,,,,,,,,,,,,,,,,,,,,,,,,,,,,,,,,,,,,,,,,,,,,,,,,,,,,,,,,,,,,,,,,,,,,,,,,,,,,,,,,,,,,,,,,,,,,,,,,,,,,,,,,,,,,,,,,,,,,,,,,,,,,,,,,,,,,,,,,,,,,,,,,,,,,,,,,,,,,,,,,,,,,,,,,,,,,,,,,,,,,,,,,,,,,,,,,,,,,,,,,,,,,,,,,,,,,,,,,,,,,,,,,,,,,,,,,,,,,,,,,,,,,,,,,,,,,,,,,,,,,,,,,,,,,,,,,,,,,,,,,,,,,,,,,,,,,,,,,,,,,,,,,,,,,,,,,,,,,,,,,,,,,,,,,,,,,,,,,,,,,,,,,,,,,,,,,,,,,,,,,,,,,,,,,,,,,,,,,,,,,,,,,,,,,,,,,,,,,,,,,,,,,,,,,,,,,,,,,,,,,,,,,,,,,,,,,,,,,,,,,,,,,,,,,,,,,,,,,,,,,,,,,,,,,,,,,,,,,,,,,,,,,,,,,,,,,,,,,,,,,,,,,,,,,,,,,,,,,,,,,,,,,,,,,,,,,,,,,,,,,,,,,,,,,,,,,,,,,,,,,,,,,,,,,,,,,,,,,,,,,,,,,,,,,,,,,,,,,,,,,,,,,,,,,,,,,,,,,,,,,,,,,,,,,,,,,,,,,,,,,,,,,,,,,,,,,,,,,,,,,,,,,,,,,,,,,,,,,,,,,,,,,,,,,,,,,,,,,,,,,,,,,,,,,,,,,,,,,,,,,,,,,,,,,,,,,,,,,,,,,,,,,,,,,,,,,,,,,,,,,,,,,,,,,,,,,,,,,,,,,,,,,,,,,,,,,,,,,,,,,,,,,,,,,,,,,,,,,,,,,,,,,,,,,,,,,,,,,,,,,,,,,,,,,,,,,,,,,,,,,,,,,,,,,,,,,,,,,,,,,,,,,,,,,,,,,,,,,,,,,,,,,,,,,,,,,,,,,,,,,,,,,,,,,,,,,,,,,,,,,,,,,,,,,,,,,,,,,,,,,,,,,,,,,,,,,,,,,,,,,,,,,,,,,,,,,,,,,,,,,,,,,,,,,,,,,,,,,,,,,,,,,,,,,,,,,,,,,,,,,,,,,,,,,,,,,,,,,,,,,,,,,,,,,,,,,,,,,,,,,,,,,,,,,,,,,,,,,,,,,,,,,,,,,,,,,,,,,,,,,,,,,,,,,,,,,,,,,,,,,,,,,,,,,,,,,,,,,,,,,,,,,,,,,,,,,,,,,,,,,,,,,,,,,,,,,,,,,,,,,,,,,,,,,,,,,,,,,,,,,,,,,,,,,,,,,,,,,,,,,,,,,,,,,,,,,,,,,,,,,,,,,,,,,,,,,,,,,,,,,,,,,,,,,,,,,,,,,,,,,,,,,,,,,,,,,,,,,,,,,,,,,,,,,,,,,,,,,,,,,,,,,,,,,,,,,,,,,,,,,,,,,,,,,,,,,,,,,,,,,,,,,,,,,,,,,,,,,,,,,,,,,,,,,,,,,,,,,,,,,,,,,,,,,,,,,,,,,,,,,,,,,,,,,,,,,,,,,,,,,,,,,,,,,,,,,,,,,,,,,,,,,,,,,,,,,,,,,,,,,,,,,,,,,,,,,,,,,,,,,,,,,,,,,,,,,,,,,,,,,,,,,,,,,,,,,,,,,,,,,,,,,,,,,,,,,,,,,,,,,,,,,,,,,,,,,,,,,,,,,,,,,,,,,,,,,,,,,,,,,,,,,,,,,,,,,,,,,,,,,,,,,,,,,,,,,,,,,,,,,,,,,,,,,,,,,,,,,,,,,,,,,,,,,,,,,,,,,,,,,,,,,,,,,,,,,,,,,,,,,,,,,,,,,,,,,,,,,,,,,,,,,,,,,,,,,,,,,,,,,,,,,,,,,,,,,,,,,,,,,,,,,,,,,,,,,,,,,,,,,,,,,,,,,,,,,,,,,,,,,,,,,,,,,,,,,,,,,,,,,,,,,,,,,,,,,,,,,,,,,,,,,,,,,,,,,,,,,,,,,,,,,,,,,,,,,,,,,,,,,,,,,,,,,,,,,,,,,,,,,,,,,,,,,,,,,,,,,,,,,,,,,,,,,,,,,,,,,,,,,,,,,,,,,,,,,,,,,,,,,,,,,,,,,,,,,,,,,,,,,,,,,,,,,,,,,,,,,,,,,,,,,,,,,,,,,,,,,,,,,,,,,,,,,,,,,,,,,,,,,,,,,,,,,,,,,,,,,,,,,,,,,,,,,,,,,,,,,,,,,,,,,,,,,,,,,,,,,,,,,,,,,,,,,,,,,,,,,,,,,,,,,,,,,,,,,,,,,,,,,,,,,,,,,,,,,,,,,,,,,,,,,,,,,,,,,,,,,,,,,,,,,,,,,,,,,,,,,,,,,,,,,,,,,,,,,,,,,,,,,,,,,,,,,,,,,,,,,,,,,,,,,,,,,,,,,,,,,,,,,,,,,,,,,,,,,,,,,,,,,,,,,,,,,,,,,,,,,,,,,,,,,,,,,,,,,,,,,,,,,,,,,,,,,,,,,,,,,,,,,,,,,,,,,,,,,,,,,,,,,,,,,,,,,,,,,,,,,,,,,,,,,,,,,,,,,,,,,,,,,,,,,,,,,,,,,,,,,,,,,,,,,,,,,,,,,,,,,,,,,,,,,,,,,,,,,,,,,,,,,,,,,,,,,,,,,,,,,,,,,,,,,,,,,,,,,,,,,,,,,,,,,,,,,,,,,,,,,,,,,,,,,,,,,,,,,,,,,,,,,,,,,,,,,,,,,,,,,,,,,,,,,,,,,,,,,,,,,,,,,,,,,,,,,,,,,,,,,,,,,,,,,,,,,,,,,,,,,,,,,,,,,,,,,,,,,,,,,,,,,,,,,,,,,,,,,,,,,,,,,,,,,,,,,,,,,,,,,,,,,,,,,,,,,,,,,,,,,,,,,,,,,,,,,,,,,,,,,,,,,,,,,,,,,,,,,,,,,,,,,,,,,,,,,,,,,,,,,,,,,,,,,,,,,,,,,,,,,,,,,,,,,,,,,,,,,,,,,,,,,,,,,,,,,,,,,,,,,,,,,,,,,,,,,,,,,,,,,,,,,,,,,,,,,,,,,,,,,,,,,,,,,,,,,,,,,,,,,,,,,,,,,,,,,,,,,,,,,,,,,,,,,,,,,,,,,,,,,,,,,,,,,,,,,,,,,,,,,,,,,,,,,,,,,,,,,,,,,,,,,,,,,,,,,,,,,,,,,,,,,,,,,,,,,,,,,,,,,,,,,,,,,,,,,,,,,,,,,,,,,,,,,,,,,,,,,,,,,,,,,,,,,,,,,,,,,,,,,,,,,,,,,,,,,,,,,,,,,,,,,,,,,,,,,,,,,,,,,,,,,,,,,,,,,,,,,,,,,,,,,,,,,,,,,,,,,,,,,,,,,,,,,,,,,,,,,,,,,,,,,,,,,,,,,,,,,,,,,,,,,,,,,,,,,,,,,,,,,,,,,,,,,,,,,,,,,,,,,,,,,,,,,,,,,,,,,,,,,,,,,,,,,,,,,,,,,,,,,,,,,,,,,,,,,,,,,,,,,,,,,,,,,,,,,,,,,,,,,,,,,,,,,,,,,,,,,,,,,,,,,,,,,,,,,,,,,,,,,,,,,,,,,,,,,,,,,,,,,,,,,,,,,,,,,,,,,,,,,,,,,,,,,,,,,,,,,,,,,,,,,,,,,,,,,,,,,,,,,,,,,,,,,,,,,,,,,,,,,,,,,,,,,,,,,,,,,,,,,,,,,,,,,,,,,,,,,,,,,,,,,,,,,,,,,,,,,,,,,,,,,,,,,,,,,,,,,,,,,,,,,,,,,,,,,,,,,,,,,,,,,,,,,,,,,,,,,,,,,,,,,,,,,,,,,,,,,,,,,,,,,,,,,,,,,,,,,,,,,,,,,,,,,,,,,,,,,,,,,,,,,,,,,,,,,,,,,,,,,,,,,,,,,,,,,,,,,,,,,,,,,}",
                    "MostRecentExpectedUnitErrors": null,
                    "Units": {
                      "$id": "70",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2 payback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1",
                    "$type": "ModelMaker.VariableNode, ModelMaker",
                    "RowTotalDependent": null,
                    "ScenarioSelectorDependent": null,
                    "ValidValues": null,
                    "PutCalculationOnReport": false,
                    "CalculateOnThisReport": null,
                    "PivotTableLink": null,
                    "ExcelNameName": "Year_3_payback_period_fla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72",
                          "$type": "ModelMaker.DimensionedArrayValues, ModelMaker",
                          "Elements": {
                            "$type": "ModelMakerEngine.MMElements, ModelMakerEngine",
                            "$values": []
                          },
                          "Values": {
                            "$type": "System.Collections.Generic.List`1[[System.Object, mscorlib]], mscorlib",
                            "$values": [
                              "",
                              "",
                              "",
                              "",
                              "",
                              "1",
                              "",
                              ""
                            ]
                          }
                        }
                      ]
                    },
                    "Is2DArray": false,
                    "NonPrimaryInput": false,
                    "Max": "NaN",
                    "Min": "NaN",
                    "IsBalanceButNotCorkscrew": false,
                    "IsEditable": true,
                    "IsConstant": false,
                    "UniqueID": "a419e00e-de01-48b2-b6bc-44e665e7696d",
                    "Dimensions": {
                      "$type": "ModelMakerEngine.MMDimensions, ModelMakerEngine",
                      "$values": []
                    },
                    "EquationOBXInternal": "{,,,,,1,,}",
                    "NameOfGroup": "Year3.Calcualtion of revenue adjustment.PAYG",
                    "EquationToParse": "{,,,,,1,,}",
                    "MostRecentExpectedUnitErrors": null,
                    "Units": {
                      "$id": "73",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3 payback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4",
                    "$type": "ModelMaker.VariableNode, ModelMaker",
                    "RowTotalDependent": null,
                    "ScenarioSelectorDependent": null,
                    "ValidValues": null,
                    "PutCalculationOnReport": false,
                    "CalculateOnThisReport": null,
                    "PivotTableLink": null,
                    "ExcelNameName": "Percentage_of_year_2_adjustment_in_2028_29",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d528170c-0584-4dc3-bfa4-33070e0306a2",
                    "Dimensions": {
                      "$type": "ModelMakerEngine.MMDimensions, ModelMakerEngine",
                      "$values": []
                    },
                    "EquationOBXInternal": "50%",
                    "NameOfGroup": "Year 2.Calcualtion of revenue adjustment.PAYG",
                    "EquationToParse": "50%",
                    "MostRecentExpectedUnitErrors": null,
                    "Units": {
                      "$id": "7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ercentage of year 2 adjustment in 2028-29",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covery mechanism",
              "Name": "Recovery mechanism",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76",
              "$type": "ModelMaker.GroupNode, ModelMaker",
              "TabOrHeaderColour": "",
              "CollapsedByDefault": false,
              "Comment": "",
              "NameOfGroup": "Inputs",
              "YPosition": 3,
              "Folded": false,
              "Font": null,
              "Children": {
                "$type": "ModelMaker.GroupNodeChildCollection, ModelMaker",
                "$values": [
                  {
                    "$id": "77",
                    "$type": "ModelMaker.VariableNode, ModelMaker",
                    "RowTotalDependent": null,
                    "ScenarioSelectorDependent": null,
                    "ValidValues": null,
                    "PutCalculationOnReport": false,
                    "CalculateOnThisReport": null,
                    "PivotTableLink": null,
                    "ExcelNameName": "CPIH_FYA_2022_23_adjustment",
                    "ExcelNameNames": {
                      "$type": "ModelMakerEngine.ExcelNameDictionary, ModelMakerEngine",
                      "$values": []
                    },
                    "NumberFormatOverride": "#,##0.000_);(#,##0.000);\"-  \";\" \"@\" \"",
                    "HasOpeningBalanceFlag": false,
                    "OpeningBalanceFlagAppliedName": "",
                    "Deletable": true,
                    "Comment": "",
                    "HasSwitchSignLine": false,
                    "SwitchSignForReport": false,
                    "MultipleInputValues": {
                      "$type": "System.Collections.Generic.List`1[[ModelMaker.DimensionedArrayValues, ModelMaker]], mscorlib",
                      "$values": [
                        {
                          "$id": "78",
                          "$type": "ModelMaker.DimensionedArrayValues, ModelMaker",
                          "Elements": {
                            "$type": "ModelMakerEngine.MMElements, ModelMakerEngine",
                            "$values": []
                          },
                          "Values": {
                            "$type": "System.Collections.Generic.List`1[[System.Object, mscorlib]], mscorlib",
                            "$values": [
                              "1.1",
                              "1.122",
                              "1.14444",
                              "1.1673288",
                              "1.190675376",
                              "1.21448888352",
                              "1.3",
                              ""
                            ]
                          }
                        }
                      ]
                    },
                    "Is2DArray": false,
                    "NonPrimaryInput": false,
                    "Max": "NaN",
                    "Min": "NaN",
                    "IsBalanceButNotCorkscrew": false,
                    "IsEditable": true,
                    "IsConstant": false,
                    "UniqueID": "bb2d0f2b-f760-46a0-8219-87cd9a5f2d34",
                    "Dimensions": {
                      "$type": "ModelMakerEngine.MMDimensions, ModelMakerEngine",
                      "$values": []
                    },
                    "EquationOBXInternal": "{1.1,1.122,1.14444,1.1673288,1.190675376,1.21448888352,1.3,}",
                    "NameOfGroup": "Indexation",
                    "EquationToParse": "{1.1,1.122,1.14444,1.1673288,1.190675376,1.21448888352,1.3,}",
                    "MostRecentExpectedUnitErrors": null,
                    "Units": {
                      "$id": "79",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H FYA 2022-23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Indexation",
              "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80",
              "$type": "ModelMaker.GroupNode, ModelMaker",
              "TabOrHeaderColour": "",
              "CollapsedByDefault": false,
              "Comment": "",
              "NameOfGroup": "Inputs",
              "YPosition": 4,
              "Folded": false,
              "Font": null,
              "Children": {
                "$type": "ModelMaker.GroupNodeChildCollection, ModelMaker",
                "$values": [
                  {
                    "$id": "81",
                    "$type": "ModelMaker.VariableNode, ModelMaker",
                    "RowTotalDependent": null,
                    "ScenarioSelectorDependent": null,
                    "ValidValues": null,
                    "PutCalculationOnReport": false,
                    "CalculateOnThisReport": null,
                    "PivotTableLink": null,
                    "ExcelNameName": "Financing_cost_index",
                    "ExcelNameNames": {
                      "$type": "ModelMakerEngine.ExcelNameDictionary, ModelMakerEngine",
                      "$values": []
                    },
                    "NumberFormatOverride": "Currency",
                    "HasOpeningBalanceFlag": false,
                    "OpeningBalanceFlagAppliedName": "",
                    "Deletable": true,
                    "Comment": "",
                    "HasSwitchSignLine": false,
                    "SwitchSignForReport": false,
                    "MultipleInputValues": {
                      "$type": "System.Collections.Generic.List`1[[ModelMaker.DimensionedArrayValues, ModelMaker]], mscorlib",
                      "$values": [
                        {
                          "$id": "82",
                          "$type": "ModelMaker.DimensionedArrayValues, ModelMaker",
                          "Elements": {
                            "$type": "ModelMakerEngine.MMElements, ModelMakerEngine",
                            "$values": []
                          },
                          "Values": {
                            "$type": "System.Collections.Generic.List`1[[System.Object, mscorlib]], mscorlib",
                            "$values": [
                              "",
                              "4.5",
                              "3.5",
                              "2.5",
                              "1.5",
                              "0.5",
                              "",
                              ""
                            ]
                          }
                        }
                      ]
                    },
                    "Is2DArray": false,
                    "NonPrimaryInput": false,
                    "Max": "NaN",
                    "Min": "NaN",
                    "IsBalanceButNotCorkscrew": false,
                    "IsEditable": true,
                    "IsConstant": false,
                    "UniqueID": "dd354878-b2d4-43d2-9730-e1ff845d95f0",
                    "Dimensions": {
                      "$type": "ModelMakerEngine.MMDimensions, ModelMakerEngine",
                      "$values": []
                    },
                    "EquationOBXInternal": "{,4.5,3.5,2.5,1.5,0.5,,}",
                    "NameOfGroup": "Inputs.Other inputs",
                    "EquationToParse": "{,4.5,3.5,2.5,1.5,0.5,,}",
                    "MostRecentExpectedUnitErrors": null,
                    "Units": {
                      "$id": "83",
                      "$type": "ModelMaker.Unit, ModelMaker",
                      "DefaultNumberFormat": 5,
                      "NumberFormatOverride": null,
                      "MatchAnything": false,
                      "ExternalRepresentation": "Years",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Financing cost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4",
                    "$type": "ModelMaker.VariableNode, ModelMaker",
                    "RowTotalDependent": null,
                    "ScenarioSelectorDependent": null,
                    "ValidValues": null,
                    "PutCalculationOnReport": false,
                    "CalculateOnThisReport": null,
                    "PivotTableLink": null,
                    "ExcelNameName": "WACC___real",
                    "ExcelNameNames": {
                      "$type": "ModelMakerEngine.ExcelNameDictionary, ModelMakerEngine",
                      "$values": [
                        {
                          "Key": {
                            "$type": "ModelMakerEngine.MMElements, ModelMakerEngine",
                            "$values": [
                              {
                                "$ref": "3"
                              }
                            ]
                          },
                          "Value": "WACC___real.WR"
                        },
                        {
                          "Key": {
                            "$type": "ModelMakerEngine.MMElements, ModelMakerEngine",
                            "$values": [
                              {
                                "$ref": "4"
                              }
                            ]
                          },
                          "Value": "WACC___real.WN"
                        },
                        {
                          "Key": {
                            "$type": "ModelMakerEngine.MMElements, ModelMakerEngine",
                            "$values": [
                              {
                                "$ref": "5"
                              }
                            ]
                          },
                          "Value": "WACC___real.WWN"
                        },
                        {
                          "Key": {
                            "$type": "ModelMakerEngine.MMElements, ModelMakerEngine",
                            "$values": [
                              {
                                "$ref": "6"
                              }
                            ]
                          },
                          "Value": "WACC___real.BR"
                        },
                        {
                          "Key": {
                            "$type": "ModelMakerEngine.MMElements, ModelMakerEngine",
                            "$values": [
                              {
                                "$ref": "7"
                              }
                            ]
                          },
                          "Value": "WACC___real.ADDN1"
                        },
                        {
                          "Key": {
                            "$type": "ModelMakerEngine.MMElements, ModelMakerEngine",
                            "$values": [
                              {
                                "$ref": "8"
                              }
                            ]
                          },
                          "Value": "WACC___real.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true,
                    "UniqueID": "4b530e47-11df-4f77-89e4-fe9d2226db22",
                    "Dimensions": {
                      "$type": "ModelMakerEngine.MMDimensions, ModelMakerEngine",
                      "$values": []
                    },
                    "EquationOBXInternal": "3.96%",
                    "NameOfGroup": "Calculations",
                    "EquationToParse": "3.96%",
                    "MostRecentExpectedUnitErrors": null,
                    "Units": {
                      "$id": "8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WACC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Other inputs",
              "Name": "Other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86",
              "$type": "ModelMaker.GroupNode, ModelMaker",
              "TabOrHeaderColour": "",
              "CollapsedByDefault": false,
              "Comment": "",
              "NameOfGroup": "Inputs",
              "YPosition": 5,
              "Folded": true,
              "Font": null,
              "Children": {
                "$type": "ModelMaker.GroupNodeChildCollection, ModelMaker",
                "$values": [
                  {
                    "$id": "87",
                    "$type": "ModelMaker.VariableNode, ModelMaker",
                    "RowTotalDependent": null,
                    "ScenarioSelectorDependent": null,
                    "ValidValues": null,
                    "PutCalculationOnReport": false,
                    "CalculateOnThisReport": null,
                    "PivotTableLink": null,
                    "ExcelNameName": "Proportion_of_non_PAYG_Totex_that_is_subject_to_depreciation_in_year_of_addition_to_RCV",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9bf18aec-5189-4203-8d44-182395d26088",
                    "Dimensions": {
                      "$type": "ModelMakerEngine.MMDimensions, ModelMakerEngine",
                      "$values": []
                    },
                    "EquationOBXInternal": "50%",
                    "NameOfGroup": "Inputs.Model Constants",
                    "EquationToParse": "50%",
                    "MostRecentExpectedUnitErrors": null,
                    "Units": {
                      "$id": "8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roportion of non-PAYG Totex that is subject to depreciation in year of addition to RCV",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onstants",
              "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HasOneSheetPerElem": false,
        "OneSheetPerElem": null,
        "DisplayName": "Inputs",
        "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89",
        "$type": "ModelMaker.GroupNode, ModelMaker",
        "TabOrHeaderColour": "",
        "CollapsedByDefault": false,
        "Comment": "",
        "NameOfGroup": null,
        "YPosition": 0,
        "Folded": true,
        "Font": null,
        "Children": {
          "$type": "ModelMaker.GroupNodeChildCollection, ModelMaker",
          "$values": [
            {
              "$id": "90",
              "$type": "ModelMaker.GroupNode, ModelMaker",
              "TabOrHeaderColour": "",
              "CollapsedByDefault": false,
              "Comment": "",
              "NameOfGroup": "Time",
              "YPosition": 0,
              "Folded": false,
              "Font": null,
              "Children": {
                "$type": "ModelMaker.GroupNodeChildCollection, ModelMaker",
                "$values": [
                  {
                    "$id": "91",
                    "$type": "ModelMaker.VariableNode, ModelMaker",
                    "RowTotalDependent": null,
                    "ScenarioSelectorDependent": null,
                    "ValidValues": null,
                    "PutCalculationOnReport": false,
                    "CalculateOnThisReport": null,
                    "PivotTableLink": null,
                    "ExcelNameName": "Model_period_end",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fb3ba8cb-dab4-40df-98e8-ba995b225abd",
                    "Dimensions": {
                      "$type": "ModelMakerEngine.MMDimensions, ModelMakerEngine",
                      "$values": []
                    },
                    "EquationOBXInternal": "EDATE([Model period start], [Months per period]) - 1",
                    "NameOfGroup": "Time.Headers",
                    "EquationToParse": "EDATE([Model period start], [Months per period]) - 1",
                    "MostRecentExpectedUnitErrors": null,
                    "Units": {
                      "$id": "92",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3",
                    "$type": "ModelMaker.VariableNode, ModelMaker",
                    "RowTotalDependent": null,
                    "ScenarioSelectorDependent": null,
                    "ValidValues": null,
                    "PutCalculationOnReport": false,
                    "CalculateOnThisReport": null,
                    "PivotTableLink": null,
                    "ExcelNameName": "Timeline_labe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597ef65-7855-4c86-81a0-bee7ed2e49db",
                    "Dimensions": {
                      "$type": "ModelMakerEngine.MMDimensions, ModelMakerEngine",
                      "$values": []
                    },
                    "EquationOBXInternal": "IF([Forecast Period Flag] = 1, \"PR24\", 0)",
                    "NameOfGroup": "Time.Headers",
                    "EquationToParse": "IF([Forecast Period Flag] = 1, \"PR24\", 0)",
                    "MostRecentExpectedUnitErrors": null,
                    "Units": {
                      "$ref": "9"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4",
                    "$type": "ModelMaker.VariableNode, ModelMaker",
                    "RowTotalDependent": null,
                    "ScenarioSelectorDependent": null,
                    "ValidValues": null,
                    "PutCalculationOnReport": false,
                    "CalculateOnThisReport": null,
                    "PivotTableLink": null,
                    "ExcelNameName": "Period_number",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674bc730-9e9e-4fc7-a355-b622203fb9b3",
                    "Dimensions": {
                      "$type": "ModelMakerEngine.MMDimensions, ModelMakerEngine",
                      "$values": []
                    },
                    "EquationOBXInternal": "PREVIOUSVALUE()+1",
                    "NameOfGroup": "Time.Headers",
                    "EquationToParse": "PREVIOUSVALUE()+1",
                    "MostRecentExpectedUnitErrors": null,
                    "Units": {
                      "$id": "95",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eriod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Headers",
              "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96",
              "$type": "ModelMaker.VariableNode, ModelMaker",
              "RowTotalDependent": null,
              "ScenarioSelectorDependent": null,
              "ValidValues": null,
              "PutCalculationOnReport": false,
              "CalculateOnThisReport": null,
              "PivotTableLink": null,
              "ExcelNameName": "Forecast_Period_Fla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e1a1ce02-9cbe-439c-b05c-9a8250095820",
              "Dimensions": {
                "$type": "ModelMakerEngine.MMDimensions, ModelMakerEngine",
                "$values": []
              },
              "EquationOBXInternal": "IF( AND([Model period end] >= [Forecast period start], [Model period start] <= [Forecast Period end date]), 1, 0)",
              "NameOfGroup": "Inputs",
              "EquationToParse": "IF( AND([Model period end] >= [Forecast period start], [Model period start] <= [Forecast Period end date]), 1, 0)",
              "MostRecentExpectedUnitErrors": null,
              "Units": {
                "$ref": "9"
              },
              "Nam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7",
              "$type": "ModelMaker.VariableNode, ModelMaker",
              "RowTotalDependent": null,
              "ScenarioSelectorDependent": null,
              "ValidValues": null,
              "PutCalculationOnReport": false,
              "CalculateOnThisReport": null,
              "PivotTableLink": null,
              "ExcelNameName": "Model_period_start",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c61a29b3-a834-4eb0-9e16-08bad05f6320",
              "Dimensions": {
                "$type": "ModelMakerEngine.MMDimensions, ModelMakerEngine",
                "$values": []
              },
              "EquationOBXInternal": "IF([Period number] = 1,[Model start date],EDATE(PREVIOUSVALUE(), [Months per period]))",
              "NameOfGroup": "Time",
              "EquationToParse": "IF([Period number] = 1,[Model start date],EDATE(PREVIOUSVALUE(), [Months per period]))",
              "MostRecentExpectedUnitErrors": null,
              "Units": {
                "$id": "98",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9",
              "$type": "ModelMaker.VariableNode, ModelMaker",
              "RowTotalDependent": null,
              "ScenarioSelectorDependent": null,
              "ValidValues": null,
              "PutCalculationOnReport": false,
              "CalculateOnThisReport": null,
              "PivotTableLink": null,
              "ExcelNameName": "Forecast_Period_end_date",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308cf6f-909e-478c-a74b-79c2b258276a",
              "Dimensions": {
                "$type": "ModelMakerEngine.MMDimensions, ModelMakerEngine",
                "$values": []
              },
              "EquationOBXInternal": "EDATE([Forecast period start], [Months per period] * [Forecast Period]) -1",
              "NameOfGroup": "Time",
              "EquationToParse": "EDATE([Forecast period start], [Months per period] * [Forecast Period]) -1",
              "MostRecentExpectedUnitErrors": null,
              "Units": {
                "$id": "100",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Forecast Period end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1",
              "$type": "ModelMaker.GroupNode, ModelMaker",
              "TabOrHeaderColour": "",
              "CollapsedByDefault": false,
              "Comment": "",
              "NameOfGroup": "Time",
              "YPosition": 4,
              "Folded": false,
              "Font": null,
              "Children": {
                "$type": "ModelMaker.GroupNodeChildCollection, ModelMaker",
                "$values": [
                  {
                    "$id": "102",
                    "$type": "ModelMaker.VariableNode, ModelMaker",
                    "RowTotalDependent": null,
                    "ScenarioSelectorDependent": null,
                    "ValidValues": null,
                    "PutCalculationOnReport": false,
                    "CalculateOnThisReport": null,
                    "PivotTableLink": null,
                    "ExcelNameName": "First_Forecast_Period_Flag",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42ed006-09b4-4abd-93bc-2c0d954633ba",
                    "Dimensions": {
                      "$type": "ModelMakerEngine.MMDimensions, ModelMakerEngine",
                      "$values": []
                    },
                    "EquationOBXInternal": "IF([Model period start] = [Forecast period start], 1,0)",
                    "NameOfGroup": "Time",
                    "EquationToParse": "IF([Model period start] = [Forecast period start], 1,0)",
                    "MostRecentExpectedUnitErrors": null,
                    "Units": {
                      "$id": "103",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r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4",
                    "$type": "ModelMaker.VariableNode, ModelMaker",
                    "RowTotalDependent": null,
                    "ScenarioSelectorDependent": null,
                    "ValidValues": null,
                    "PutCalculationOnReport": false,
                    "CalculateOnThisReport": null,
                    "PivotTableLink": null,
                    "ExcelNameName": "Year_2_period_fla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6a45cd7d-6107-4660-a663-e4cd43ddd633",
                    "Dimensions": {
                      "$type": "ModelMakerEngine.MMDimensions, ModelMakerEngine",
                      "$values": []
                    },
                    "EquationOBXInternal": "PREVIOUSVALUE([First Forecast Period Flag])",
                    "NameOfGroup": "Inputs.Flags",
                    "EquationToParse": "PREVIOUSVALUE([First Forecast Period Flag])",
                    "MostRecentExpectedUnitErrors": null,
                    "Units": {
                      "$id": "105",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2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6",
                    "$type": "ModelMaker.VariableNode, ModelMaker",
                    "RowTotalDependent": null,
                    "ScenarioSelectorDependent": null,
                    "ValidValues": null,
                    "PutCalculationOnReport": false,
                    "CalculateOnThisReport": null,
                    "PivotTableLink": null,
                    "ExcelNameName": "Year_3_period_fla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f39c9239-a658-4a21-a0b9-ab7659917290",
                    "Dimensions": {
                      "$type": "ModelMakerEngine.MMDimensions, ModelMakerEngine",
                      "$values": []
                    },
                    "EquationOBXInternal": "PREVIOUSVALUE([Year 2 period flag])",
                    "NameOfGroup": "Inputs.Flags",
                    "EquationToParse": "PREVIOUSVALUE([Year 2 period flag])",
                    "MostRecentExpectedUnitErrors": null,
                    "Units": {
                      "$id": "10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3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8",
                    "$type": "ModelMaker.VariableNode, ModelMaker",
                    "RowTotalDependent": null,
                    "ScenarioSelectorDependent": null,
                    "ValidValues": null,
                    "PutCalculationOnReport": false,
                    "CalculateOnThisReport": null,
                    "PivotTableLink": null,
                    "ExcelNameName": "Year_4_period_fla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a46039c2-70ef-4aa0-beb9-f58af297ab2c",
                    "Dimensions": {
                      "$type": "ModelMakerEngine.MMDimensions, ModelMakerEngine",
                      "$values": []
                    },
                    "EquationOBXInternal": "PREVIOUSVALUE([Year 3 period flag])",
                    "NameOfGroup": "Year 2.Calcualtion of revenue adjustment.PAYG",
                    "EquationToParse": "PREVIOUSVALUE([Year 3 period flag])",
                    "MostRecentExpectedUnitErrors": null,
                    "Units": {
                      "$ref": "9"
                    },
                    "Name": "Year 4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9",
                    "$type": "ModelMaker.VariableNode, ModelMaker",
                    "RowTotalDependent": null,
                    "ScenarioSelectorDependent": null,
                    "ValidValues": null,
                    "PutCalculationOnReport": false,
                    "CalculateOnThisReport": null,
                    "PivotTableLink": null,
                    "ExcelNameName": "Year_5_period_fla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05d8893c-f52b-40b0-90da-dd7bd8f723a4",
                    "Dimensions": {
                      "$type": "ModelMakerEngine.MMDimensions, ModelMakerEngine",
                      "$values": []
                    },
                    "EquationOBXInternal": "PREVIOUSVALUE([Year 4 period flag])",
                    "NameOfGroup": "Year 2",
                    "EquationToParse": "PREVIOUSVALUE([Year 4 period flag])",
                    "MostRecentExpectedUnitErrors": null,
                    "Units": {
                      "$id": "110",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Year 5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eriod Flags",
              "Name": "Period Flag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11",
              "$type": "ModelMaker.GroupNode, ModelMaker",
              "TabOrHeaderColour": "",
              "CollapsedByDefault": false,
              "Comment": "",
              "NameOfGroup": "Time",
              "YPosition": 5,
              "Folded": false,
              "Font": null,
              "Children": {
                "$type": "ModelMaker.GroupNodeChildCollection, ModelMaker",
                "$values": [
                  {
                    "$id": "112",
                    "$type": "ModelMaker.VariableNode, ModelMaker",
                    "RowTotalDependent": null,
                    "ScenarioSelectorDependent": null,
                    "ValidValues": null,
                    "PutCalculationOnReport": false,
                    "CalculateOnThisReport": null,
                    "PivotTableLink": null,
                    "ExcelNameName": "Cumulative_year_2_fla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e32cc252-98f3-4623-a607-027d7eb60bf7",
                    "Dimensions": {
                      "$type": "ModelMakerEngine.MMDimensions, ModelMakerEngine",
                      "$values": []
                    },
                    "EquationOBXInternal": "[First Forecast Period Flag] + [Year 2 period flag]",
                    "NameOfGroup": "Year 2.Calculation of clawback",
                    "EquationToParse": "[First Forecast Period Flag] + [Year 2 period flag]",
                    "MostRecentExpectedUnitErrors": null,
                    "Units": {
                      "$id": "113",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umulative year 2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4",
                    "$type": "ModelMaker.VariableNode, ModelMaker",
                    "RowTotalDependent": null,
                    "ScenarioSelectorDependent": null,
                    "ValidValues": null,
                    "PutCalculationOnReport": false,
                    "CalculateOnThisReport": null,
                    "PivotTableLink": null,
                    "ExcelNameName": "Cumulative_year_3_flag",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71fa9009-f2e9-489c-8e70-74b9ac30d79c",
                    "Dimensions": {
                      "$type": "ModelMakerEngine.MMDimensions, ModelMakerEngine",
                      "$values": []
                    },
                    "EquationOBXInternal": "[Cumulative year 2 flag] + [Year 3 period flag]",
                    "NameOfGroup": "Year3.Calculation of clawback",
                    "EquationToParse": "[Cumulative year 2 flag] + [Year 3 period flag]",
                    "MostRecentExpectedUnitErrors": null,
                    "Units": {
                      "$id": "115",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umulative year 3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umulative period flags",
              "Name": "Cumulative period flag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HasOneSheetPerElem": false,
        "OneSheetPerElem": null,
        "DisplayName": "Time",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16",
        "$type": "ModelMaker.GroupNode, ModelMaker",
        "TabOrHeaderColour": "",
        "CollapsedByDefault": false,
        "Comment": "",
        "NameOfGroup": "Model Checks and Alerts",
        "YPosition": 0,
        "Folded": fals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Checks",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17",
        "$type": "ModelMaker.GroupNode, ModelMaker",
        "TabOrHeaderColour": "",
        "CollapsedByDefault": false,
        "Comment": "",
        "NameOfGroup": "Model Checks and Alerts",
        "YPosition": 1,
        "Folded": fals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HasOneSheetPerElem": false,
        "OneSheetPerElem": null,
        "DisplayName": "Model Alerts",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18",
        "$type": "ModelMaker.GroupNode, ModelMaker",
        "TabOrHeaderColour": "",
        "CollapsedByDefault": false,
        "Comment": "",
        "NameOfGroup": null,
        "YPosition": 0,
        "Folded": false,
        "Font": null,
        "Children": {
          "$type": "ModelMaker.GroupNodeChildCollection, ModelMaker",
          "$values": [
            {
              "$ref": "116"
            },
            {
              "$ref": "117"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3,
        "HasOneSheetPerElem": false,
        "OneSheetPerElem": null,
        "DisplayName": "Model Checks and Alerts",
        "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13"
      },
      {
        "$ref": "90"
      },
      {
        "$ref": "94"
      },
      {
        "$ref": "19"
      },
      {
        "$ref": "97"
      },
      {
        "$ref": "91"
      },
      {
        "$ref": "15"
      },
      {
        "$ref": "93"
      },
      {
        "$ref": "17"
      },
      {
        "$ref": "102"
      },
      {
        "$ref": "86"
      },
      {
        "$id": "119",
        "$type": "ModelMaker.GroupNode, ModelMaker",
        "TabOrHeaderColour": "",
        "CollapsedByDefault": false,
        "Comment": "",
        "NameOfGroup": null,
        "YPosition": 0,
        "Folded": false,
        "Font": null,
        "Children": {
          "$type": "ModelMaker.GroupNodeChildCollection, ModelMaker",
          "$values": [
            {
              "$id": "120",
              "$type": "ModelMaker.GroupNode, ModelMaker",
              "TabOrHeaderColour": "",
              "CollapsedByDefault": false,
              "Comment": "",
              "NameOfGroup": "Optimisation",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Historics",
              "Name": "Historic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HasOneSheetPerElem": false,
        "OneSheetPerElem": null,
        "DisplayName": "Optimisation",
        "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20"
      },
      {
        "$id": "121",
        "$type": "ModelMaker.TimeNode, ModelMaker",
        "ForceUpdate": 1,
        "Axis": 0,
        "EndDate": "2031-03-31T00:00:00",
        "MonthsPerPeriod": 12,
        "StartDate": "2024-04-01T00:00:00",
        "NumberOfPeriods": 7,
        "TimeStep": 8,
        "YearEndBasis": 0,
        "YearEndMonth": 0,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22",
        "$type": "ModelMaker.GroupNode, ModelMaker",
        "TabOrHeaderColour": "",
        "CollapsedByDefault": false,
        "Comment": "",
        "NameOfGroup": null,
        "YPosition": 0,
        "Folded": false,
        "Font": null,
        "Children": {
          "$type": "ModelMaker.GroupNodeChildCollection, ModelMaker",
          "$values": [
            {
              "$id": "123",
              "$type": "ModelMaker.GroupNode, ModelMaker",
              "TabOrHeaderColour": "",
              "CollapsedByDefault": false,
              "Comment": "",
              "NameOfGroup": "Calculations",
              "YPosition": 0,
              "Folded": false,
              "Font": null,
              "Children": {
                "$type": "ModelMaker.GroupNodeChildCollection, ModelMaker",
                "$values": [
                  {
                    "$id": "124",
                    "$type": "ModelMaker.VariableNode, ModelMaker",
                    "RowTotalDependent": null,
                    "ScenarioSelectorDependent": null,
                    "ValidValues": null,
                    "PutCalculationOnReport": false,
                    "CalculateOnThisReport": null,
                    "PivotTableLink": null,
                    "ExcelNameName": "Actual_enhancement_spend___real",
                    "ExcelNameNames": {
                      "$type": "ModelMakerEngine.ExcelNameDictionary, ModelMakerEngine",
                      "$values": [
                        {
                          "Key": {
                            "$type": "ModelMakerEngine.MMElements, ModelMakerEngine",
                            "$values": [
                              {
                                "$ref": "3"
                              }
                            ]
                          },
                          "Value": "Actual_enhancement_spend___real.WR"
                        },
                        {
                          "Key": {
                            "$type": "ModelMakerEngine.MMElements, ModelMakerEngine",
                            "$values": [
                              {
                                "$ref": "4"
                              }
                            ]
                          },
                          "Value": "Actual_enhancement_spend___real.WN"
                        },
                        {
                          "Key": {
                            "$type": "ModelMakerEngine.MMElements, ModelMakerEngine",
                            "$values": [
                              {
                                "$ref": "5"
                              }
                            ]
                          },
                          "Value": "Actual_enhancement_spend___real.WWN"
                        },
                        {
                          "Key": {
                            "$type": "ModelMakerEngine.MMElements, ModelMakerEngine",
                            "$values": [
                              {
                                "$ref": "6"
                              }
                            ]
                          },
                          "Value": "Actual_enhancement_spend___real.BR"
                        },
                        {
                          "Key": {
                            "$type": "ModelMakerEngine.MMElements, ModelMakerEngine",
                            "$values": [
                              {
                                "$ref": "7"
                              }
                            ]
                          },
                          "Value": "Actual_enhancement_spend___real.ADDN1"
                        },
                        {
                          "Key": {
                            "$type": "ModelMakerEngine.MMElements, ModelMakerEngine",
                            "$values": [
                              {
                                "$ref": "8"
                              }
                            ]
                          },
                          "Value": "Actual_enhancement_spend___real.ADDN2"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e4a73dec-3830-4033-b2c3-822e63637d88",
                    "Dimensions": {
                      "$type": "ModelMakerEngine.MMDimensions, ModelMakerEngine",
                      "$values": [
                        {
                          "$ref": "2"
                        }
                      ]
                    },
                    "EquationOBXInternal": "[Actual enhancement spend - nominal] / [CPIH FYA 2022-23 adjustment]",
                    "NameOfGroup": "Inputs.Totex",
                    "EquationToParse": "[Actual enhancement spend - nominal] / [CPIH FYA 2022-23 adjustment]",
                    "MostRecentExpectedUnitErrors": null,
                    "Units": {
                      "$id": "1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enhancement spend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total_modelled_underspend___real.WR"
                        },
                        {
                          "Key": {
                            "$type": "ModelMakerEngine.MMElements, ModelMakerEngine",
                            "$values": [
                              {
                                "$ref": "4"
                              }
                            ]
                          },
                          "Value": "Year_2_total_modelled_underspend___real.WN"
                        },
                        {
                          "Key": {
                            "$type": "ModelMakerEngine.MMElements, ModelMakerEngine",
                            "$values": [
                              {
                                "$ref": "5"
                              }
                            ]
                          },
                          "Value": "Year_2_total_modelled_underspend___real.WWN"
                        },
                        {
                          "Key": {
                            "$type": "ModelMakerEngine.MMElements, ModelMakerEngine",
                            "$values": [
                              {
                                "$ref": "6"
                              }
                            ]
                          },
                          "Value": "Year_2_total_modelled_underspend___real.BR"
                        },
                        {
                          "Key": {
                            "$type": "ModelMakerEngine.MMElements, ModelMakerEngine",
                            "$values": [
                              {
                                "$ref": "7"
                              }
                            ]
                          },
                          "Value": "Year_2_total_modelled_underspend___real.ADDN1"
                        },
                        {
                          "Key": {
                            "$type": "ModelMakerEngine.MMElements, ModelMakerEngine",
                            "$values": [
                              {
                                "$ref": "8"
                              }
                            ]
                          },
                          "Value": "Year_2_total_modelled_underspend___real.ADDN2"
                        }
                      ]
                    },
                    "NumberFormatOverride": "",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be974be-5ba6-4284-b9fb-9ac98b8533f4",
                    "Dimensions": {
                      "$type": "ModelMakerEngine.MMDimensions, ModelMakerEngine",
                      "$values": [
                        {
                          "$ref": "2"
                        }
                      ]
                    },
                    "EquationOBXInternal": "([Enhancement allowance - real] - [Actual enhancement spend - real] ) * [Cumulative year 2 flag] * [Control in use]",
                    "NameOfGroup": "New sheet",
                    "EquationToParse": "([Enhancement allowance - real] - [Actual enhancement spend - real] ) * [Cumulative year 2 flag] * [Control in use]",
                    "MostRecentExpectedUnitErrors": null,
                    "Units": {
                      "$id": "1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total modelled underspend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cumulative___Total_modelled_underspend___real.WR"
                        },
                        {
                          "Key": {
                            "$type": "ModelMakerEngine.MMElements, ModelMakerEngine",
                            "$values": [
                              {
                                "$ref": "4"
                              }
                            ]
                          },
                          "Value": "Year_2_cumulative___Total_modelled_underspend___real.WN"
                        },
                        {
                          "Key": {
                            "$type": "ModelMakerEngine.MMElements, ModelMakerEngine",
                            "$values": [
                              {
                                "$ref": "5"
                              }
                            ]
                          },
                          "Value": "Year_2_cumulative___Total_modelled_underspend___real.WWN"
                        },
                        {
                          "Key": {
                            "$type": "ModelMakerEngine.MMElements, ModelMakerEngine",
                            "$values": [
                              {
                                "$ref": "6"
                              }
                            ]
                          },
                          "Value": "Year_2_cumulative___Total_modelled_underspend___real.BR"
                        },
                        {
                          "Key": {
                            "$type": "ModelMakerEngine.MMElements, ModelMakerEngine",
                            "$values": [
                              {
                                "$ref": "7"
                              }
                            ]
                          },
                          "Value": "Year_2_cumulative___Total_modelled_underspend___real.ADDN1"
                        },
                        {
                          "Key": {
                            "$type": "ModelMakerEngine.MMElements, ModelMakerEngine",
                            "$values": [
                              {
                                "$ref": "8"
                              }
                            ]
                          },
                          "Value": "Year_2_cumulative___Total_modelled_underspend___real.ADDN2"
                        }
                      ]
                    },
                    "NumberFormatOverride": "",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6a54a15-8f20-4862-b9ef-0fdce9700b8d",
                    "Dimensions": {
                      "$type": "ModelMakerEngine.MMDimensions, ModelMakerEngine",
                      "$values": [
                        {
                          "$ref": "2"
                        }
                      ]
                    },
                    "EquationOBXInternal": "PREVIOUSVALUE() + [Year 2 total modelled underspend - real]",
                    "NameOfGroup": "Calculations",
                    "EquationToParse": "PREVIOUSVALUE() + [Year 2 total modelled underspend - real]",
                    "MostRecentExpectedUnitErrors": null,
                    "Units": {
                      "$id": "1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cumulative - Total modelled underspend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cumulative___Enhancement_allowance___real.WR"
                        },
                        {
                          "Key": {
                            "$type": "ModelMakerEngine.MMElements, ModelMakerEngine",
                            "$values": [
                              {
                                "$ref": "4"
                              }
                            ]
                          },
                          "Value": "Year_2_cumulative___Enhancement_allowance___real.WN"
                        },
                        {
                          "Key": {
                            "$type": "ModelMakerEngine.MMElements, ModelMakerEngine",
                            "$values": [
                              {
                                "$ref": "5"
                              }
                            ]
                          },
                          "Value": "Year_2_cumulative___Enhancement_allowance___real.WWN"
                        },
                        {
                          "Key": {
                            "$type": "ModelMakerEngine.MMElements, ModelMakerEngine",
                            "$values": [
                              {
                                "$ref": "6"
                              }
                            ]
                          },
                          "Value": "Year_2_cumulative___Enhancement_allowance___real.BR"
                        },
                        {
                          "Key": {
                            "$type": "ModelMakerEngine.MMElements, ModelMakerEngine",
                            "$values": [
                              {
                                "$ref": "7"
                              }
                            ]
                          },
                          "Value": "Year_2_cumulative___Enhancement_allowance___real.ADDN1"
                        },
                        {
                          "Key": {
                            "$type": "ModelMakerEngine.MMElements, ModelMakerEngine",
                            "$values": [
                              {
                                "$ref": "8"
                              }
                            ]
                          },
                          "Value": "Year_2_cumulative___Enhancement_allowance___real.ADDN2"
                        }
                      ]
                    },
                    "NumberFormatOverride": "Currency",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fe493d0-4f1f-4b1b-a432-fef3185527a0",
                    "Dimensions": {
                      "$type": "ModelMakerEngine.MMDimensions, ModelMakerEngine",
                      "$values": [
                        {
                          "$ref": "2"
                        }
                      ]
                    },
                    "EquationOBXInternal": "(PREVIOUSVALUE() + [Enhancement allowance - real]) * [Cumulative year 2 flag] * [Control in use]",
                    "NameOfGroup": "Calculations",
                    "EquationToParse": "(PREVIOUSVALUE() + [Enhancement allowance - real]) * [Cumulative year 2 flag] * [Control in use]",
                    "MostRecentExpectedUnitErrors": null,
                    "Units": {
                      "$id": "1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cumulative - Enhancement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total_modelled_underspend__.WR"
                        },
                        {
                          "Key": {
                            "$type": "ModelMakerEngine.MMElements, ModelMakerEngine",
                            "$values": [
                              {
                                "$ref": "4"
                              }
                            ]
                          },
                          "Value": "Year_2_total_modelled_underspend__.WN"
                        },
                        {
                          "Key": {
                            "$type": "ModelMakerEngine.MMElements, ModelMakerEngine",
                            "$values": [
                              {
                                "$ref": "5"
                              }
                            ]
                          },
                          "Value": "Year_2_total_modelled_underspend__.WWN"
                        },
                        {
                          "Key": {
                            "$type": "ModelMakerEngine.MMElements, ModelMakerEngine",
                            "$values": [
                              {
                                "$ref": "6"
                              }
                            ]
                          },
                          "Value": "Year_2_total_modelled_underspend__.BR"
                        },
                        {
                          "Key": {
                            "$type": "ModelMakerEngine.MMElements, ModelMakerEngine",
                            "$values": [
                              {
                                "$ref": "7"
                              }
                            ]
                          },
                          "Value": "Year_2_total_modelled_underspend__.ADDN1"
                        },
                        {
                          "Key": {
                            "$type": "ModelMakerEngine.MMElements, ModelMakerEngine",
                            "$values": [
                              {
                                "$ref": "8"
                              }
                            ]
                          },
                          "Value": "Year_2_total_modelled_underspend__.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01d63e8-55cb-46da-b2b3-2645d02ff618",
                    "Dimensions": {
                      "$type": "ModelMakerEngine.MMDimensions, ModelMakerEngine",
                      "$values": [
                        {
                          "$ref": "2"
                        }
                      ]
                    },
                    "EquationOBXInternal": "IF(AND([Cumulative year 2 flag] = 1,[Year 2 cumulative - Enhancement allowance - real] <> 0), [Year 2 cumulative - Total modelled underspend - real] / [Year 2 cumulative - Enhancement allowance - real], 0)",
                    "NameOfGroup": "New sheet",
                    "EquationToParse": "IF(AND([Cumulative year 2 flag] = 1,[Year 2 cumulative - Enhancement allowance - real] <> 0), [Year 2 cumulative - Total modelled underspend - real] / [Year 2 cumulative - Enhancement allowance - real], 0)",
                    "MostRecentExpectedUnitErrors": {
                      "$type": "System.Collections.Generic.List`1[[System.String, mscorlib]], mscorlib",
                      "$values": [
                        "All units must be the same for the AND function"
                      ]
                    },
                    "Units": {
                      "$id": "133",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"Year 2 total modelled underspend %",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"Expenditure_subject_to_clawback_year_2___real.WR"
                        },
                        {
                          "Key": {
                            "$type": "ModelMakerEngine.MMElements, ModelMakerEngine",
                            "$values": [
                              {
                                "$ref": "4"
                              }
                            ]
                          },
                          "Value": "Expenditure_subject_to_clawback_year_2___real.WN"
                        },
                        {
                          "Key": {
                            "$type": "ModelMakerEngine.MMElements, ModelMakerEngine",
                            "$values": [
                              {
                                "$ref": "5"
                              }
                            ]
                          },
                          "Value": "Expenditure_subject_to_clawback_year_2___real.WWN"
                        },
                        {
                          "Key": {
                            "$type": "ModelMakerEngine.MMElements, ModelMakerEngine",
                            "$values": [
                              {
                                "$ref": "6"
                              }
                            ]
                          },
                          "Value": "Expenditure_subject_to_clawback_year_2___real.BR"
                        },
                        {
                          "Key": {
                            "$type": "ModelMakerEngine.MMElements, ModelMakerEngine",
                            "$values": [
                              {
                                "$ref": "7"
                              }
                            ]
                          },
                          "Value": "Expenditure_subject_to_clawback_year_2___real.ADDN1"
                        },
                        {
                          "Key": {
                            "$type": "ModelMakerEngine.MMElements, ModelMakerEngine",
                            "$values": [
                              {
                                "$ref": "8"
                              }
                            ]
                          },
                          "Value": "Expenditure_subject_to_clawback_year_2___real.ADDN2"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"57282a94-1af2-4600-9e3f-878e05b4faaf",
                    "Dimensions": {
                      "$type": "ModelMakerEngine.MMDimensions, ModelMakerEngine",
                      "$values": [
                        {
                          "$ref": "2"
                        }
                      ]
                    },
                    "EquationOBXInternal": "IF([Year 2 total modelled underspend %] > [Trigger threshold], [Year 2 cumulative - Total modelled underspend - real], 0) * [Year 2 period flag]",
                    "NameOfGroup": "Year 2.Calculation of clawback",
                    "EquationToParse": "IF([Year 2 total modelled underspend %] > [Trigger threshold], [Year 2 cumulative - Total modelled underspend - real], 0) * [Year 2 period flag]",
                    "MostRecentExpectedUnitErrors": null,
                    "Units": {
                      "$id": "135",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"Expenditure subject to clawback year 2 -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"Expenditure_adjustment_clawback_year_2___real.WR"
                        },
                        {
                          "Key": {
                            "$type": "ModelMakerEngine.MMElements, ModelMakerEngine",
                            "$values": [
                              {
                                "$ref": "4"
                              }
                            ]
                          },
                          "Value": "Expenditure_adjustment_clawback_year_2___real.WN"
                        },
                        {
                          "Key": {
                            "$type": "ModelMakerEngine.MMElements, ModelMakerEngine",
                            "$values": [
                              {
                                "$ref": "5"
                              }
                            ]
                          },
                          "Value": "Expenditure_adjustment_clawback_year_2___real.WWN"
                        },
                        {
                          "Key": {
                            "$type": "ModelMakerEngine.MMElements, ModelMakerEngine",
                            "$values": [
                              {
                                "$ref": "6"
                              }
                            ]
                          },
                          "Value": "Expenditure_adjustment_clawback_year_2___real.BR"
                        },
                        {
                          "Key": {
                            "$type": "ModelMakerEngine.MMElements, ModelMakerEngine",
                            "$values": [
                              {
                                "$ref": "7"
                              }
                            ]
                          },
                          "Value": "Expenditure_adjustment_clawback_year_2___real.ADDN1"
                        },
                        {
                          "Key": {
                            "$type": "ModelMakerEngine.MMElements, ModelMakerEngine",
                            "$values": [
                              {
                                "$ref": "8"
                              }
                            ]
                          },
                          "Value": "Expenditure_adjustment_clawback_year_2___real.ADDN2"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"5c786466-cef3-4173-9105-3f7ea5d9add4",
                    "Dimensions": {
                      "$type": "ModelMakerEngine.MMDimensions, ModelMakerEngine",
                      "$values": [
                        {
                          "$ref": "2"
                        }
                      ]
                    },
                    "EquationOBXInternal": "[Expenditure subject to clawback year 2 - real] * [Clawback rate %]",
                    "NameOfGroup": "New sheet",
                    "EquationToParse": "[Expenditure subject to clawback year 2 - real] * [Clawback rate %]",
                    "MostRecentExpectedUnitErrors": null,
                    "Units": {
                      "$id": "137",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"Expenditure adjustment clawback year 2 -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"Total_expenditure_adjustment_clawback_year_2___real.WR"
                        },
                        {
                          "Key": {
                            "$type": "ModelMakerEngine.MMElements, ModelMakerEngine",
                            "$values": [
                              {
                                "$ref": "4"
                              }
                            ]
                          },
                          "Value": "Total_expenditure_adjustment_clawback_year_2___real.WN"
                        },
                        {
                          "Key": {
                            "$type": "ModelMakerEngine.MMElements, ModelMakerEngine",
                            "$values": [
                              {
                                "$ref": "5"
                              }
                            ]
                          },
                          "Value": "Total_expenditure_adjustment_clawback_year_2___real.WWN"
                        },
                        {
                          "Key": {
                            "$type": "ModelMakerEngine.MMElements, ModelMakerEngine",
                            "$values": [
                              {
                                "$ref": "6"
                              }
                            ]
                          },
                          "Value": "Total_expenditure_adjustment_clawback_year_2___real.BR"
                        },
                        {
                          "Key": {
                            "$type": "ModelMakerEngine.MMElements, ModelMakerEngine",
                            "$values": [
                              {
                                "$ref": "7"
                              }
                            ]
                          },
                          "Value": "Total_expenditure_adjustment_clawback_year_2___real.ADDN1"
                        },
                        {
                          "Key": {
                            "$type": "ModelMakerEngine.MMElements, ModelMakerEngine",
                            "$values": [
                              {
                                "$ref": "8"
                              }
                            ]
                          },
                          "Value": "Total_expenditure_adjustment_clawback_year_2___real.ADDN2"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"b82b29a6-8ac9-4760-98b0-fad14b80e4c4",
                    "Dimensions": {
                      "$type": "ModelMakerEngine.MMDimensions, ModelMakerEngine",
                      "$values": [
                        {
                          "$ref": "2"
                        }
                      ]
                    },
                    "EquationOBXInternal": "SUM(ALLVALUES([Expenditure adjustment clawback year 2 - real]))",
                    "NameOfGroup": "Year 2.Calculation of clawback",
                    "EquationToParse": "SUM(ALLVALUES([Expenditure adjustment clawback year 2 - real]))",
                    "MostRecentExpectedUnitErrors": null,
                    "Units": {
                      "$id": "139",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expenditure adjustment clawback year 2 -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"Expenditure_adjustment_clawback_year_2_in_spend_year___real.WR"
                        },
                        {
                          "Key": {
                            "$type": "ModelMakerEngine.MMElements, ModelMakerEngine",
                            "$values": [
                              {
                                "$ref": "4"
                              }
                            ]
                          },
                          "Value": "Expenditure_adjustment_clawback_year_2_in_spend_year___real.WN"
                        },
                        {
                          "Key": {
                            "$type": "ModelMakerEngine.MMElements, ModelMakerEngine",
                            "$values": [
                              {
                                "$ref": "5"
                              }
                            ]
                          },
                          "Value": "Expenditure_adjustment_clawback_year_2_in_spend_year___real.WWN"
                        },
                        {
                          "Key": {
                            "$type": "ModelMakerEngine.MMElements, ModelMakerEngine",
                            "$values": [
                              {
                                "$ref": "6"
                              }
                            ]
                          },
                          "Value": "Expenditure_adjustment_clawback_year_2_in_spend_year___real.BR"
                        },
                        {
                          "Key": {
                            "$type": "ModelMakerEngine.MMElements, ModelMakerEngine",
                            "$values": [
                              {
                                "$ref": "7"
                              }
                            ]
                          },
                          "Value": "Expenditure_adjustment_clawback_year_2_in_spend_year___real.ADDN1"
                        },
                        {
                          "Key": {
                            "$type": "ModelMakerEngine.MMElements, ModelMakerEngine",
                            "$values": [
                              {
                                "$ref": "8"
                              }
                            ]
                          },
                          "Value": "Expenditure_adjustment_clawback_year_2_in_spend_year___real.ADDN2"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"a76ede54-45c2-417e-8743-4cabfaf79407",
                    "Dimensions": {
                      "$type": "ModelMakerEngine.MMDimensions, ModelMakerEngine",
                      "$values": [
                        {
                          "$ref": "2"
                        }
                      ]
                    },
                    "EquationOBXInternal": "IF([Total expenditure adjustment clawback year 2 - real] > 0, [Year 2 total modelled underspend - real] * [Clawback rate %], 0)",
                    "NameOfGroup": "Year 2.Calculation of clawback",
                    "EquationToParse": "IF([Total expenditure adjustment clawback year 2 - real] > 0, [Year 2 total modelled underspend - real] * [Clawback rate %], 0)",
                    "MostRecentExpectedUnitErrors": null,
                    "Units": {
                      "$id": "141",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"Expenditure adjustment clawback year 2 in spend year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"Calculation of clawback",
              "Name": "Calculation of clawback",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"142",
              "$type": "ModelMaker.GroupNode, ModelMaker",
              "TabOrHeaderColour": "",
              "CollapsedByDefault": false,
              "Comment": "",
              "NameOfGroup": "Calculations",
              "YPosition": 1,
              "Folded": false,
              "Font": null,
              "Children": {
                "$type": "ModelMaker.GroupNodeChildCollection, ModelMaker",
                "$values": [
                  {
                    "$id": "143",
                    "$type": "ModelMaker.GroupNode, ModelMaker",
                    "TabOrHeaderColour": "",
                    "CollapsedByDefault": false,
                    "Comment": "",
                    "NameOfGroup": "Calculations.Calcualtion of revenue adjustment",
                    "YPosition": 0,
                    "Folded": false,
                    "Font": null,
                    "Children": {
                      "$type": "ModelMaker.GroupNodeChildCollection, ModelMaker",
                      "$values": [
                        {
                          "$id": "144",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"Weighting_for_enhancement_PAYG_rate___year_2.WR"
                              },
                              {
                                "Key": {
                                  "$type": "ModelMakerEngine.MMElements, ModelMakerEngine",
                                  "$values": [
                                    {
                                      "$ref": "4"
                                    }
                                  ]
                                },
                                "Value": "Weighting_for_enhancement_PAYG_rate___year_2.WN"
                              },
                              {
                                "Key": {
                                  "$type": "ModelMakerEngine.MMElements, ModelMakerEngine",
                                  "$values": [
                                    {
                                      "$ref": "5"
                                    }
                                  ]
                                },
                                "Value": "Weighting_for_enhancement_PAYG_rate___year_2.WWN"
                              },
                              {
                                "Key": {
                                  "$type": "ModelMakerEngine.MMElements, ModelMakerEngine",
                                  "$values": [
                                    {
                                      "$ref": "6"
                                    }
                                  ]
                                },
                                "Value": "Weighting_for_enhancement_PAYG_rate___year_2.BR"
                              },
                              {
                                "Key": {
                                  "$type": "ModelMakerEngine.MMElements, ModelMakerEngine",
                                  "$values": [
                                    {
                                      "$ref": "7"
                                    }
                                  ]
                                },
                                "Value": "Weighting_for_enhancement_PAYG_rate___year_2.ADDN1"
                              },
                              {
                                "Key": {
                                  "$type": "ModelMakerEngine.MMElements, ModelMakerEngine",
                                  "$values": [
                                    {
                                      "$ref": "8"
                                    }
                                  ]
                                },
                                "Value": "Weighting_for_enhancement_PAYG_rate___year_2.ADDN2"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"a785080e-dade-47a6-8570-34ad2c4354aa",
                          "Dimensions": {
                            "$type": "ModelMakerEngine.MMDimensions, ModelMakerEngine",
                            "$values": [
                              {
                                "$ref": "2"
                              }
                            ]
                          },
                          "EquationOBXInternal": "IF([Expenditure adjustment clawback year 2 in spend year - real] = 0, 0, ([Expenditure adjustment clawback year 2 in spend year - real] / [Total expenditure adjustment clawback year 2 - real]) * [Enhancement opex rate])",
                          "NameOfGroup": "Year 2.Calculation of revenue adjustment.PAYG",
                          "EquationToParse": "IF([Expenditure adjustment clawback year 2 in spend year - real] = 0, 0, ([Expenditure adjustment clawback year 2 in spend year - real] / [Total expenditure adjustment clawback year 2 - real]) * [Enhancement opex rate])",
                          "MostRecentExpectedUnitErrors": null,
                          "Units": {
                            "$id": "145",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"Weighting for enhancement PAYG rate - year 2",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"Year_2_weighted_enhancement_clawback_PAYG_rate.WR"
                              },
                              {
                                "Key": {
                                  "$type": "ModelMakerEngine.MMElements, ModelMakerEngine",
                                  "$values": [
                                    {
                                      "$ref": "4"
                                    }
                                  ]
                                },
                                "Value": "Year_2_weighted_enhancement_clawback_PAYG_rate.WN"
                              },
                              {
                                "Key": {
                                  "$type": "ModelMakerEngine.MMElements, ModelMakerEngine",
                                  "$values": [
                                    {
                                      "$ref": "5"
                                    }
                                  ]
                                },
                                "Value": "Year_2_weighted_enhancement_clawback_PAYG_rate.WWN"
                              },
                              {
                                "Key": {
                                  "$type": "ModelMakerEngine.MMElements, ModelMakerEngine",
                                  "$values": [
                                    {
                                      "$ref": "6"
                                    }
                                  ]
                                },
                                "Value": "Year_2_weighted_enhancement_clawback_PAYG_rate.BR"
                              },
                              {
                                "Key": {
                                  "$type": "ModelMakerEngine.MMElements, ModelMakerEngine",
                                  "$values": [
                                    {
                                      "$ref": "7"
                                    }
                                  ]
                                },
                                "Value": "Year_2_weighted_enhancement_clawback_PAYG_rate.ADDN1"
                              },
                              {
                                "Key": {
                                  "$type": "ModelMakerEngine.MMElements, ModelMakerEngine",
                                  "$values": [
                                    {
                                      "$ref": "8"
                                    }
                                  ]
                                },
                                "Value": "Year_2_weighted_enhancement_clawback_PAYG_rate.ADDN2"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"45308b85-a67e-4852-a59f-c188770b93e4",
                          "Dimensions": {
                            "$type": "ModelMakerEngine.MMDimensions, ModelMakerEngine",
                            "$values": [
                              {
                                "$ref": "2"
                              }
                            ]
                          },
                          "EquationOBXInternal": "[Weighting for enhancement PAYG rate - year 2] + PREVIOUSVALUE()",
                          "NameOfGroup": "Year 2.Calculation of revenue adjustment.PAYG",
                          "EquationToParse": "[Weighting for enhancement PAYG rate - year 2] + PREVIOUSVALUE()",
                          "MostRecentExpectedUnitErrors": null,
                          "Units": {
                            "$id": "147",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"Year 2 weighted enhancement clawback PAYG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"Year_2_PAYG_linked_adjustment_clawback___real.WR"
                              },
                              {
                                "Key": {
                                  "$type": "ModelMakerEngine.MMElements, ModelMakerEngine",
                                  "$values": [
                                    {
                                      "$ref": "4"
                                    }
                                  ]
                                },
                                "Value": "Year_2_PAYG_linked_adjustment_clawback___real.WN"
                              },
                              {
                                "Key": {
                                  "$type": "ModelMakerEngine.MMElements, ModelMakerEngine",
                                  "$values": [
                                    {
                                      "$ref": "5"
                                    }
                                  ]
                                },
                                "Value": "Year_2_PAYG_linked_adjustment_clawback___real.WWN"
                              },
                              {
                                "Key": {
                                  "$type": "ModelMakerEngine.MMElements, ModelMakerEngine",
                                  "$values": [
                                    {
                                      "$ref": "6"
                                    }
                                  ]
                                },
                                "Value": "Year_2_PAYG_linked_adjustment_clawback___real.BR"
                              },
                              {
                                "Key": {
                                  "$type": "ModelMakerEngine.MMElements, ModelMakerEngine",
                                  "$values": [
                                    {
                                      "$ref": "7"
                                    }
                                  ]
                                },
                                "Value": "Year_2_PAYG_linked_adjustment_clawback___real.ADDN1"
                              },
                              {
                                "Key": {
                                  "$type": "ModelMakerEngine.MMElements, ModelMakerEngine",
                                  "$values": [
                                    {
                                      "$ref": "8"
                                    }
                                  ]
                                },
                                "Value": "Year_2_PAYG_linked_adjustment_clawback___real.ADDN2"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"b75b0bea-b3fe-4980-8c52-77ed8031e6cb",
                          "Dimensions": {
                            "$type": "ModelMakerEngine.MMDimensions, ModelMakerEngine",
                            "$values": [
                              {
                                "$ref": "2"
                              }
                            ]
                          },
                          "EquationOBXInternal": "[Expenditure adjustment clawback year 2 - real] * [Year 2 weighted enhancement clawback PAYG rate]",
                          "NameOfGroup": "New sheet",
                          "EquationToParse": "[Expenditure adjustment clawback year 2 - real] * [Year 2 weighted enhancement clawback PAYG rate]",
                          "MostRecentExpectedUnitErrors": null,
                          "Units": {
                            "$id": "149",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PAYG linked adjustment clawback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"Total_year_2_PAYG_linked_adjustment_clawback___real.WR"
                              },
                              {
                                "Key": {
                                  "$type": "ModelMakerEngine.MMElements, ModelMakerEngine",
                                  "$values": [
                                    {
                                      "$ref": "4"
                                    }
                                  ]
                                },
                                "Value": "Total_year_2_PAYG_linked_adjustment_clawback___real.WN"
                              },
                              {
                                "Key": {
                                  "$type": "ModelMakerEngine.MMElements, ModelMakerEngine",
                                  "$values": [
                                    {
                                      "$ref": "5"
                                    }
                                  ]
                                },
                                "Value": "Total_year_2_PAYG_linked_adjustment_clawback___real.WWN"
                              },
                              {
                                "Key": {
                                  "$type": "ModelMakerEngine.MMElements, ModelMakerEngine",
                                  "$values": [
                                    {
                                      "$ref": "6"
                                    }
                                  ]
                                },
                                "Value": "Total_year_2_PAYG_linked_adjustment_clawback___real.BR"
                              },
                              {
                                "Key": {
                                  "$type": "ModelMakerEngine.MMElements, ModelMakerEngine",
                                  "$values": [
                                    {
                                      "$ref": "7"
                                    }
                                  ]
                                },
                                "Value": "Total_year_2_PAYG_linked_adjustment_clawback___real.ADDN1"
                              },
                              {
                                "Key": {
                                  "$type": "ModelMakerEngine.MMElements, ModelMakerEngine",
                                  "$values": [
                                    {
                                      "$ref": "8"
                                    }
                                  ]
                                },
                                "Value": "Total_year_2_PAYG_linked_adjustment_clawback___real.ADDN2"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"1f8228ee-7817-4f3e-af0d-9d957fc22e6f",
                          "Dimensions": {
                            "$type": "ModelMakerEngine.MMDimensions, ModelMakerEngine",
                            "$values": [
                              {
                                "$ref": "2"
                              }
                            ]
                          },
                          "EquationOBXInternal": "SUM(ALLVALUES([Year 2 PAYG linked adjustment clawback - real]))",
                          "NameOfGroup": "Year 2.Calcualtion of revenue adjustment.PAYG",
                          "EquationToParse": "SUM(ALLVALUES([Year 2 PAYG linked adjustment clawback - real]))",
                          "MostRecentExpectedUnitErrors": null,
                          "Units": {
                            "$id": "151",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PAYG linked adjustment clawback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"Year_2_PAYG_linked_adjustment_clawback_by_year___real.WR"
                              },
                              {
                                "Key": {
                                  "$type": "ModelMakerEngine.MMElements, ModelMakerEngine",
                                  "$values": [
                                    {
                                      "$ref": "4"
                                    }
                                  ]
                                },
                                "Value": "Year_2_PAYG_linked_adjustment_clawback_by_year___real.WN"
                              },
                              {
                                "Key": {
                                  "$type": "ModelMakerEngine.MMElements, ModelMakerEngine",
                                  "$values": [
                                    {
                                      "$ref": "5"
                                    }
                                  ]
                                },
                                "Value": "Year_2_PAYG_linked_adjustment_clawback_by_year___real.WWN"
                              },
                              {
                                "Key": {
                                  "$type": "ModelMakerEngine.MMElements, ModelMakerEngine",
                                  "$values": [
                                    {
                                      "$ref": "6"
                                    }
                                  ]
                                },
                                "Value": "Year_2_PAYG_linked_adjustment_clawback_by_year___real.BR"
                              },
                              {
                                "Key": {
                                  "$type": "ModelMakerEngine.MMElements, ModelMakerEngine",
                                  "$values": [
                                    {
                                      "$ref": "7"
                                    }
                                  ]
                                },
                                "Value": "Year_2_PAYG_linked_adjustment_clawback_by_year___real.ADDN1"
                              },
                              {
                                "Key": {
                                  "$type": "ModelMakerEngine.MMElements, ModelMakerEngine",
                                  "$values": [
                                    {
                                      "$ref": "8"
                                    }
                                  ]
                                },
                                "Value": "Year_2_PAYG_linked_adjustment_clawback_by_year___real.ADDN2"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"7f2f36fb-b29c-4511-9cef-ca0cc3e0d88b",
                          "Dimensions": {
                            "$type": "ModelMakerEngine.MMDimensions, ModelMakerEngine",
                            "$values": [
                              {
                                "$ref": "2"
                              }
                            ]
                          },
                          "EquationOBXInternal": "[Total year 2 PAYG linked adjustment clawback - real] * [Percentage of year 2 adjustment in 2028-29] * [Year 2 payback period flag]",
                          "NameOfGroup": "Year 2.Calcualtion of revenue adjustment.PAYG",
                          "EquationToParse": "[Total year 2 PAYG linked adjustment clawback - real] * [Percentage of year 2 adjustment in 2028-29] * [Year 2 payback period flag]",
                          "MostRecentExpectedUnitErrors": null,
                          "Units": {
                            "$id": "153",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PAYG linked adjustment clawback by year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"154",
                          "$type": "ModelMaker.VariableNode, ModelMaker",
                          "RowTotalDependent": null,
                          "ScenarioSelectorDependent": null,
                          "ValidValues": null,
                          "PutCalculationOnReport": false,
                          "CalculateOnThisReport": null,
                          "PivotTableLink": null,
                          "ExcelNameName": "TVM_adjustment",
                          "ExcelNameNames": {
                            "$type": "ModelMakerEngine.ExcelNameDictionary, ModelMakerEngine",
                            "$values": [
                              {
                                "Key": {
                                  "$type": "ModelMakerEngine.MMElements, ModelMakerEngine",
                                  "$values": [
                                    {
                                      "$ref": "3"
                                    }
                                  ]
                                },
                                "Value": "TVM_adjustment.WR"
                              },
                              {
                                "Key": {
                                  "$type": "ModelMakerEngine.MMElements, ModelMakerEngine",
                                  "$values": [
                                    {
                                      "$ref": "4"
                                    }
                                  ]
                                },
                                "Value": "TVM_adjustment.WN"
                              },
                              {
                                "Key": {
                                  "$type": "ModelMakerEngine.MMElements, ModelMakerEngine",
                                  "$values": [
                                    {
                                      "$ref": "5"
                                    }
                                  ]
                                },
                                "Value": "TVM_adjustment.WWN"
                              },
                              {
                                "Key": {
                                  "$type": "ModelMakerEngine.MMElements, ModelMakerEngine",
                                  "$values": [
                                    {
                                      "$ref": "6"
                                    }
                                  ]
                                },
                                "Value": "TVM_adjustment.BR"
                              },
                              {
                                "Key": {
                                  "$type": "ModelMakerEngine.MMElements, ModelMakerEngine",
                                  "$values": [
                                    {
                                      "$ref": "7"
                                    }
                                  ]
                                },
                                "Value": "TVM_adjustment.ADDN1"
                              },
                              {
                                "Key": {
                                  "$type": "ModelMakerEngine.MMElements, ModelMakerEngine",
                                  "$values": [
                                    {
                                      "$ref": "8"
                                    }
                                  ]
                                },
                                "Value": "TVM_adjustment.ADDN2"
                              }
                            ]
                          },
                          "NumberFormatOverride": "#,##0.000_);(#,##0.000);\"-  \";\" \"@\" \"",
                          "HasOpeningBalanceFlag": false,
                          "OpeningBalanceFlagAppliedName": "",
                          "Deletable": true,
                          "Comment": "",
                          "HasSwitchSignLine": false,
                          "SwitchSignForReport": false,
                          "MultipleInputValues": {
                            "$type": "System.Collections.Generic.List`1[[ModelMaker.DimensionedArrayValues, ModelMaker]], mscorlib",
                            "$values": []
                          },
                          "Is2DArray": false,
                          "NonPrimaryInput": false,
                          "Max": "NaN",
                          "Min": "NaN",
                          "IsBalanceButNotCorkscrew": false,
                          "IsEditable": true,
                          "IsConstant": false,
                          "UniqueID": "8c18b75a-be00-4ecc-a369-12f351fad9a0",
                          "Dimensions": {
                            "$type": "ModelMakerEngine.MMDimensions, ModelMakerEngine",
                            "$values": []
                          },
                          "EquationOBXInternal": "(1 + [WACC - real]) ^ [Financing cost index]",
                          "NameOfGroup": "Year 2.Calcualtion of revenue adjustment.PAYG",
                          "EquationToParse": "(1 + [WACC - real]) ^ [Financing cost index]",
                          "MostRecentExpectedUnitErrors": null,
                          "Units": {
                            "$id": "155",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"TVM adjustment",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"Total_Year_2_PAYG_linked_adjustment_clawback_in_2028_29___real.WR"
                              },
                              {
                                "Key": {
                                  "$type": "ModelMakerEngine.MMElements, ModelMakerEngine",
                                  "$values": [
                                    {
                                      "$ref": "4"
                                    }
                                  ]
                                },
                                "Value": "Total_Year_2_PAYG_linked_adjustment_clawback_in_2028_29___real.WN"
                              },
                              {
                                "Key": {
                                  "$type": "ModelMakerEngine.MMElements, ModelMakerEngine",
                                  "$values": [
                                    {
                                      "$ref": "5"
                                    }
                                  ]
                                },
                                "Value": "Total_Year_2_PAYG_linked_adjustment_clawback_in_2028_29___real.WWN"
                              },
                              {
                                "Key": {
                                  "$type": "ModelMakerEngine.MMElements, ModelMakerEngine",
                                  "$values": [
                                    {
                                      "$ref": "6"
                                    }
                                  ]
                                },
                                "Value": "Total_Year_2_PAYG_linked_adjustment_clawback_in_2028_29___real.BR"
                              },
                              {
                                "Key": {
                                  "$type": "ModelMakerEngine.MMElements, ModelMakerEngine",
                                  "$values": [
                                    {
                                      "$ref": "7"
                                    }
                                  ]
                                },
                                "Value": "Total_Year_2_PAYG_linked_adjustment_clawback_in_2028_29___real.ADDN1"
                              },
                              {
                                "Key": {
                                  "$type": "ModelMakerEngine.MMElements, ModelMakerEngine",
                                  "$values": [
                                    {
                                      "$ref": "8"
                                    }
                                  ]
                                },
                                "Value": "Total_Year_2_PAYG_linked_adjustment_clawback_in_2028_29___real.ADDN2"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"84452ae1-a62c-4e7d-ad07-9a779abcc06b",
                          "Dimensions": {
                            "$type": "ModelMakerEngine.MMDimensions, ModelMakerEngine",
                            "$values": [
                              {
                                "$ref": "2"
                              }
                            ]
                          },
                          "EquationOBXInternal": "[Year 2 PAYG linked adjustment clawback by year - real] * [Year 4 period flag]",
                          "NameOfGroup": "Year 2.Calcualtion of revenue adjustment.PAYG",
                          "EquationToParse": "[Year 2 PAYG linked adjustment clawback by year - real] * [Year 4 period flag]",
                          "MostRecentExpectedUnitErrors": null,
                          "Units": {
                            "$id": "157",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PAYG linked adjustment clawback in 2028-29 -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"Total_Year_2_PAYG_linked_adjustment_clawback_in_2029_30___real.WR"
                              },
                              {
                                "Key": {
                                  "$type": "ModelMakerEngine.MMElements, ModelMakerEngine",
                                  "$values": [
                                    {
                                      "$ref": "4"
                                    }
                                  ]
                                },
                                "Value": "Total_Year_2_PAYG_linked_adjustment_clawback_in_2029_30___real.WN"
                              },
                              {
                                "Key": {
                                  "$type": "ModelMakerEngine.MMElements, ModelMakerEngine",
                                  "$values": [
                                    {
                                      "$ref": "5"
                                    }
                                  ]
                                },
                                "Value": "Total_Year_2_PAYG_linked_adjustment_clawback_in_2029_30___real.WWN"
                              },
                              {
                                "Key": {
                                  "$type": "ModelMakerEngine.MMElements, ModelMakerEngine",
                                  "$values": [
                                    {
                                      "$ref": "6"
                                    }
                                  ]
                                },
                                "Value": "Total_Year_2_PAYG_linked_adjustment_clawback_in_2029_30___real.BR"
                              },
                              {
                                "Key": {
                                  "$type": "ModelMakerEngine.MMElements, ModelMakerEngine",
                                  "$values": [
                                    {
                                      "$ref": "7"
                                    }
                                  ]
                                },
                                "Value": "Total_Year_2_PAYG_linked_adjustment_clawback_in_2029_30___real.ADDN1"
                              },
                              {
                                "Key": {
                                  "$type": "ModelMakerEngine.MMElements, ModelMakerEngine",
                                  "$values": [
                                    {
                                      "$ref": "8"
                                    }
                                  ]
                                },
                                "Value": "Total_Year_2_PAYG_linked_adjustment_clawback_in_2029_30___real.ADDN2"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"2b070350-2f66-4199-8817-9c36a7adf8e6",
                          "Dimensions": {
                            "$type": "ModelMakerEngine.MMDimensions, ModelMakerEngine",
                            "$values": [
                              {
                                "$ref": "2"
                              }
                            ]
                          },
                          "EquationOBXInternal": "[Year 2 PAYG linked adjustment clawback by year - real] * [Year 5 period flag]",
                          "NameOfGroup": "Year 2.Calcualtion of revenue adjustment.PAYG",
                          "EquationToParse": "[Year 2 PAYG linked adjustment clawback by year - real] * [Year 5 period flag]",
                          "MostRecentExpectedUnitErrors": null,
                          "Units": {
                            "$id": "159",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PAYG linked adjustment clawback in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"PAYG",
                    "Name": "PAYG",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"160",
                    "$type": "ModelMaker.GroupNode, ModelMaker",
                    "TabOrHeaderColour": "",
                    "CollapsedByDefault": false,
                    "Comment": "",
                    "NameOfGroup": "Calculations.Calcualtion of revenue adjustment",
                    "YPosition": 1,
                    "Folded": false,
                    "Font": null,
                    "Children": {
                      "$type": "ModelMaker.GroupNodeChildCollection, ModelMaker",
                      "$values": [
                        {
                          "$id": "161",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"Expenditure_adjustment_clawback_year_2_for_RCV_linked_revenue___real.WR"
                              },
                              {
                                "Key": {
                                  "$type": "ModelMakerEngine.MMElements, ModelMakerEngine",
                                  "$values": [
                                    {
                                      "$ref": "4"
                                    }
                                  ]
                                },
                                "Value": "Expenditure_adjustment_clawback_year_2_for_RCV_linked_revenue___real.WN"
                              },
                              {
                                "Key": {
                                  "$type": "ModelMakerEngine.MMElements, ModelMakerEngine",
                                  "$values": [
                                    {
                                      "$ref": "5"
                                    }
                                  ]
                                },
                                "Value": "Expenditure_adjustment_clawback_year_2_for_RCV_linked_revenue___real.WWN"
                              },
                              {
                                "Key": {
                                  "$type": "ModelMakerEngine.MMElements, ModelMakerEngine",
                                  "$values": [
                                    {
                                      "$ref": "6"
                                    }
                                  ]
                                },
                                "Value": "Expenditure_adjustment_clawback_year_2_for_RCV_linked_revenue___real.BR"
                              },
                              {
                                "Key": {
                                  "$type": "ModelMakerEngine.MMElements, ModelMakerEngine",
                                  "$values": [
                                    {
                                      "$ref": "7"
                                    }
                                  ]
                                },
                                "Value": "Expenditure_adjustment_clawback_year_2_for_RCV_linked_revenue___real.ADDN1"
                              },
                              {
                                "Key": {
                                  "$type": "ModelMakerEngine.MMElements, ModelMakerEngine",
                                  "$values": [
                                    {
                                      "$ref": "8"
                                    }
                                  ]
                                },
                                "Value": "Expenditure_adjustment_clawback_year_2_for_RCV_linked_revenue___real.ADDN2"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"f86c7dd2-fc16-4138-a385-815952a33197",
                          "Dimensions": {
                            "$type": "ModelMakerEngine.MMDimensions, ModelMakerEngine",
                            "$values": [
                              {
                                "$ref": "2"
                              }
                            ]
                          },
                          "EquationOBXInternal": "[Expenditure adjustment clawback year 2 in spend year - real] * (1 - [Enhancement opex rate])",
                          "NameOfGroup": "Year 2.Calculation of revenue adjustment.Balances",
                          "EquationToParse": "[Expenditure adjustment clawback year 2 in spend year - real] * (1 - [Enhancement opex rate])",
                          "MostRecentExpectedUnitErrors": null,
                          "Units": {
                            "$id": "162",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"Expenditure adjustment clawback year 2 for RCV linked revenue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"163",
                          "$type": "ModelMaker.StockNode, ModelMaker",
                          "PutCalculationOnReport": false,
                          "OpeningOrActualsName": "",
                          "InFlows": {
                            "$type": "System.Collections.Generic.List`1[[ModelMakerEngine.IEquationNode, ModelMakerEngine]], mscorlib",
                            "$values": [
                              {
                                "$ref": "161"
                              }
                            ]
                          },
                          "OutFlows": {
                            "$type": "System.Collections.Generic.List`1[[ModelMakerEngine.IEquationNode, ModelMakerEngine]], mscorlib",
                            "$values": [
                              {
                                "$id": "164",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"Year_2_RCV_linked_adjustment_run_off___real.WR"
                                    },
                                    {
                                      "Key": {
                                        "$type": "ModelMakerEngine.MMElements, ModelMakerEngine",
                                        "$values": [
                                          {
                                            "$ref": "4"
                                          }
                                        ]
                                      },
                                      "Value": "Year_2_RCV_linked_adjustment_run_off___real.WN"
                                    },
                                    {
                                      "Key": {
                                        "$type": "ModelMakerEngine.MMElements, ModelMakerEngine",
                                        "$values": [
                                          {
                                            "$ref": "5"
                                          }
                                        ]
                                      },
                                      "Value": "Year_2_RCV_linked_adjustment_run_off___real.WWN"
                                    },
                                    {
                                      "Key": {
                                        "$type": "ModelMakerEngine.MMElements, ModelMakerEngine",
                                        "$values": [
                                          {
                                            "$ref": "6"
                                          }
                                        ]
                                      },
                                      "Value": "Year_2_RCV_linked_adjustment_run_off___real.BR"
                                    },
                                    {
                                      "Key": {
                                        "$type": "ModelMakerEngine.MMElements, ModelMakerEngine",
                                        "$values": [
                                          {
                                            "$ref": "7"
                                          }
                                        ]
                                      },
                                      "Value": "Year_2_RCV_linked_adjustment_run_off___real.ADDN1"
                                    },
                                    {
                                      "Key": {
                                        "$type": "ModelMakerEngine.MMElements, ModelMakerEngine",
                                        "$values": [
                                          {
                                            "$ref": "8"
                                          }
                                        ]
                                      },
                                      "Value": "Year_2_RCV_linked_adjustment_run_off___real.ADDN2"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"c2d3b01f-1e57-41ad-8bcf-5e2a425a5e89",
                                "Dimensions": {
                                  "$type": "ModelMakerEngine.MMDimensions, ModelMakerEngine",
                                  "$values": [
                                    {
                                      "$ref": "2"
                                    }
                                  ]
                                },
                                "EquationOBXInternal": "[Year 2 RCV linked adjustment first year run off - real] + [Year 2 RCV linked adjustment subsequent years run off - real]",
                                "NameOfGroup": "Calculations.Calcualtion of revenue adjustment.Run off",
                                "EquationToParse": "[Year 2 RCV linked adjustment first year run off - real] + [Year 2 RCV linked adjustment subsequent years run off - real]",
                                "MostRecentExpectedUnitErrors": null,
                                "Units": {
                                  "$id": "165",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run off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"FlagApplied": null,
                          "ActualsFlag": null,
                          "Name": "Year 2 RCV linked adjustment clawback balance - real",
                          "HasDefaultEquation": false,
                          "NonStandardBalanceFormula": false,
                          "EquationOBXInternal": "BEG() + [Expenditure adjustment clawback year 2 for RCV linked revenue - real] - [Year 2 RCV linked adjustment run off - real]",
                          "InitialOpeningVariable": null,
                          "Units": {
                            "$id": "166",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"Visible": true,
                          "RowTotalDependent": null,
                          "ScenarioSelectorDependent": null,
                          "ValidValues": null,
                          "CalculateOnThisReport": null,
                          "PivotTableLink": null,
                          "ExcelNameName": null,
                          "ExcelNameNames": {
                            "$type": "ModelMakerEngine.ExcelNameDictionary, ModelMakerEngine",
                            "$values": [
                              {
                                "Key": {
                                  "$type": "ModelMakerEngine.MMElements, ModelMakerEngine",
                                  "$values": [
                                    {
                                      "$ref": "3"
                                    }
                                  ]
                                },
                                "Value": "Year_2_RCV_linked_adjustment_clawback_balance___nominal.WR.BEG"
                              },
                              {
                                "Key": {
                                  "$type": "ModelMakerEngine.MMElements, ModelMakerEngine",
                                  "$values": [
                                    {
                                      "$ref": "4"
                                    }
                                  ]
                                },
                                "Value": "Year_2_RCV_linked_adjustment_clawback_balance___nominal.WN.BEG"
                              },
                              {
                                "Key": {
                                  "$type": "ModelMakerEngine.MMElements, ModelMakerEngine",
                                  "$values": [
                                    {
                                      "$ref": "5"
                                    }
                                  ]
                                },
                                "Value": "Year_2_RCV_linked_adjustment_clawback_balance___nominal.WWN.BEG"
                              },
                              {
                                "Key": {
                                  "$type": "ModelMakerEngine.MMElements, ModelMakerEngine",
                                  "$values": [
                                    {
                                      "$ref": "6"
                                    }
                                  ]
                                },
                                "Value": "Year_2_RCV_linked_adjustment_clawback_balance___nominal.BR.BEG"
                              },
                              {
                                "Key": {
                                  "$type": "ModelMakerEngine.MMElements, ModelMakerEngine",
                                  "$values": [
                                    {
                                      "$ref": "7"
                                    }
                                  ]
                                },
                                "Value": "Year_2_RCV_linked_adjustment_clawback_balance___nominal.ADDN1.BEG"
                              },
                              {
                                "Key": {
                                  "$type": "ModelMakerEngine.MMElements, ModelMakerEngine",
                                  "$values": [
                                    {
                                      "$ref": "8"
                                    }
                                  ]
                                },
                                "Value": "Year_2_RCV_linked_adjustment_clawback_balance___nominal.ADDN2.BEG"
                              }
                            ]
                          },
                          "NumberFormatOverride": null,
                          "Deletable": true,
                          "Comment": "",
                          "HasSwitchSignLine": false,
                          "SwitchSignForReport": false,
                          "MultipleInputValues": null,
                          "Is2DArray": false,
                          "NonPrimaryInput": false,
                          "Max": "NaN",
                          "Min": "NaN",
                          "IsBalanceButNotCorkscrew": false,
                          "IsEditable": true,
                          "IsConstant": false,
                          "UniqueID": "17e1ea40-451f-45c8-a780-b798e3aa1e3a",
                          "Dimensions": {
                            "$type": "ModelMakerEngine.MMDimensions, ModelMakerEngine",
                            "$values": [
                              {
                                "$ref": "2"
                              }
                            ]
                          },
                          "NameOfGroup": "New sheet",
                          "EquationToParse": "BEG() + [Expenditure adjustment clawback year 2 for RCV linked revenue - real] - [Year 2 RCV linked adjustment run off - real]",
                          "MostRecentExpectedUnitErrors": null,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"Balances",
                    "Name": "Balances",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"167",
                    "$type": "ModelMaker.GroupNode, ModelMaker",
                    "TabOrHeaderColour": "",
                    "CollapsedByDefault": false,
                    "Comment": "",
                    "NameOfGroup": "Calculations.Calcualtion of revenue adjustment",
                    "YPosition": 2,
                    "Folded": false,
                    "Font": null,
                    "Children": {
                      "$type": "ModelMaker.GroupNodeChildCollection, ModelMaker",
                      "$values": [
                        {
                          "$id": "168",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"Year_2_RCV_linked_adjustment_subsequent_years_run_off___nominal.WR"
                              },
                              {
                                "Key": {
                                  "$type": "ModelMakerEngine.MMElements, ModelMakerEngine",
                                  "$values": [
                                    {
                                      "$ref": "4"
                                    }
                                  ]
                                },
                                "Value": "Year_2_RCV_linked_adjustment_subsequent_years_run_off___nominal.WN"
                              },
                              {
                                "Key": {
                                  "$type": "ModelMakerEngine.MMElements, ModelMakerEngine",
                                  "$values": [
                                    {
                                      "$ref": "5"
                                    }
                                  ]
                                },
                                "Value": "Year_2_RCV_linked_adjustment_subsequent_years_run_off___nominal.WWN"
                              },
                              {
                                "Key": {
                                  "$type": "ModelMakerEngine.MMElements, ModelMakerEngine",
                                  "$values": [
                                    {
                                      "$ref": "6"
                                    }
                                  ]
                                },
                                "Value": "Year_2_RCV_linked_adjustment_subsequent_years_run_off___nominal.BR"
                              },
                              {
                                "Key": {
                                  "$type": "ModelMakerEngine.MMElements, ModelMakerEngine",
                                  "$values": [
                                    {
                                      "$ref": "7"
                                    }
                                  ]
                                },
                                "Value": "Year_2_RCV_linked_adjustment_subsequent_years_run_off___nominal.ADDN1"
                              },
                              {
                                "Key": {
                                  "$type": "ModelMakerEngine.MMElements, ModelMakerEngine",
                                  "$values": [
                                    {
                                      "$ref": "8"
                                    }
                                  ]
                                },
                                "Value": "Year_2_RCV_linked_adjustment_subsequent_years_run_off___nominal.ADDN2"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"e3be2261-2761-44ed-9e95-70352cba8ecc",
                          "Dimensions": {
                            "$type": "ModelMakerEngine.MMDimensions, ModelMakerEngine",
                            "$values": [
                              {
                                "$ref": "2"
                              }
                            ]
                          },
                          "EquationOBXInternal": "BEG([Year 2 RCV linked adjustment clawback balance - real]) * [Run off rate]",
                          "NameOfGroup": "New sheet",
                          "EquationToParse": "[Year 2 RCV linked adjustment clawback balance - real!!BEG] * [Run off rate]",
                          "MostRecentExpectedUnitErrors": null,
                          "Units": {
                            "$id": "169",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subsequent years run off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"Year_2_RCV_linked_adjustment_first_year_run_off___nominal.WR"
                              },
                              {
                                "Key": {
                                  "$type": "ModelMakerEngine.MMElements, ModelMakerEngine",
                                  "$values": [
                                    {
                                      "$ref": "4"
                                    }
                                  ]
                                },
                                "Value": "Year_2_RCV_linked_adjustment_first_year_run_off___nominal.WN"
                              },
                              {
                                "Key": {
                                  "$type": "ModelMakerEngine.MMElements, ModelMakerEngine",
                                  "$values": [
                                    {
                                      "$ref": "5"
                                    }
                                  ]
                                },
                                "Value": "Year_2_RCV_linked_adjustment_first_year_run_off___nominal.WWN"
                              },
                              {
                                "Key": {
                                  "$type": "ModelMakerEngine.MMElements, ModelMakerEngine",
                                  "$values": [
                                    {
                                      "$ref": "6"
                                    }
                                  ]
                                },
                                "Value": "Year_2_RCV_linked_adjustment_first_year_run_off___nominal.BR"
                              },
                              {
                                "Key": {
                                  "$type": "ModelMakerEngine.MMElements, ModelMakerEngine",
                                  "$values": [
                                    {
                                      "$ref": "7"
                                    }
                                  ]
                                },
                                "Value": "Year_2_RCV_linked_adjustment_first_year_run_off___nominal.ADDN1"
                              },
                              {
                                "Key": {
                                  "$type": "ModelMakerEngine.MMElements, ModelMakerEngine",
                                  "$values": [
                                    {
                                      "$ref": "8"
                                    }
                                  ]
                                },
                                "Value": "Year_2_RCV_linked_adjustment_first_year_run_off___nominal.ADDN2"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"33696af8-8d90-4753-8259-37db3f2dfaeb",
                          "Dimensions": {
                            "$type": "ModelMakerEngine.MMDimensions, ModelMakerEngine",
                            "$values": [
                              {
                                "$ref": "2"
                              }
                            ]
                          },
                          "EquationOBXInternal": "[Expenditure adjustment clawback year 2 for RCV linked revenue - real] * [Run off rate] * [Proportion of non-PAYG Totex that is subject to depreciation in year of addition to RCV]",
                          "NameOfGroup": "New sheet",
                          "EquationToParse": "[Expenditure adjustment clawback year 2 for RCV linked revenue - real] * [Run off rate] * [Proportion of non-PAYG Totex that is subject to depreciation in year of addition to RCV]",
                          "MostRecentExpectedUnitErrors": null,
                          "Units": {
                            "$id": "171",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first year run off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"164"
                        },
                        {
                          "$id": "172",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"Year_2_RCV_linked_adjustment_run_off_applicable_in_2028_29___real.WR"
                              },
                              {
                                "Key": {
                                  "$type": "ModelMakerEngine.MMElements, ModelMakerEngine",
                                  "$values": [
                                    {
                                      "$ref": "4"
                                    }
                                  ]
                                },
                                "Value": "Year_2_RCV_linked_adjustment_run_off_applicable_in_2028_29___real.WN"
                              },
                              {
                                "Key": {
                                  "$type": "ModelMakerEngine.MMElements, ModelMakerEngine",
                                  "$values": [
                                    {
                                      "$ref": "5"
                                    }
                                  ]
                                },
                                "Value": "Year_2_RCV_linked_adjustment_run_off_applicable_in_2028_29___real.WWN"
                              },
                              {
                                "Key": {
                                  "$type": "ModelMakerEngine.MMElements, ModelMakerEngine",
                                  "$values": [
                                    {
                                      "$ref": "6"
                                    }
                                  ]
                                },
                                "Value": "Year_2_RCV_linked_adjustment_run_off_applicable_in_2028_29___real.BR"
                              },
                              {
                                "Key": {
                                  "$type": "ModelMakerEngine.MMElements, ModelMakerEngine",
                                  "$values": [
                                    {
                                      "$ref": "7"
                                    }
                                  ]
                                },
                                "Value": "Year_2_RCV_linked_adjustment_run_off_applicable_in_2028_29___real.ADDN1"
                              },
                              {
                                "Key": {
                                  "$type": "ModelMakerEngine.MMElements, ModelMakerEngine",
                                  "$values": [
                                    {
                                      "$ref": "8"
                                    }
                                  ]
                                },
                                "Value": "Year_2_RCV_linked_adjustment_run_off_applicable_in_2028_29___real.ADDN2"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"68da4065-3bf3-4b00-a09d-f0db09c4475d",
                          "Dimensions": {
                            "$type": "ModelMakerEngine.MMDimensions, ModelMakerEngine",
                            "$values": [
                              {
                                "$ref": "2"
                              }
                            ]
                          },
                          "EquationOBXInternal": "([Year 2 RCV linked adjustment run off - real] *([Forecast Period Flag] - [Year 5 period flag]) ) * [Percentage of year 2 adjustment in 2028-29]",
                          "NameOfGroup": "Year 2.Calcualtion of revenue adjustment.Run off",
                          "EquationToParse": "([Year 2 RCV linked adjustment run off - real] *([Forecast Period Flag] - [Year 5 period flag]) ) * [Percentage of year 2 adjustment in 2028-29]",
                          "MostRecentExpectedUnitErrors": null,
                          "Units": {
                            "$id": "173",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run off applicable in 2028-29 -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"Total_Year_2_RCV_linked_adjustment_run_off_applicable_in_2028_29___real.WR"
                              },
                              {
                                "Key": {
                                  "$type": "ModelMakerEngine.MMElements, ModelMakerEngine",
                                  "$values": [
                                    {
                                      "$ref": "4"
                                    }
                                  ]
                                },
                                "Value": "Total_Year_2_RCV_linked_adjustment_run_off_applicable_in_2028_29___real.WN"
                              },
                              {
                                "Key": {
                                  "$type": "ModelMakerEngine.MMElements, ModelMakerEngine",
                                  "$values": [
                                    {
                                      "$ref": "5"
                                    }
                                  ]
                                },
                                "Value": "Total_Year_2_RCV_linked_adjustment_run_off_applicable_in_2028_29___real.WWN"
                              },
                              {
                                "Key": {
                                  "$type": "ModelMakerEngine.MMElements, ModelMakerEngine",
                                  "$values": [
                                    {
                                      "$ref": "6"
                                    }
                                  ]
                                },
                                "Value": "Total_Year_2_RCV_linked_adjustment_run_off_applicable_in_2028_29___real.BR"
                              },
                              {
                                "Key": {
                                  "$type": "ModelMakerEngine.MMElements, ModelMakerEngine",
                                  "$values": [
                                    {
                                      "$ref": "7"
                                    }
                                  ]
                                },
                                "Value": "Total_Year_2_RCV_linked_adjustment_run_off_applicable_in_2028_29___real.ADDN1"
                              },
                              {
                                "Key": {
                                  "$type": "ModelMakerEngine.MMElements, ModelMakerEngine",
                                  "$values": [
                                    {
                                      "$ref": "8"
                                    }
                                  ]
                                },
                                "Value": "Total_Year_2_RCV_linked_adjustment_run_off_applicable_in_2028_29___real.ADDN2"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"5a28105d-6a92-4312-8f26-bfee25597218",
                          "Dimensions": {
                            "$type": "ModelMakerEngine.MMDimensions, ModelMakerEngine",
                            "$values": [
                              {
                                "$ref": "2"
                              }
                            ]
                          },
                          "EquationOBXInternal": "SUM(ALLVALUES([Year 2 RCV linked adjustment run off applicable in 2028-29 - real]))",
                          "NameOfGroup": "Year 2.Calcualtion of revenue adjustment.Run off",
                          "EquationToParse": "SUM(ALLVALUES([Year 2 RCV linked adjustment run off applicable in 2028-29 - real]))",
                          "MostRecentExpectedUnitErrors": null,
                          "Units": {
                            "$id": "175",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run off applicable in 2028-29 (constant)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"Total_Year_2_TVM_adjusted_RCV_linked_adjustment_run_off_applicable_in_2028_29___real.WR"
                              },
                              {
                                "Key": {
                                  "$type": "ModelMakerEngine.MMElements, ModelMakerEngine",
                                  "$values": [
                                    {
                                      "$ref": "4"
                                    }
                                  ]
                                },
                                "Value": "Total_Year_2_TVM_adjusted_RCV_linked_adjustment_run_off_applicable_in_2028_29___real.WN"
                              },
                              {
                                "Key": {
                                  "$type": "ModelMakerEngine.MMElements, ModelMakerEngine",
                                  "$values": [
                                    {
                                      "$ref": "5"
                                    }
                                  ]
                                },
                                "Value": "Total_Year_2_TVM_adjusted_RCV_linked_adjustment_run_off_applicable_in_2028_29___real.WWN"
                              },
                              {
                                "Key": {
                                  "$type": "ModelMakerEngine.MMElements, ModelMakerEngine",
                                  "$values": [
                                    {
                                      "$ref": "6"
                                    }
                                  ]
                                },
                                "Value": "Total_Year_2_TVM_adjusted_RCV_linked_adjustment_run_off_applicable_in_2028_29___real.BR"
                              },
                              {
                                "Key": {
                                  "$type": "ModelMakerEngine.MMElements, ModelMakerEngine",
                                  "$values": [
                                    {
                                      "$ref": "7"
                                    }
                                  ]
                                },
                                "Value": "Total_Year_2_TVM_adjusted_RCV_linked_adjustment_run_off_applicable_in_2028_29___real.ADDN1"
                              },
                              {
                                "Key": {
                                  "$type": "ModelMakerEngine.MMElements, ModelMakerEngine",
                                  "$values": [
                                    {
                                      "$ref": "8"
                                    }
                                  ]
                                },
                                "Value": "Total_Year_2_TVM_adjusted_RCV_linked_adjustment_run_off_applicable_in_2028_29___real.ADDN2"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"178c51a2-8835-4afd-90df-ce6e37193c09",
                          "Dimensions": {
                            "$type": "ModelMakerEngine.MMDimensions, ModelMakerEngine",
                            "$values": [
                              {
                                "$ref": "2"
                              }
                            ]
                          },
                          "EquationOBXInternal": "[Total Year 2 RCV linked adjustment run off applicable in 2028-29 (constant) - real] * [Year 4 period flag]",
                          "NameOfGroup": "Year 2.Calcualtion of revenue adjustment.Run off",
                          "EquationToParse": "[Total Year 2 RCV linked adjustment run off applicable in 2028-29 (constant) - real] * [Year 4 period flag]",
                          "MostRecentExpectedUnitErrors": null,
                          "Units": {
                            "$id": "177",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run off applicable in 2028-29 -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"Year_2_RCV_linked_adjustment_run_off_carry_over_into_2029_30___real.WR"
                              },
                              {
                                "Key": {
                                  "$type": "ModelMakerEngine.MMElements, ModelMakerEngine",
                                  "$values": [
                                    {
                                      "$ref": "4"
                                    }
                                  ]
                                },
                                "Value": "Year_2_RCV_linked_adjustment_run_off_carry_over_into_2029_30___real.WN"
                              },
                              {
                                "Key": {
                                  "$type": "ModelMakerEngine.MMElements, ModelMakerEngine",
                                  "$values": [
                                    {
                                      "$ref": "5"
                                    }
                                  ]
                                },
                                "Value": "Year_2_RCV_linked_adjustment_run_off_carry_over_into_2029_30___real.WWN"
                              },
                              {
                                "Key": {
                                  "$type": "ModelMakerEngine.MMElements, ModelMakerEngine",
                                  "$values": [
                                    {
                                      "$ref": "6"
                                    }
                                  ]
                                },
                                "Value": "Year_2_RCV_linked_adjustment_run_off_carry_over_into_2029_30___real.BR"
                              },
                              {
                                "Key": {
                                  "$type": "ModelMakerEngine.MMElements, ModelMakerEngine",
                                  "$values": [
                                    {
                                      "$ref": "7"
                                    }
                                  ]
                                },
                                "Value": "Year_2_RCV_linked_adjustment_run_off_carry_over_into_2029_30___real.ADDN1"
                              },
                              {
                                "Key": {
                                  "$type": "ModelMakerEngine.MMElements, ModelMakerEngine",
                                  "$values": [
                                    {
                                      "$ref": "8"
                                    }
                                  ]
                                },
                                "Value": "Year_2_RCV_linked_adjustment_run_off_carry_over_into_2029_30___real.ADDN2"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"06ac0aae-96f8-4f4c-8902-c8ac8053c30e",
                          "Dimensions": {
                            "$type": "ModelMakerEngine.MMDimensions, ModelMakerEngine",
                            "$values": [
                              {
                                "$ref": "2"
                              }
                            ]
                          },
                          "EquationOBXInternal": "([Year 2 RCV linked adjustment run off - real] *([Forecast Period Flag] - [Year 5 period flag]) ) * (1 - [Percentage of year 2 adjustment in 2028-29])",
                          "NameOfGroup": "Year 2.Calculation of revenue adjustment.Run off",
                          "EquationToParse": "([Year 2 RCV linked adjustment run off - real] *([Forecast Period Flag] - [Year 5 period flag]) ) * (1 - [Percentage of year 2 adjustment in 2028-29])",
                          "MostRecentExpectedUnitErrors": null,
                          "Units": {
                            "$id": "179",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run off carry over into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"Total_year_2_RCV_linked_adjustment_run_off_carry_over_into_2029_30___real.WR"
                              },
                              {
                                "Key": {
                                  "$type": "ModelMakerEngine.MMElements, ModelMakerEngine",
                                  "$values": [
                                    {
                                      "$ref": "4"
                                    }
                                  ]
                                },
                                "Value": "Total_year_2_RCV_linked_adjustment_run_off_carry_over_into_2029_30___real.WN"
                              },
                              {
                                "Key": {
                                  "$type": "ModelMakerEngine.MMElements, ModelMakerEngine",
                                  "$values": [
                                    {
                                      "$ref": "5"
                                    }
                                  ]
                                },
                                "Value": "Total_year_2_RCV_linked_adjustment_run_off_carry_over_into_2029_30___real.WWN"
                              },
                              {
                                "Key": {
                                  "$type": "ModelMakerEngine.MMElements, ModelMakerEngine",
                                  "$values": [
                                    {
                                      "$ref": "6"
                                    }
                                  ]
                                },
                                "Value": "Total_year_2_RCV_linked_adjustment_run_off_carry_over_into_2029_30___real.BR"
                              },
                              {
                                "Key": {
                                  "$type": "ModelMakerEngine.MMElements, ModelMakerEngine",
                                  "$values": [
                                    {
                                      "$ref": "7"
                                    }
                                  ]
                                },
                                "Value": "Total_year_2_RCV_linked_adjustment_run_off_carry_over_into_2029_30___real.ADDN1"
                              },
                              {
                                "Key": {
                                  "$type": "ModelMakerEngine.MMElements, ModelMakerEngine",
                                  "$values": [
                                    {
                                      "$ref": "8"
                                    }
                                  ]
                                },
                                "Value": "Total_year_2_RCV_linked_adjustment_run_off_carry_over_into_2029_30___real.ADDN2"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"29eb36af-bcf4-44b4-932a-84586c9d753d",
                          "Dimensions": {
                            "$type": "ModelMakerEngine.MMDimensions, ModelMakerEngine",
                            "$values": [
                              {
                                "$ref": "2"
                              }
                            ]
                          },
                          "EquationOBXInternal": "SUM(ALLVALUES([Year 2 RCV linked adjustment run off carry over into 2029-30 - real]))",
                          "NameOfGroup": "Year 2.Calculation of revenue adjustment.Run off",
                          "EquationToParse": "SUM(ALLVALUES([Year 2 RCV linked adjustment run off carry over into 2029-30 - real]))",
                          "MostRecentExpectedUnitErrors": null,
                          "Units": {
                            "$id": "181",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run off carry over into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"Year_2_RCV_linked_adjustment_run_off_applicable_in_2029_30___real.WR"
                              },
                              {
                                "Key": {
                                  "$type": "ModelMakerEngine.MMElements, ModelMakerEngine",
                                  "$values": [
                                    {
                                      "$ref": "4"
                                    }
                                  ]
                                },
                                "Value": "Year_2_RCV_linked_adjustment_run_off_applicable_in_2029_30___real.WN"
                              },
                              {
                                "Key": {
                                  "$type": "ModelMakerEngine.MMElements, ModelMakerEngine",
                                  "$values": [
                                    {
                                      "$ref": "5"
                                    }
                                  ]
                                },
                                "Value": "Year_2_RCV_linked_adjustment_run_off_applicable_in_2029_30___real.WWN"
                              },
                              {
                                "Key": {
                                  "$type": "ModelMakerEngine.MMElements, ModelMakerEngine",
                                  "$values": [
                                    {
                                      "$ref": "6"
                                    }
                                  ]
                                },
                                "Value": "Year_2_RCV_linked_adjustment_run_off_applicable_in_2029_30___real.BR"
                              },
                              {
                                "Key": {
                                  "$type": "ModelMakerEngine.MMElements, ModelMakerEngine",
                                  "$values": [
                                    {
                                      "$ref": "7"
                                    }
                                  ]
                                },
                                "Value": "Year_2_RCV_linked_adjustment_run_off_applicable_in_2029_30___real.ADDN1"
                              },
                              {
                                "Key": {
                                  "$type": "ModelMakerEngine.MMElements, ModelMakerEngine",
                                  "$values": [
                                    {
                                      "$ref": "8"
                                    }
                                  ]
                                },
                                "Value": "Year_2_RCV_linked_adjustment_run_off_applicable_in_2029_30___real.ADDN2"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"4d87235d-2d4a-4c52-952e-6fd921a8953b",
                          "Dimensions": {
                            "$type": "ModelMakerEngine.MMDimensions, ModelMakerEngine",
                            "$values": [
                              {
                                "$ref": "2"
                              }
                            ]
                          },
                          "EquationOBXInternal": "[Year 2 RCV linked adjustment run off - real] * [Year 5 period flag]",
                          "NameOfGroup": "Year 2.Calcualtion of revenue adjustment.Run off",
                          "EquationToParse": "[Year 2 RCV linked adjustment run off - real] * [Year 5 period flag]",
                          "MostRecentExpectedUnitErrors": null,
                          "Units": {
                            "$id": "183",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run off applicable in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"Total_Year_2_RCV_linked_adjustment_run_off_applicable_in_2029_30___real.WR"
                              },
                              {
                                "Key": {
                                  "$type": "ModelMakerEngine.MMElements, ModelMakerEngine",
                                  "$values": [
                                    {
                                      "$ref": "4"
                                    }
                                  ]
                                },
                                "Value": "Total_Year_2_RCV_linked_adjustment_run_off_applicable_in_2029_30___real.WN"
                              },
                              {
                                "Key": {
                                  "$type": "ModelMakerEngine.MMElements, ModelMakerEngine",
                                  "$values": [
                                    {
                                      "$ref": "5"
                                    }
                                  ]
                                },
                                "Value": "Total_Year_2_RCV_linked_adjustment_run_off_applicable_in_2029_30___real.WWN"
                              },
                              {
                                "Key": {
                                  "$type": "ModelMakerEngine.MMElements, ModelMakerEngine",
                                  "$values": [
                                    {
                                      "$ref": "6"
                                    }
                                  ]
                                },
                                "Value": "Total_Year_2_RCV_linked_adjustment_run_off_applicable_in_2029_30___real.BR"
                              },
                              {
                                "Key": {
                                  "$type": "ModelMakerEngine.MMElements, ModelMakerEngine",
                                  "$values": [
                                    {
                                      "$ref": "7"
                                    }
                                  ]
                                },
                                "Value": "Total_Year_2_RCV_linked_adjustment_run_off_applicable_in_2029_30___real.ADDN1"
                              },
                              {
                                "Key": {
                                  "$type": "ModelMakerEngine.MMElements, ModelMakerEngine",
                                  "$values": [
                                    {
                                      "$ref": "8"
                                    }
                                  ]
                                },
                                "Value": "Total_Year_2_RCV_linked_adjustment_run_off_applicable_in_2029_30___real.ADDN2"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"6dd042ae-4498-4feb-807c-47fedd5dcb56",
                          "Dimensions": {
                            "$type": "ModelMakerEngine.MMDimensions, ModelMakerEngine",
                            "$values": [
                              {
                                "$ref": "2"
                              }
                            ]
                          },
                          "EquationOBXInternal": "SUM(ALLVALUES([Year 2 RCV linked adjustment run off applicable in 2029-30 - real]))",
                          "NameOfGroup": "Year 2.Calcualtion of revenue adjustment.Run off",
                          "EquationToParse": "SUM(ALLVALUES([Year 2 RCV linked adjustment run off applicable in 2029-30 - real]))",
                          "MostRecentExpectedUnitErrors": null,
                          "Units": {
                            "$id": "185",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run off applicable in 2029-30 (constant)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"Total_Year_2_TVM_adjusted_RCV_linked_adjustment_run_off_applicable_in_2029_30___real.WR"
                              },
                              {
                                "Key": {
                                  "$type": "ModelMakerEngine.MMElements, ModelMakerEngine",
                                  "$values": [
                                    {
                                      "$ref": "4"
                                    }
                                  ]
                                },
                                "Value": "Total_Year_2_TVM_adjusted_RCV_linked_adjustment_run_off_applicable_in_2029_30___real.WN"
                              },
                              {
                                "Key": {
                                  "$type": "ModelMakerEngine.MMElements, ModelMakerEngine",
                                  "$values": [
                                    {
                                      "$ref": "5"
                                    }
                                  ]
                                },
                                "Value": "Total_Year_2_TVM_adjusted_RCV_linked_adjustment_run_off_applicable_in_2029_30___real.WWN"
                              },
                              {
                                "Key": {
                                  "$type": "ModelMakerEngine.MMElements, ModelMakerEngine",
                                  "$values": [
                                    {
                                      "$ref": "6"
                                    }
                                  ]
                                },
                                "Value": "Total_Year_2_TVM_adjusted_RCV_linked_adjustment_run_off_applicable_in_2029_30___real.BR"
                              },
                              {
                                "Key": {
                                  "$type": "ModelMakerEngine.MMElements, ModelMakerEngine",
                                  "$values": [
                                    {
                                      "$ref": "7"
                                    }
                                  ]
                                },
                                "Value": "Total_Year_2_TVM_adjusted_RCV_linked_adjustment_run_off_applicable_in_2029_30___real.ADDN1"
                              },
                              {
                                "Key": {
                                  "$type": "ModelMakerEngine.MMElements, ModelMakerEngine",
                                  "$values": [
                                    {
                                      "$ref": "8"
                                    }
                                  ]
                                },
                                "Value": "Total_Year_2_TVM_adjusted_RCV_linked_adjustment_run_off_applicable_in_2029_30___real.ADDN2"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"fb49d1ae-1f61-48be-99d6-1ef35c5eef52",
                          "Dimensions": {
                            "$type": "ModelMakerEngine.MMDimensions, ModelMakerEngine",
                            "$values": [
                              {
                                "$ref": "2"
                              }
                            ]
                          },
                          "EquationOBXInternal": "([Total Year 2 RCV linked adjustment run off applicable in 2029-30 (constant) - real] + [Total year 2 RCV linked adjustment run off carry over into 2029-30 - real]) * [Year 5 period flag]",
                          "NameOfGroup": "Year 2.Calcualtion of revenue adjustment.Run off",
                          "EquationToParse": "([Total Year 2 RCV linked adjustment run off applicable in 2029-30 (constant) - real] + [Total year 2 RCV linked adjustment run off carry over into 2029-30 - real]) * [Year 5 period flag]",
                          "MostRecentExpectedUnitErrors": null,
                          "Units": {
                            "$id": "187",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run off applicable in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"Run off",
                    "Name": "Run off",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"Calculation of revenue adjustment",
              "Name": "Calculation of revenue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"188",
              "$type": "ModelMaker.GroupNode, ModelMaker",
              "TabOrHeaderColour": "",
              "CollapsedByDefault": false,
              "Comment": "",
              "NameOfGroup": "Year 2",
              "YPosition": 2,
              "Folded": false,
              "Font": null,
              "Children": {
                "$type": "ModelMaker.GroupNodeChildCollection, ModelMaker",
                "$values": [
                  {
                    "$id": "189",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"Year_2_Discounted_closing_RCV_adjustment___nominal.WR"
                        },
                        {
                          "Key": {
                            "$type": "ModelMakerEngine.MMElements, ModelMakerEngine",
                            "$values": [
                              {
                                "$ref": "4"
                              }
                            ]
                          },
                          "Value": "Year_2_Discounted_closing_RCV_adjustment___nominal.WN"
                        },
                        {
                          "Key": {
                            "$type": "ModelMakerEngine.MMElements, ModelMakerEngine",
                            "$values": [
                              {
                                "$ref": "5"
                              }
                            ]
                          },
                          "Value": "Year_2_Discounted_closing_RCV_adjustment___nominal.WWN"
                        },
                        {
                          "Key": {
                            "$type": "ModelMakerEngine.MMElements, ModelMakerEngine",
                            "$values": [
                              {
                                "$ref": "6"
                              }
                            ]
                          },
                          "Value": "Year_2_Discounted_closing_RCV_adjustment___nominal.BR"
                        },
                        {
                          "Key": {
                            "$type": "ModelMakerEngine.MMElements, ModelMakerEngine",
                            "$values": [
                              {
                                "$ref": "7"
                              }
                            ]
                          },
                          "Value": "Year_2_Discounted_closing_RCV_adjustment___nominal.ADDN1"
                        },
                        {
                          "Key": {
                            "$type": "ModelMakerEngine.MMElements, ModelMakerEngine",
                            "$values": [
                              {
                                "$ref": "8"
                              }
                            ]
                          },
                          "Value": "Year_2_Discounted_closing_RCV_adjustment___nominal.ADDN2"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"ff3482eb-e814-4275-a7cd-c386bd481e16",
                    "Dimensions": {
                      "$type": "ModelMakerEngine.MMDimensions, ModelMakerEngine",
                      "$values": [
                        {
                          "$ref": "2"
                        }
                      ]
                    },
                    "EquationOBXInternal": "[Year 2 RCV linked adjustment clawback balance - real] * (1 / (1+[WACC - real]))",
                    "NameOfGroup": "Calculations",
                    "EquationToParse": "[Year 2 RCV linked adjustment clawback balance - real] * (1 / (1+[WACC - real]))",
                    "MostRecentExpectedUnitErrors": null,
                    "Units": {
                      "$id": "190",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Discounted closing RCV adjustment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"Year_2_Discounted_average_RCV_adjustment___nominal.WR"
                        },
                        {
                          "Key": {
                            "$type": "ModelMakerEngine.MMElements, ModelMakerEngine",
                            "$values": [
                              {
                                "$ref": "4"
                              }
                            ]
                          },
                          "Value": "Year_2_Discounted_average_RCV_adjustment___nominal.WN"
                        },
                        {
                          "Key": {
                            "$type": "ModelMakerEngine.MMElements, ModelMakerEngine",
                            "$values": [
                              {
                                "$ref": "5"
                              }
                            ]
                          },
                          "Value": "Year_2_Discounted_average_RCV_adjustment___nominal.WWN"
                        },
                        {
                          "Key": {
                            "$type": "ModelMakerEngine.MMElements, ModelMakerEngine",
                            "$values": [
                              {
                                "$ref": "6"
                              }
                            ]
                          },
                          "Value": "Year_2_Discounted_average_RCV_adjustment___nominal.BR"
                        },
                        {
                          "Key": {
                            "$type": "ModelMakerEngine.MMElements, ModelMakerEngine",
                            "$values": [
                              {
                                "$ref": "7"
                              }
                            ]
                          },
                          "Value": "Year_2_Discounted_average_RCV_adjustment___nominal.ADDN1"
                        },
                        {
                          "Key": {
                            "$type": "ModelMakerEngine.MMElements, ModelMakerEngine",
                            "$values": [
                              {
                                "$ref": "8"
                              }
                            ]
                          },
                          "Value": "Year_2_Discounted_average_RCV_adjustment___nominal.ADDN2"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"a19c8f0b-aee4-4e9f-89eb-ec9c58787148",
                    "Dimensions": {
                      "$type": "ModelMakerEngine.MMDimensions, ModelMakerEngine",
                      "$values": [
                        {
                          "$ref": "2"
                        }
                      ]
                    },
                    "EquationOBXInternal": "AVERAGE(BEG([Year 2 RCV linked adjustment clawback balance - real]),[Year 2 Discounted closing RCV adjustment - real])",
                    "NameOfGroup": "Calculations",
                    "EquationToParse": "AVERAGE([Year 2 RCV linked adjustment clawback balance - real!!BEG],[Year 2 Discounted closing RCV adjustment - real])",
                    "MostRecentExpectedUnitErrors": null,
                    "Units": {
                      "$id": "192",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Discounted average RCV adjustment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"Year_2_RCV_linked_adjustment_return___real.WR"
                        },
                        {
                          "Key": {
                            "$type": "ModelMakerEngine.MMElements, ModelMakerEngine",
                            "$values": [
                              {
                                "$ref": "4"
                              }
                            ]
                          },
                          "Value": "Year_2_RCV_linked_adjustment_return___real.WN"
                        },
                        {
                          "Key": {
                            "$type": "ModelMakerEngine.MMElements, ModelMakerEngine",
                            "$values": [
                              {
                                "$ref": "5"
                              }
                            ]
                          },
                          "Value": "Year_2_RCV_linked_adjustment_return___real.WWN"
                        },
                        {
                          "Key": {
                            "$type": "ModelMakerEngine.MMElements, ModelMakerEngine",
                            "$values": [
                              {
                                "$ref": "6"
                              }
                            ]
                          },
                          "Value": "Year_2_RCV_linked_adjustment_return___real.BR"
                        },
                        {
                          "Key": {
                            "$type": "ModelMakerEngine.MMElements, ModelMakerEngine",
                            "$values": [
                              {
                                "$ref": "7"
                              }
                            ]
                          },
                          "Value": "Year_2_RCV_linked_adjustment_return___real.ADDN1"
                        },
                        {
                          "Key": {
                            "$type": "ModelMakerEngine.MMElements, ModelMakerEngine",
                            "$values": [
                              {
                                "$ref": "8"
                              }
                            ]
                          },
                          "Value": "Year_2_RCV_linked_adjustment_return___real.ADDN2"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"382d259e-358c-4b94-8540-ef64678dbd3c",
                    "Dimensions": {
                      "$type": "ModelMakerEngine.MMDimensions, ModelMakerEngine",
                      "$values": [
                        {
                          "$ref": "2"
                        }
                      ]
                    },
                    "EquationOBXInternal": "[WACC - real] * [Year 2 Discounted average RCV adjustment - real]",
                    "NameOfGroup": "Calculations",
                    "EquationToParse": "[WACC - real] * [Year 2 Discounted average RCV adjustment - real]",
                    "MostRecentExpectedUnitErrors": null,
                    "Units": {
                      "$id": "194",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return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"Year_2_RCV_linked_adjustment_return_applicable_in_2028_29___real.WR"
                        },
                        {
                          "Key": {
                            "$type": "ModelMakerEngine.MMElements, ModelMakerEngine",
                            "$values": [
                              {
                                "$ref": "4"
                              }
                            ]
                          },
                          "Value": "Year_2_RCV_linked_adjustment_return_applicable_in_2028_29___real.WN"
                        },
                        {
                          "Key": {
                            "$type": "ModelMakerEngine.MMElements, ModelMakerEngine",
                            "$values": [
                              {
                                "$ref": "5"
                              }
                            ]
                          },
                          "Value": "Year_2_RCV_linked_adjustment_return_applicable_in_2028_29___real.WWN"
                        },
                        {
                          "Key": {
                            "$type": "ModelMakerEngine.MMElements, ModelMakerEngine",
                            "$values": [
                              {
                                "$ref": "6"
                              }
                            ]
                          },
                          "Value": "Year_2_RCV_linked_adjustment_return_applicable_in_2028_29___real.BR"
                        },
                        {
                          "Key": {
                            "$type": "ModelMakerEngine.MMElements, ModelMakerEngine",
                            "$values": [
                              {
                                "$ref": "7"
                              }
                            ]
                          },
                          "Value": "Year_2_RCV_linked_adjustment_return_applicable_in_2028_29___real.ADDN1"
                        },
                        {
                          "Key": {
                            "$type": "ModelMakerEngine.MMElements, ModelMakerEngine",
                            "$values": [
                              {
                                "$ref": "8"
                              }
                            ]
                          },
                          "Value": "Year_2_RCV_linked_adjustment_return_applicable_in_2028_29___real.ADDN2"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"6afa8b3d-bd2f-4b28-a261-0a0082c5a3b3",
                    "Dimensions": {
                      "$type": "ModelMakerEngine.MMDimensions, ModelMakerEngine",
                      "$values": [
                        {
                          "$ref": "2"
                        }
                      ]
                    },
                    "EquationOBXInternal": "([Year 2 RCV linked adjustment return - real]  *([Forecast Period Flag] - [Year 5 period flag])) * [Percentage of year 2 adjustment in 2028-29]",
                    "NameOfGroup": "Year 2",
                    "EquationToParse": "([Year 2 RCV linked adjustment return - real]  *([Forecast Period Flag] - [Year 5 period flag])) * [Percentage of year 2 adjustment in 2028-29]",
                    "MostRecentExpectedUnitErrors": null,
                    "Units": {
                      "$id": "196",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return applicable in 2028-29 -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"Total_Year_2_RCV_linked_adjustment_return_applicable_in_2028_29___real.WR"
                        },
                        {
                          "Key": {
                            "$type": "ModelMakerEngine.MMElements, ModelMakerEngine",
                            "$values": [
                              {
                                "$ref": "4"
                              }
                            ]
                          },
                          "Value": "Total_Year_2_RCV_linked_adjustment_return_applicable_in_2028_29___real.WN"
                        },
                        {
                          "Key": {
                            "$type": "ModelMakerEngine.MMElements, ModelMakerEngine",
                            "$values": [
                              {
                                "$ref": "5"
                              }
                            ]
                          },
                          "Value": "Total_Year_2_RCV_linked_adjustment_return_applicable_in_2028_29___real.WWN"
                        },
                        {
                          "Key": {
                            "$type": "ModelMakerEngine.MMElements, ModelMakerEngine",
                            "$values": [
                              {
                                "$ref": "6"
                              }
                            ]
                          },
                          "Value": "Total_Year_2_RCV_linked_adjustment_return_applicable_in_2028_29___real.BR"
                        },
                        {
                          "Key": {
                            "$type": "ModelMakerEngine.MMElements, ModelMakerEngine",
                            "$values": [
                              {
                                "$ref": "7"
                              }
                            ]
                          },
                          "Value": "Total_Year_2_RCV_linked_adjustment_return_applicable_in_2028_29___real.ADDN1"
                        },
                        {
                          "Key": {
                            "$type": "ModelMakerEngine.MMElements, ModelMakerEngine",
                            "$values": [
                              {
                                "$ref": "8"
                              }
                            ]
                          },
                          "Value": "Total_Year_2_RCV_linked_adjustment_return_applicable_in_2028_29___real.ADDN2"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"19e0a2a2-2b4e-4a21-83a3-0d62e2536a76",
                    "Dimensions": {
                      "$type": "ModelMakerEngine.MMDimensions, ModelMakerEngine",
                      "$values": [
                        {
                          "$ref": "2"
                        }
                      ]
                    },
                    "EquationOBXInternal": "SUM(ALLVALUES([Year 2 RCV linked adjustment return applicable in 2028-29 - real]))",
                    "NameOfGroup": "Year 2",
                    "EquationToParse": "SUM(ALLVALUES([Year 2 RCV linked adjustment return applicable in 2028-29 - real]))",
                    "MostRecentExpectedUnitErrors": null,
                    "Units": {
                      "$id": "198",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return applicable in 2028-29 (constant)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"Total_TVM_Adjusted_year_2_RCV_linked_adjustment_return_applicable_in_2028_29___real.WR"
                        },
                        {
                          "Key": {
                            "$type": "ModelMakerEngine.MMElements, ModelMakerEngine",
                            "$values": [
                              {
                                "$ref": "4"
                              }
                            ]
                          },
                          "Value": "Total_TVM_Adjusted_year_2_RCV_linked_adjustment_return_applicable_in_2028_29___real.WN"
                        },
                        {
                          "Key": {
                            "$type": "ModelMakerEngine.MMElements, ModelMakerEngine",
                            "$values": [
                              {
                                "$ref": "5"
                              }
                            ]
                          },
                          "Value": "Total_TVM_Adjusted_year_2_RCV_linked_adjustment_return_applicable_in_2028_29___real.WWN"
                        },
                        {
                          "Key": {
                            "$type": "ModelMakerEngine.MMElements, ModelMakerEngine",
                            "$values": [
                              {
                                "$ref": "6"
                              }
                            ]
                          },
                          "Value": "Total_TVM_Adjusted_year_2_RCV_linked_adjustment_return_applicable_in_2028_29___real.BR"
                        },
                        {
                          "Key": {
                            "$type": "ModelMakerEngine.MMElements, ModelMakerEngine",
                            "$values": [
                              {
                                "$ref": "7"
                              }
                            ]
                          },
                          "Value": "Total_TVM_Adjusted_year_2_RCV_linked_adjustment_return_applicable_in_2028_29___real.ADDN1"
                        },
                        {
                          "Key": {
                            "$type": "ModelMakerEngine.MMElements, ModelMakerEngine",
                            "$values": [
                              {
                                "$ref": "8"
                              }
                            ]
                          },
                          "Value": "Total_TVM_Adjusted_year_2_RCV_linked_adjustment_return_applicable_in_2028_29___real.ADDN2"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"1a14548d-fc60-44a0-a4c7-27b9001ed70b",
                    "Dimensions": {
                      "$type": "ModelMakerEngine.MMDimensions, ModelMakerEngine",
                      "$values": [
                        {
                          "$ref": "2"
                        }
                      ]
                    },
                    "EquationOBXInternal": "[Total Year 2 RCV linked adjustment return applicable in 2028-29 (constant) - real]*[Year 4 period flag]",
                    "NameOfGroup": "Year 2",
                    "EquationToParse": "[Total Year 2 RCV linked adjustment return applicable in 2028-29 (constant) - real]*[Year 4 period flag]",
                    "MostRecentExpectedUnitErrors": null,
                    "Units": {
                      "$id": "200",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return applicable in 2028-29 -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"Year_2_RCV_linked_adjustment_return_applicable_in_2029_30___real.WR"
                        },
                        {
                          "Key": {
                            "$type": "ModelMakerEngine.MMElements, ModelMakerEngine",
                            "$values": [
                              {
                                "$ref": "4"
                              }
                            ]
                          },
                          "Value": "Year_2_RCV_linked_adjustment_return_applicable_in_2029_30___real.WN"
                        },
                        {
                          "Key": {
                            "$type": "ModelMakerEngine.MMElements, ModelMakerEngine",
                            "$values": [
                              {
                                "$ref": "5"
                              }
                            ]
                          },
                          "Value": "Year_2_RCV_linked_adjustment_return_applicable_in_2029_30___real.WWN"
                        },
                        {
                          "Key": {
                            "$type": "ModelMakerEngine.MMElements, ModelMakerEngine",
                            "$values": [
                              {
                                "$ref": "6"
                              }
                            ]
                          },
                          "Value": "Year_2_RCV_linked_adjustment_return_applicable_in_2029_30___real.BR"
                        },
                        {
                          "Key": {
                            "$type": "ModelMakerEngine.MMElements, ModelMakerEngine",
                            "$values": [
                              {
                                "$ref": "7"
                              }
                            ]
                          },
                          "Value": "Year_2_RCV_linked_adjustment_return_applicable_in_2029_30___real.ADDN1"
                        },
                        {
                          "Key": {
                            "$type": "ModelMakerEngine.MMElements, ModelMakerEngine",
                            "$values": [
                              {
                                "$ref": "8"
                              }
                            ]
                          },
                          "Value": "Year_2_RCV_linked_adjustment_return_applicable_in_2029_30___real.ADDN2"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"19428d21-8046-4867-aeb8-589968463311",
                    "Dimensions": {
                      "$type": "ModelMakerEngine.MMDimensions, ModelMakerEngine",
                      "$values": [
                        {
                          "$ref": "2"
                        }
                      ]
                    },
                    "EquationOBXInternal": "[Year 2 RCV linked adjustment return - real]  *([Year 5 period flag])",
                    "NameOfGroup": "Year 2",
                    "EquationToParse": "[Year 2 RCV linked adjustment return - real]  *([Year 5 period flag])",
                    "MostRecentExpectedUnitErrors": null,
                    "Units": {
                      "$id": "202",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return applicable in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"Total_Year_2_RCV_linked_adjustment_return_applicable_in_2029_30___real.WR"
                        },
                        {
                          "Key": {
                            "$type": "ModelMakerEngine.MMElements, ModelMakerEngine",
                            "$values": [
                              {
                                "$ref": "4"
                              }
                            ]
                          },
                          "Value": "Total_Year_2_RCV_linked_adjustment_return_applicable_in_2029_30___real.WN"
                        },
                        {
                          "Key": {
                            "$type": "ModelMakerEngine.MMElements, ModelMakerEngine",
                            "$values": [
                              {
                                "$ref": "5"
                              }
                            ]
                          },
                          "Value": "Total_Year_2_RCV_linked_adjustment_return_applicable_in_2029_30___real.WWN"
                        },
                        {
                          "Key": {
                            "$type": "ModelMakerEngine.MMElements, ModelMakerEngine",
                            "$values": [
                              {
                                "$ref": "6"
                              }
                            ]
                          },
                          "Value": "Total_Year_2_RCV_linked_adjustment_return_applicable_in_2029_30___real.BR"
                        },
                        {
                          "Key": {
                            "$type": "ModelMakerEngine.MMElements, ModelMakerEngine",
                            "$values": [
                              {
                                "$ref": "7"
                              }
                            ]
                          },
                          "Value": "Total_Year_2_RCV_linked_adjustment_return_applicable_in_2029_30___real.ADDN1"
                        },
                        {
                          "Key": {
                            "$type": "ModelMakerEngine.MMElements, ModelMakerEngine",
                            "$values": [
                              {
                                "$ref": "8"
                              }
                            ]
                          },
                          "Value": "Total_Year_2_RCV_linked_adjustment_return_applicable_in_2029_30___real.ADDN2"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"a5aa6c22-d91f-42bc-9816-6605657353db",
                    "Dimensions": {
                      "$type": "ModelMakerEngine.MMDimensions, ModelMakerEngine",
                      "$values": [
                        {
                          "$ref": "2"
                        }
                      ]
                    },
                    "EquationOBXInternal": "SUM(ALLVALUES([Year 2 RCV linked adjustment return applicable in 2029-30 - real]))",
                    "NameOfGroup": "Year 2",
                    "EquationToParse": "SUM(ALLVALUES([Year 2 RCV linked adjustment return applicable in 2029-30 - real]))",
                    "MostRecentExpectedUnitErrors": null,
                    "Units": {
                      "$id": "204",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return applicable in 2029-30 (constant)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"Year_2_RCV_linked_adjustment_return_carry_over_into_2029_30___real.WR"
                        },
                        {
                          "Key": {
                            "$type": "ModelMakerEngine.MMElements, ModelMakerEngine",
                            "$values": [
                              {
                                "$ref": "4"
                              }
                            ]
                          },
                          "Value": "Year_2_RCV_linked_adjustment_return_carry_over_into_2029_30___real.WN"
                        },
                        {
                          "Key": {
                            "$type": "ModelMakerEngine.MMElements, ModelMakerEngine",
                            "$values": [
                              {
                                "$ref": "5"
                              }
                            ]
                          },
                          "Value": "Year_2_RCV_linked_adjustment_return_carry_over_into_2029_30___real.WWN"
                        },
                        {
                          "Key": {
                            "$type": "ModelMakerEngine.MMElements, ModelMakerEngine",
                            "$values": [
                              {
                                "$ref": "6"
                              }
                            ]
                          },
                          "Value": "Year_2_RCV_linked_adjustment_return_carry_over_into_2029_30___real.BR"
                        },
                        {
                          "Key": {
                            "$type": "ModelMakerEngine.MMElements, ModelMakerEngine",
                            "$values": [
                              {
                                "$ref": "7"
                              }
                            ]
                          },
                          "Value": "Year_2_RCV_linked_adjustment_return_carry_over_into_2029_30___real.ADDN1"
                        },
                        {
                          "Key": {
                            "$type": "ModelMakerEngine.MMElements, ModelMakerEngine",
                            "$values": [
                              {
                                "$ref": "8"
                              }
                            ]
                          },
                          "Value": "Year_2_RCV_linked_adjustment_return_carry_over_into_2029_30___real.ADDN2"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"625354a7-5bfd-47a0-9732-447a5069831e",
                    "Dimensions": {
                      "$type": "ModelMakerEngine.MMDimensions, ModelMakerEngine",
                      "$values": [
                        {
                          "$ref": "2"
                        }
                      ]
                    },
                    "EquationOBXInternal": "([Year 2 RCV linked adjustment return - real] *([Forecast Period Flag] - [Year 5 period flag]) ) * (1 - [Percentage of year 2 adjustment in 2028-29])",
                    "NameOfGroup": "Year 2.Return on RCV",
                    "EquationToParse": "([Year 2 RCV linked adjustment return - real] *([Forecast Period Flag] - [Year 5 period flag]) ) * (1 - [Percentage of year 2 adjustment in 2028-29])",
                    "MostRecentExpectedUnitErrors": null,
                    "Units": {
                      "$id": "206",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RCV linked adjustment return carry over into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"Total_year_2_RCV_linked_adjustment_return_carry_over_into_2029_30___real.WR"
                        },
                        {
                          "Key": {
                            "$type": "ModelMakerEngine.MMElements, ModelMakerEngine",
                            "$values": [
                              {
                                "$ref": "4"
                              }
                            ]
                          },
                          "Value": "Total_year_2_RCV_linked_adjustment_return_carry_over_into_2029_30___real.WN"
                        },
                        {
                          "Key": {
                            "$type": "ModelMakerEngine.MMElements, ModelMakerEngine",
                            "$values": [
                              {
                                "$ref": "5"
                              }
                            ]
                          },
                          "Value": "Total_year_2_RCV_linked_adjustment_return_carry_over_into_2029_30___real.WWN"
                        },
                        {
                          "Key": {
                            "$type": "ModelMakerEngine.MMElements, ModelMakerEngine",
                            "$values": [
                              {
                                "$ref": "6"
                              }
                            ]
                          },
                          "Value": "Total_year_2_RCV_linked_adjustment_return_carry_over_into_2029_30___real.BR"
                        },
                        {
                          "Key": {
                            "$type": "ModelMakerEngine.MMElements, ModelMakerEngine",
                            "$values": [
                              {
                                "$ref": "7"
                              }
                            ]
                          },
                          "Value": "Total_year_2_RCV_linked_adjustment_return_carry_over_into_2029_30___real.ADDN1"
                        },
                        {
                          "Key": {
                            "$type": "ModelMakerEngine.MMElements, ModelMakerEngine",
                            "$values": [
                              {
                                "$ref": "8"
                              }
                            ]
                          },
                          "Value": "Total_year_2_RCV_linked_adjustment_return_carry_over_into_2029_30___real.ADDN2"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"1ad05fa1-c05f-4eed-afe5-21522846883a",
                    "Dimensions": {
                      "$type": "ModelMakerEngine.MMDimensions, ModelMakerEngine",
                      "$values": [
                        {
                          "$ref": "2"
                        }
                      ]
                    },
                    "EquationOBXInternal": "SUM(ALLVALUES([Year 2 RCV linked adjustment return carry over into 2029-30 - real]))",
                    "NameOfGroup": "Year 2.Return on RCV",
                    "EquationToParse": "SUM(ALLVALUES([Year 2 RCV linked adjustment return carry over into 2029-30 - real]))",
                    "MostRecentExpectedUnitErrors": null,
                    "Units": {
                      "$id": "208",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return carry over into 2029-30 (constant)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"Total_TVM_Adjusted_year_2_RCV_linked_adjustment_return_applicable_in_2029_30___real.WR"
                        },
                        {
                          "Key": {
                            "$type": "ModelMakerEngine.MMElements, ModelMakerEngine",
                            "$values": [
                              {
                                "$ref": "4"
                              }
                            ]
                          },
                          "Value": "Total_TVM_Adjusted_year_2_RCV_linked_adjustment_return_applicable_in_2029_30___real.WN"
                        },
                        {
                          "Key": {
                            "$type": "ModelMakerEngine.MMElements, ModelMakerEngine",
                            "$values": [
                              {
                                "$ref": "5"
                              }
                            ]
                          },
                          "Value": "Total_TVM_Adjusted_year_2_RCV_linked_adjustment_return_applicable_in_2029_30___real.WWN"
                        },
                        {
                          "Key": {
                            "$type": "ModelMakerEngine.MMElements, ModelMakerEngine",
                            "$values": [
                              {
                                "$ref": "6"
                              }
                            ]
                          },
                          "Value": "Total_TVM_Adjusted_year_2_RCV_linked_adjustment_return_applicable_in_2029_30___real.BR"
                        },
                        {
                          "Key": {
                            "$type": "ModelMakerEngine.MMElements, ModelMakerEngine",
                            "$values": [
                              {
                                "$ref": "7"
                              }
                            ]
                          },
                          "Value": "Total_TVM_Adjusted_year_2_RCV_linked_adjustment_return_applicable_in_2029_30___real.ADDN1"
                        },
                        {
                          "Key": {
                            "$type": "ModelMakerEngine.MMElements, ModelMakerEngine",
                            "$values": [
                              {
                                "$ref": "8"
                              }
                            ]
                          },
                          "Value": "Total_TVM_Adjusted_year_2_RCV_linked_adjustment_return_applicable_in_2029_30___real.ADDN2"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"e1ec68c1-8da5-4df7-adea-1a3816dec89d",
                    "Dimensions": {
                      "$type": "ModelMakerEngine.MMDimensions, ModelMakerEngine",
                      "$values": [
                        {
                          "$ref": "2"
                        }
                      ]
                    },
                    "EquationOBXInternal": "([Total Year 2 RCV linked adjustment return applicable in 2029-30 (constant) - real] + [Total year 2 RCV linked adjustment return carry over into 2029-30 (constant) - real] ) * [Year 5 period flag]",
                    "NameOfGroup": "Year 2",
                    "EquationToParse": "([Total Year 2 RCV linked adjustment return applicable in 2029-30 (constant) - real] + [Total year 2 RCV linked adjustment return carry over into 2029-30 (constant) - real] ) * [Year 5 period flag]",
                    "MostRecentExpectedUnitErrors": null,
                    "Units": {
                      "$id": "210",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RCV linked adjustment return carry over into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"Return on RCV",
              "Name": "Return on RCV",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"211",
              "$type": "ModelMaker.GroupNode, ModelMaker",
              "TabOrHeaderColour": "",
              "CollapsedByDefault": false,
              "Comment": "",
              "NameOfGroup": "Year 2",
              "YPosition": 3,
              "Folded": false,
              "Font": null,
              "Children": {
                "$type": "ModelMaker.GroupNodeChildCollection, ModelMaker",
                "$values": [
                  {
                    "$id": "212",
                    "$type": "ModelMaker.VariableNode, ModelMaker",
                    "RowTotalDependent": null,
                    "ScenarioSelectorDependent": null,
                    "ValidValues": null,
                    "PutCalculationOnReport": false,
                    "CalculateOnThisReport": null,
                    "PivotTableLink": null,
                    "ExcelNameName": "Total_Year_2_TVM_adjusted_RCV_linked_adjustment_return_applicable_in_2028_29___real",
                    "ExcelNameNames": {
                      "$type": "ModelMakerEngine.ExcelNameDictionary, ModelMakerEngine",
                      "$values": [
                        {
                          "Key": {
                            "$type": "ModelMakerEngine.MMElements, ModelMakerEngine",
                            "$values": [
                              {
                                "$ref": "3"
                              }
                            ]
                          },
                          "Value": "Total_Year_2_TVM_adjusted_RCV_linked_adjustment_return_applicable_in_2028_29___real.WR"
                        },
                        {
                          "Key": {
                            "$type": "ModelMakerEngine.MMElements, ModelMakerEngine",
                            "$values": [
                              {
                                "$ref": "4"
                              }
                            ]
                          },
                          "Value": "Total_Year_2_TVM_adjusted_RCV_linked_adjustment_return_applicable_in_2028_29___real.WN"
                        },
                        {
                          "Key": {
                            "$type": "ModelMakerEngine.MMElements, ModelMakerEngine",
                            "$values": [
                              {
                                "$ref": "5"
                              }
                            ]
                          },
                          "Value": "Total_Year_2_TVM_adjusted_RCV_linked_adjustment_return_applicable_in_2028_29___real.WWN"
                        },
                        {
                          "Key": {
                            "$type": "ModelMakerEngine.MMElements, ModelMakerEngine",
                            "$values": [
                              {
                                "$ref": "6"
                              }
                            ]
                          },
                          "Value": "Total_Year_2_TVM_adjusted_RCV_linked_adjustment_return_applicable_in_2028_29___real.BR"
                        },
                        {
                          "Key": {
                            "$type": "ModelMakerEngine.MMElements, ModelMakerEngine",
                            "$values": [
                              {
                                "$ref": "7"
                              }
                            ]
                          },
                          "Value": "Total_Year_2_TVM_adjusted_RCV_linked_adjustment_return_applicable_in_2028_29___real.ADDN1"
                        },
                        {
                          "Key": {
                            "$type": "ModelMakerEngine.MMElements, ModelMakerEngine",
                            "$values": [
                              {
                                "$ref": "8"
                              }
                            ]
                          },
                          "Value": "Total_Year_2_TVM_adjusted_RCV_linked_adjustment_return_applicable_in_2028_29___real.ADDN2"
                        }
                      ]
                    },
                    "NumberFormatOverride": null,
                    "HasOpeningBalanceFlag": false,
                    "OpeningBalanceFlagAppliedName": "",
                    "Deletable": true,
                    "Comment": "",
                    "HasSwitchSignLine": true,
                    "SwitchSignForReport": true,
                    "MultipleInputValues": null,
                    "Is2DArray": false,
                    "NonPrimaryInput": false,
                    "Max": "NaN",
                    "Min": "NaN",
                    "IsBalanceButNotCorkscrew": false,
                    "IsEditable": true,
                    "IsConstant": false,
                    "UniqueID": "ffa41ebc-507d-4a68-8177-e40777d80eaf",
                    "Dimensions": {
                      "$type": "ModelMakerEngine.MMDimensions, ModelMakerEngine",
                      "$values": [
                        {
                          "$ref": "2"
                        }
                      ]
                    },
                    "EquationOBXInternal": "[Total Year 2 PAYG linked adjustment clawback in 2028-29 - real] + [Total Year 2 RCV linked adjustment run off applicable in 2028-29 - real] + [Total Year 2 RCV linked adjustment return applicable in 2028-29 - real]",
                    "NameOfGroup": "Year 2",
                    "EquationToParse": "[Total Year 2 PAYG linked adjustment clawback in 2028-29 - real] + [Total Year 2 RCV linked adjustment run off applicable in 2028-29 - real] + [Total Year 2 RCV linked adjustment return applicable in 2028-29 - real]",
                    "MostRecentExpectedUnitErrors": null,
                    "Units": {
                      "$id": "213",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revenue adjustment in 2028-29 - real",
                    "ReportLines": {
                      "$type": "ModelMaker.UndoableCollection`1[[ModelMakerEngine.IReportLine, ModelMakerEngine]], ModelMaker.Undo",
                      "$values": [
                        {
                          "$id": "214",
                          "$type": "ModelMaker.ReportLine, ModelMaker",
                          "AssociatedSchematicNode": {
                            "$ref": "212"
                          },
                          "OpeningBalanceFlagAppliedName": "",
                          "SumOfAboveIncludesPreviousTotal": false,
                          "LastNameUsed": null,
                          "SwitchSignForReport": true,
                          "IsSumOfAbove": false,
                          "PreferredName": "(Total year 2 revenue adjustment in 2028-29 - real)",
                          "ParentReport": {
                            "$id": "215",
                            "$type": "ModelMaker.Report, ModelMaker",
                            "TimeStep": 8,
                            "YearEndBasis": 1002,
                            "TimeStepYearEndBasisPairs": {
                              "$type": "ModelMaker.UndoableCollection`1[[ModelMakerEngine.TimeStepPeriodEndBasisPair, ModelMakerEngine]], ModelMaker.Undo",
                              "$values": [
                                {
                                  "$id": "216",
                                  "$type": "ModelMakerEngine.TimeStepPeriodEndBasisPair, ModelMakerEngine",
                                  "TimeStep": 8,
                                  "YearEnd": 1002
                                }
                              ]
                            },
                            "YearEndMonth": 0,
                            "AllowTitleChange": true,
                            "IsDuplicate": false,
                            "Title": "Outputs",
                            "ReportLinesCalculated": {
                              "$type": "System.Collections.Generic.List`1[[ModelMakerEngine.IReportLine, ModelMakerEngine]], mscorlib",
                              "$values": [
                                {
                                  "$ref": "214"
                                },
                                {
                                  "$id": "217",
                                  "$type": "ModelMaker.ReportLine, ModelMaker",
                                  "AssociatedSchematicNode": {
                                    "$id": "218",
                                    "$type": "ModelMaker.VariableNode, ModelMaker",
                                    "RowTotalDependent": null,
                                    "ScenarioSelectorDependent": null,
                                    "ValidValues": null,
                                    "PutCalculationOnReport": false,
                                    "CalculateOnThisReport": null,
                                    "PivotTableLink": null,
                                    "ExcelNameName": "Total_revenue_adjustment_applied_in_2029_30___real",
                                    "ExcelNameNames": {
                                      "$type": "ModelMakerEngine.ExcelNameDictionary, ModelMakerEngine",
                                      "$values": [
                                        {
                                          "Key": {
                                            "$type": "ModelMakerEngine.MMElements, ModelMakerEngine",
                                            "$values": [
                                              {
                                                "$ref": "3"
                                              }
                                            ]
                                          },
                                          "Value": "Total_revenue_adjustment_applied_in_2029_30___real.WR"
                                        },
                                        {
                                          "Key": {
                                            "$type": "ModelMakerEngine.MMElements, ModelMakerEngine",
                                            "$values": [
                                              {
                                                "$ref": "4"
                                              }
                                            ]
                                          },
                                          "Value": "Total_revenue_adjustment_applied_in_2029_30___real.WN"
                                        },
                                        {
                                          "Key": {
                                            "$type": "ModelMakerEngine.MMElements, ModelMakerEngine",
                                            "$values": [
                                              {
                                                "$ref": "5"
                                              }
                                            ]
                                          },
                                          "Value": "Total_revenue_adjustment_applied_in_2029_30___real.WWN"
                                        },
                                        {
                                          "Key": {
                                            "$type": "ModelMakerEngine.MMElements, ModelMakerEngine",
                                            "$values": [
                                              {
                                                "$ref": "6"
                                              }
                                            ]
                                          },
                                          "Value": "Total_revenue_adjustment_applied_in_2029_30___real.BR"
                                        },
                                        {
                                          "Key": {
                                            "$type": "ModelMakerEngine.MMElements, ModelMakerEngine",
                                            "$values": [
                                              {
                                                "$ref": "7"
                                              }
                                            ]
                                          },
                                          "Value": "Total_revenue_adjustment_applied_in_2029_30___real.ADDN1"
                                        },
                                        {
                                          "Key": {
                                            "$type": "ModelMakerEngine.MMElements, ModelMakerEngine",
                                            "$values": [
                                              {
                                                "$ref": "8"
                                              }
                                            ]
                                          },
                                          "Value": "Total_revenue_adjustment_applied_in_2029_30___real.ADDN2"
                                        }
                                      ]
                                    },
                                    "NumberFormatOverride": null,
                                    "HasOpeningBalanceFlag": false,
                                    "OpeningBalanceFlagAppliedName": "",
                                    "Deletable": true,
                                    "Comment": "",
                                    "HasSwitchSignLine": true,
                                    "SwitchSignForReport": true,
                                    "MultipleInputValues": null,
                                    "Is2DArray": false,
                                    "NonPrimaryInput": false,
                                    "Max": "NaN",
                                    "Min": "NaN",
                                    "IsBalanceButNotCorkscrew": false,
                                    "IsEditable": true,
                                    "IsConstant": false,
                                    "UniqueID": "920a9af1-7c67-4e23-8137-204370c889cb",
                                    "Dimensions": {
                                      "$type": "ModelMakerEngine.MMDimensions, ModelMakerEngine",
                                      "$values": [
                                        {
                                          "$ref": "2"
                                        }
                                      ]
                                    },
                                    "EquationOBXInternal": "[Total year 2 revenue adjustment applicable in 2029-30 - real] + [Final Year 3 adjustment applicable in 2029-30 - real]",
                                    "NameOfGroup": "Year 3",
                                    "EquationToParse": "[Total year 2 revenue adjustment applicable in 2029-30 - real] + [Final Year 3 adjustment applicable in 2029-30 - real]",
                                    "MostRecentExpectedUnitErrors": null,
                                    "Units": {
                                      "$id": "219",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revenue adjustment applied in 2029-30 - real",
                                    "ReportLines": {
                                      "$type": "ModelMaker.UndoableCollection`1[[ModelMakerEngine.IReportLine, ModelMakerEngine]], ModelMaker.Undo",
                                      "$values": [
                                        {
                                          "$ref": "217"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true,
                                  "IsSumOfAbove": false,
                                  "PreferredName": "(Total revenue adjustment applied in 2029-30 - real)",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
                            "ReportLines": {
                              "$type": "ModelMaker.UndoableCollection`1[[ModelMakerEngine.IReportLine, ModelMakerEngine]], ModelMaker.Undo",
                              "$values": [
                                {
                                  "$id": "220",
                                  "$type": "ModelMaker.Header, ModelMaker",
                                  "HeadingLevel": 0,
                                  "Name": "2028-29 Adjustments",
                                  "PreferredName": "2028-29 Adjustments",
                                  "UnNegatedName": "2028-29 Adjustments",
                                  "UnNegatedPreferredName": "2028-29 Adjustments",
                                  "ParentReport": {
                                    "$ref": "215"
                                  },
                                  "Visible": true,
                                  "ReportFormatName": "",
                                  "ReportFormatColor": "",
                                  "IsNegatable": false,
                                  "LastNameUsed": "2028-29 Adjustments"
                                },
                                {
                                  "$id": "221",
                                  "$type": "ModelMaker.Header, ModelMaker",
                                  "HeadingLevel": 1,
                                  "Name": " ",
                                  "PreferredName": " ",
                                  "UnNegatedName": " ",
                                  "UnNegatedPreferredName": " ",
                                  "ParentReport": {
                                    "$ref": "215"
                                  },
                                  "Visible": true,
                                  "ReportFormatName": "",
                                  "ReportFormatColor": "",
                                  "IsNegatable": false,
                                  "LastNameUsed": " "
                                },
                                {
                                  "$id": "222",
                                  "$type": "ModelMaker.ReportLine, ModelMaker",
                                  "AssociatedSchematicNode": {
                                    "$ref": "212"
                                  },
                                  "OpeningBalanceFlagAppliedName": "",
                                  "SumOfAboveIncludesPreviousTotal": false,
                                  "LastNameUsed": null,
                                  "SwitchSignForReport": true,
                                  "IsSumOfAbove": false,
                                  "PreferredName": "(Total year 2 revenue adjustment in 2028-29 - real)",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"$id": "223",
                                  "$type": "ModelMaker.ReportLine, ModelMaker",
                                  "AssociatedSchematicNode": {
                                    "$ref": "212"
                                  },
                                  "OpeningBalanceFlagAppliedName": "",
                                  "SumOfAboveIncludesPreviousTotal": false,
                                  "LastNameUsed": null,
                                  "SwitchSignForReport": true,
                                  "IsSumOfAbove": false,
                                  "PreferredName": "(Total year 2 revenue adjustment in 2028-29 - real)",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"$id": "224",
                                  "$type": "ModelMaker.ReportLine, ModelMaker",
                                  "AssociatedSchematicNode": {
                                    "$ref": "212"
                                  },
                                  "OpeningBalanceFlagAppliedName": "",
                                  "SumOfAboveIncludesPreviousTotal": false,
                                  "LastNameUsed": null,
                                  "SwitchSignForReport": true,
                                  "IsSumOfAbove": false,
                                  "PreferredName": "(Total year 2 revenue adjustment in 2028-29 - real)",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"$id": "225",
                                  "$type": "ModelMaker.Header, ModelMaker",
                                  "HeadingLevel": 1,
                                  "Name": " ",
                                  "PreferredName": " ",
                                  "UnNegatedName": " ",
                                  "UnNegatedPreferredName": " ",
                                  "ParentReport": {
                                    "$ref": "215"
                                  },
                                  "Visible": true,
                                  "ReportFormatName": "",
                                  "ReportFormatColor": "",
                                  "IsNegatable": false,
                                  "LastNameUsed": " "
                                },
                                {
                                  "$id": "226",
                                  "$type": "ModelMaker.Header, ModelMaker",
                                  "HeadingLevel": 0,
                                  "Name": "2029-30 Adjustments",
                                  "PreferredName": "2029-30 Adjustments",
                                  "UnNegatedName": "2029-30 Adjustments",
                                  "UnNegatedPreferredName": "2029-30 Adjustments",
                                  "ParentReport": {
                                    "$ref": "215"
                                  },
                                  "Visible": true,
                                  "ReportFormatName": "",
                                  "ReportFormatColor": "",
                                  "IsNegatable": false,
                                  "LastNameUsed": "2029-30 Adjustments"
                                },
                                {
                                  "$ref": "217"
                                },
                                {
                                  "$id": "227",
                                  "$type": "ModelMaker.Header, ModelMaker",
                                  "HeadingLevel": 1,
                                  "Name": " ",
                                  "PreferredName": " ",
                                  "UnNegatedName": " ",
                                  "UnNegatedPreferredName": " ",
                                  "ParentReport": {
                                    "$ref": "215"
                                  },
                                  "Visible": true,
                                  "ReportFormatName": "",
                                  "ReportFormatColor": "",
                                  "IsNegatable": false,
                                  "LastNameUsed": " "
                                },
                                {
                                  "$id": "228",
                                  "$type": "ModelMaker.ReportLine, ModelMaker",
                                  "AssociatedSchematicNode": {
                                    "$id": "229",
                                    "$type": "ModelMaker.VariableNode, ModelMaker",
                                    "RowTotalDependent": null,
                                    "ScenarioSelectorDependent": null,
                                    "ValidValues": null,
                                    "PutCalculationOnReport": false,
                                    "CalculateOnThisReport": null,
                                    "PivotTableLink": null,
                                    "ExcelNameName": "Total_Water_revenue_adjustment_applied_in_2029_30___real",
                                    "ExcelNameNames": {
                                      "$type": "ModelMakerEngine.ExcelNameDictionary, ModelMakerEngine",
                                      "$values": []
                                    },
                                    "NumberFormatOverride": null,
                                    "HasOpeningBalanceFlag": false,
                                    "OpeningBalanceFlagAppliedName": "",
                                    "Deletable": true,
                                    "Comment": "",
                                    "HasSwitchSignLine": true,
                                    "SwitchSignForReport": true,
                                    "MultipleInputValues": null,
                                    "Is2DArray": false,
                                    "NonPrimaryInput": false,
                                    "Max": "NaN",
                                    "Min": "NaN",
                                    "IsBalanceButNotCorkscrew": false,
                                    "IsEditable": true,
                                    "IsConstant": false,
                                    "UniqueID": "286435bd-199b-47f7-9bea-0e5a3ac61dcb",
                                    "Dimensions": {
                                      "$type": "ModelMakerEngine.MMDimensions, ModelMakerEngine",
                                      "$values": []
                                    },
                                    "EquationOBXInternal": "LOOKUP([Total revenue adjustment applied in 2029-30 - real],\"WR\") + LOOKUP([Total revenue adjustment applied in 2029-30 - real],\"WN\")",
                                    "NameOfGroup": "Year 3.Total Year 3 adjustment",
                                    "EquationToParse": "LOOKUP([Total revenue adjustment applied in 2029-30 - real],\"WR\") + LOOKUP([Total revenue adjustment applied in 2029-30 - real],\"WN\")",
                                    "MostRecentExpectedUnitErrors": null,
                                    "Units": {
                                      "$id": "230",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Water revenue adjustment applied in 2029-30 - real",
                                    "ReportLines": {
                                      "$type": "ModelMaker.UndoableCollection`1[[ModelMakerEngine.IReportLine, ModelMakerEngine]], ModelMaker.Undo",
                                      "$values": [
                                        {
                                          "$ref": "217"
                                        },
                                        {
                                          "$ref": "228"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true,
                                  "IsSumOfAbove": false,
                                  "PreferredName": "(Total Water revenue adjustment applied in 2029-30 - real)",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"$id": "231",
                                  "$type": "ModelMaker.ReportLine, ModelMaker",
                                  "AssociatedSchematicNode": {
                                    "$id": "232",
                                    "$type": "ModelMaker.VariableNode, ModelMaker",
                                    "RowTotalDependent": null,
                                    "ScenarioSelectorDependent": null,
                                    "ValidValues": null,
                                    "PutCalculationOnReport": false,
                                    "CalculateOnThisReport": null,
                                    "PivotTableLink": null,
                                    "ExcelNameName": "Total_Wastewater_revenue_adjustment_applied_in_2029_30___real",
                                    "ExcelNameNames": {
                                      "$type": "ModelMakerEngine.ExcelNameDictionary, ModelMakerEngine",
                                      "$values": []
                                    },
                                    "NumberFormatOverride": null,
                                    "HasOpeningBalanceFlag": false,
                                    "OpeningBalanceFlagAppliedName": "",
                                    "Deletable": true,
                                    "Comment": "",
                                    "HasSwitchSignLine": true,
                                    "SwitchSignForReport": true,
                                    "MultipleInputValues": null,
                                    "Is2DArray": false,
                                    "NonPrimaryInput": false,
                                    "Max": "NaN",
                                    "Min": "NaN",
                                    "IsBalanceButNotCorkscrew": false,
                                    "IsEditable": true,
                                    "IsConstant": false,
                                    "UniqueID": "87c47d26-f05d-45fa-b6e0-52ecb21c8510",
                                    "Dimensions": {
                                      "$type": "ModelMakerEngine.MMDimensions, ModelMakerEngine",
                                      "$values": []
                                    },
                                    "EquationOBXInternal": "LOOKUP([Total revenue adjustment applied in 2029-30 - real],\"WWN\") + LOOKUP([Total revenue adjustment applied in 2029-30 - real],\"BR\")",
                                    "NameOfGroup": "Year 3.Total Year 3 adjustment",
                                    "EquationToParse": "LOOKUP([Total revenue adjustment applied in 2029-30 - real],\"WWN\") + LOOKUP([Total revenue adjustment applied in 2029-30 - real],\"BR\")",
                                    "MostRecentExpectedUnitErrors": null,
                                    "Units": {
                                      "$id": "233",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Wastewater revenue adjustment applied in 2029-30 - real",
                                    "ReportLines": {
                                      "$type": "ModelMaker.UndoableCollection`1[[ModelMakerEngine.IReportLine, ModelMakerEngine]], ModelMaker.Undo",
                                      "$values": [
                                        {
                                          "$ref": "217"
                                        },
                                        {
                                          "$ref": "231"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true,
                                  "IsSumOfAbove": false,
                                  "PreferredName": "(Total Wastewater revenue adjustment applied in 2029-30 - real)",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"$id": "234",
                                  "$type": "ModelMaker.ReportLine, ModelMaker",
                                  "AssociatedSchematicNode": {
                                    "$id": "235",
                                    "$type": "ModelMaker.VariableNode, ModelMaker",
                                    "RowTotalDependent": null,
                                    "ScenarioSelectorDependent": null,
                                    "ValidValues": null,
                                    "PutCalculationOnReport": false,
                                    "CalculateOnThisReport": null,
                                    "PivotTableLink": null,
                                    "ExcelNameName": "Total_Additional_controls_revenue_adjustment_applied_in_2029_30___real",
                                    "ExcelNameNames": {
                                      "$type": "ModelMakerEngine.ExcelNameDictionary, ModelMakerEngine",
                                      "$values": []
                                    },
                                    "NumberFormatOverride": null,
                                    "HasOpeningBalanceFlag": false,
                                    "OpeningBalanceFlagAppliedName": "",
                                    "Deletable": true,
                                    "Comment": "",
                                    "HasSwitchSignLine": true,
                                    "SwitchSignForReport": true,
                                    "MultipleInputValues": null,
                                    "Is2DArray": false,
                                    "NonPrimaryInput": false,
                                    "Max": "NaN",
                                    "Min": "NaN",
                                    "IsBalanceButNotCorkscrew": false,
                                    "IsEditable": true,
                                    "IsConstant": false,
                                    "UniqueID": "22cd63ef-c000-4bae-abcb-dd43a8fb411c",
                                    "Dimensions": {
                                      "$type": "ModelMakerEngine.MMDimensions, ModelMakerEngine",
                                      "$values": []
                                    },
                                    "EquationOBXInternal": "LOOKUP([Total revenue adjustment applied in 2029-30 - real],\"ADDN1\") + LOOKUP([Total revenue adjustment applied in 2029-30 - real],\"ADDN2\")",
                                    "NameOfGroup": "Year 3.Total Year 3 adjustment",
                                    "EquationToParse": "LOOKUP([Total revenue adjustment applied in 2029-30 - real],\"ADDN1\") + LOOKUP([Total revenue adjustment applied in 2029-30 - real],\"ADDN2\")",
                                    "MostRecentExpectedUnitErrors": null,
                                    "Units": {
                                      "$id": "236",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Additional controls revenue adjustment applied in 2029-30 - real",
                                    "ReportLines": {
                                      "$type": "ModelMaker.UndoableCollection`1[[ModelMakerEngine.IReportLine, ModelMakerEngine]], ModelMaker.Undo",
                                      "$values": [
                                        {
                                          "$ref": "217"
                                        },
                                        {
                                          "$ref": "234"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true,
                                  "IsSumOfAbove": false,
                                  "PreferredName": "(Total Additional controls revenue adjustment applied in 2029-30 - real)",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"$id": "237",
                                  "$type": "ModelMaker.Header, ModelMaker",
                                  "HeadingLevel": 1,
                                  "Name": "",
                                  "PreferredName": "",
                                  "UnNegatedName": "",
                                  "UnNegatedPreferredName": "",
                                  "ParentReport": {
                                    "$ref": "215"
                                  },
                                  "Visible": true,
                                  "ReportFormatName": "",
                                  "ReportFormatColor": "",
                                  "IsNegatable": false,
                                  "LastNameUsed": ""
                                },
                                {
                                  "$id": "238",
                                  "$type": "ModelMaker.Header, ModelMaker",
                                  "HeadingLevel": 0,
                                  "Name": "Revenue adjustment to be reversed at PR29",
                                  "PreferredName": "Revenue adjustment to be reversed at PR29",
                                  "UnNegatedName": "Revenue adjustment to be reversed at PR29",
                                  "UnNegatedPreferredName": "Revenue adjustment to be reversed at PR29",
                                  "ParentReport": {
                                    "$ref": "215"
                                  },
                                  "Visible": true,
                                  "ReportFormatName": "",
                                  "ReportFormatColor": "",
                                  "IsNegatable": false,
                                  "LastNameUsed": "Revenue adjustment to be reversed at PR29"
                                },
                                {
                                  "$id": "239",
                                  "$type": "ModelMaker.ReportLine, ModelMaker",
                                  "AssociatedSchematicNode": {
                                    "$id": "240",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"55c953d3-6a24-498a-a772-66779e887759",
                                    "Dimensions": {
                                      "$type": "ModelMakerEngine.MMDimensions, ModelMakerEngine",
                                      "$values": []
                                    },
                                    "EquationOBXInternal": "SUM(ALLVALUES([Water revenue adjustment to be reversed]))",
                                    "NameOfGroup": "Year 3.Total Year 3 adjustment.Total adjustment to be reversed",
                                    "EquationToParse": "SUM(ALLVALUES([Water revenue adjustment to be reversed]))",
                                    "MostRecentExpectedUnitErrors": null,
                                    "Units": {
                                      "$id": "241",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Water revenue adjustment to be reversed",
                                    "ReportLines": {
                                      "$type": "ModelMaker.UndoableCollection`1[[ModelMakerEngine.IReportLine, ModelMakerEngine]], ModelMaker.Undo",
                                      "$values": [
                                        {
                                          "$ref": "239"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Water revenue adjustment to be reversed",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"$id": "242",
                                  "$type": "ModelMaker.ReportLine, ModelMaker",
                                  "AssociatedSchematicNode": {
                                    "$id": "243",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"91fc86e1-3d76-474d-ba0b-3d0dd880ff00",
                                    "Dimensions": {
                                      "$type": "ModelMakerEngine.MMDimensions, ModelMakerEngine",
                                      "$values": []
                                    },
                                    "EquationOBXInternal": "SUM(ALLVALUES([Wastewater revenue adjustment to be reversed]))",
                                    "NameOfGroup": "Year 3.Total Year 3 adjustment.Total adjustment to be reversed",
                                    "EquationToParse": "SUM(ALLVALUES([Wastewater revenue adjustment to be reversed]))",
                                    "MostRecentExpectedUnitErrors": null,
                                    "Units": {
                                      "$id": "244",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Wastewater revenue adjustment to be reversed",
                                    "ReportLines": {
                                      "$type": "ModelMaker.UndoableCollection`1[[ModelMakerEngine.IReportLine, ModelMakerEngine]], ModelMaker.Undo",
                                      "$values": [
                                        {
                                          "$ref": "242"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Wastewater revenue adjustment to be reversed",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"$id": "245",
                                  "$type": "ModelMaker.ReportLine, ModelMaker",
                                  "AssociatedSchematicNode": {
                                    "$id": "246",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"Total_additional_control_revenue_adjustment_to_be_reversed.WR"
                                        },
                                        {
                                          "Key": {
                                            "$type": "ModelMakerEngine.MMElements, ModelMakerEngine",
                                            "$values": [
                                              {
                                                "$ref": "4"
                                              }
                                            ]
                                          },
                                          "Value": "Total_additional_control_revenue_adjustment_to_be_reversed.WN"
                                        },
                                        {
                                          "Key": {
                                            "$type": "ModelMakerEngine.MMElements, ModelMakerEngine",
                                            "$values": [
                                              {
                                                "$ref": "5"
                                              }
                                            ]
                                          },
                                          "Value": "Total_additional_control_revenue_adjustment_to_be_reversed.WWN"
                                        },
                                        {
                                          "Key": {
                                            "$type": "ModelMakerEngine.MMElements, ModelMakerEngine",
                                            "$values": [
                                              {
                                                "$ref": "6"
                                              }
                                            ]
                                          },
                                          "Value": "Total_additional_control_revenue_adjustment_to_be_reversed.BR"
                                        },
                                        {
                                          "Key": {
                                            "$type": "ModelMakerEngine.MMElements, ModelMakerEngine",
                                            "$values": [
                                              {
                                                "$ref": "7"
                                              }
                                            ]
                                          },
                                          "Value": "Total_additional_control_revenue_adjustment_to_be_reversed.ADDN1"
                                        },
                                        {
                                          "Key": {
                                            "$type": "ModelMakerEngine.MMElements, ModelMakerEngine",
                                            "$values": [
                                              {
                                                "$ref": "8"
                                              }
                                            ]
                                          },
                                          "Value": "Total_additional_control_revenue_adjustment_to_be_reversed.ADDN2"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"fbf720cd-418c-4b1f-8222-72ca1fb14a7a",
                                    "Dimensions": {
                                      "$type": "ModelMakerEngine.MMDimensions, ModelMakerEngine",
                                      "$values": []
                                    },
                                    "EquationOBXInternal": "SUM(ALLVALUES([Additional control revenue adjustment to be reversed]))",
                                    "NameOfGroup": "Year 3.Total Year 3 adjustment.Total adjustment to be reversed",
                                    "EquationToParse": "SUM(ALLVALUES([Additional control revenue adjustment to be reversed]))",
                                    "MostRecentExpectedUnitErrors": null,
                                    "Units": {
                                      "$id": "247",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additional control revenue adjustment to be reversed",
                                    "ReportLines": {
                                      "$type": "ModelMaker.UndoableCollection`1[[ModelMakerEngine.IReportLine, ModelMakerEngine]], ModelMaker.Undo",
                                      "$values": [
                                        {
                                          "$ref": "245"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additional control revenue adjustment to be reversed",
                                  "ParentReport": {
                                    "$ref": "215"
                                  },
                                  "HeadingLevel": 0,
                                  "ReportFormatName": null,
                                  "ReportFormatColor": null,
                                  "ValidValues": null,
                                  "ScenarioSelectorDependent": null,
                                  "IsActualInput": false,
                                  "Is2DArray": false,
                                  "YPosition": -1,
                                  "Visible": true,
                                  "Font": null,
                                  "AllowIncomingLinks": true,
                                  "AllowOutgoingLinks": true,
                                  "Deletable": true,
                                  "Issues": null
                                }
                              ]
                            },
                            "AllowIncomingLinks": false,
                            "AllowOutgoingLinks": false,
                            "YPosition": -1,
                            "Name": "Outputs",
                            "Parent": {
                              "$ref": "1"
                            },
                            "Visible": true,
                            "ToolTip": "",
                            "OpeningBalanceFlagAppliedName": "",
                            "Font": null,
                            "IncomingLinks": {
                              "$type": "System.Collections.ObjectModel.Collection`1[[ModelMaker.MMLink, ModelMaker]], mscorlib",
                              "$values": []
                            },
                            "OutgoingLinks": {
                              "$type": "System.Collections.ObjectModel.Collection`1[[ModelMaker.MMLink, ModelMaker]], mscorlib",
                              "$values": []
                            },
                            "Deletable": true,
                            "Issues": null
                          },
                          "HeadingLevel": 0,
                          "ReportFormatName": null,
                          "ReportFormatColor": null,
                          "ValidValues": null,
                          "ScenarioSelectorDependent": null,
                          "IsActualInput": false,
                          "Is2DArray": false,
                          "YPosition": -1,
                          "Visible": true,
                          "Font": null,
                          "AllowIncomingLinks": true,
                          "AllowOutgoingLinks": true,
                          "Deletable": true,
                          "Issues": null
                        },
                        {
                          "$ref": "222"
                        },
                        {
                          "$ref": "223"
                        },
                        {
                          "$ref": "224"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"248",
                    "$type": "ModelMaker.VariableNode, ModelMaker",
                    "RowTotalDependent": null,
                    "ScenarioSelectorDependent": null,
                    "ValidValues": null,
                    "PutCalculationOnReport": false,
                    "CalculateOnThisReport": null,
                    "PivotTableLink": null,
                    "ExcelNameName": "Total_Water_year_2_TVM_adjusted_RCV_linked_adjustment_return_applicable_in_2028_29___real",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"05f79d53-e043-4e64-8851-7ebdc27a5948",
                    "Dimensions": {
                      "$type": "ModelMakerEngine.MMDimensions, ModelMakerEngine",
                      "$values": []
                    },
                    "EquationOBXInternal": "LOOKUP([Total year 2 revenue adjustment in 2028-29 - real],\"WR\") + LOOKUP([Total year 2 revenue adjustment in 2028-29 - real],\"WN\")",
                    "NameOfGroup": "Year 2.Total Year 2 adjustment",
                    "EquationToParse": "LOOKUP([Total year 2 revenue adjustment in 2028-29 - real],\"WR\") + LOOKUP([Total year 2 revenue adjustment in 2028-29 - real],\"WN\")",
                    "MostRecentExpectedUnitErrors": null,
                    "Units": {
                      "$id": "249",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Water year 2 revenue adjustment in 2028-29 -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"250",
                    "$type": "ModelMaker.VariableNode, ModelMaker",
                    "RowTotalDependent": null,
                    "ScenarioSelectorDependent": null,
                    "ValidValues": null,
                    "PutCalculationOnReport": false,
                    "CalculateOnThisReport": null,
                    "PivotTableLink": null,
                    "ExcelNameName": "Total_Wastewater_year_2_TVM_adjusted_RCV_linked_adjustment_return_applicable_in_2028_29___real",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"4059ac3c-2e9f-453b-b0a5-b653fb62e2fb",
                    "Dimensions": {
                      "$type": "ModelMakerEngine.MMDimensions, ModelMakerEngine",
                      "$values": []
                    },
                    "EquationOBXInternal": "LOOKUP([Total year 2 revenue adjustment in 2028-29 - real],\"WWN\") + LOOKUP([Total year 2 revenue adjustment in 2028-29 - real],\"BR\")",
                    "NameOfGroup": "Year 2.Total Year 2 adjustment",
                    "EquationToParse": "LOOKUP([Total year 2 revenue adjustment in 2028-29 - real],\"WWN\") + LOOKUP([Total year 2 revenue adjustment in 2028-29 - real],\"BR\")",
                    "MostRecentExpectedUnitErrors": null,
                    "Units": {
                      "$id": "251",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Wastewater year 2 revenue adjustment in 2028-29 -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"5031de81-c0c8-4b8f-84ff-e7ae68446b42",
                    "Dimensions": {
                      "$type": "ModelMakerEngine.MMDimensions, ModelMakerEngine",
                      "$values": []
                    },
                    "EquationOBXInternal": "LOOKUP([Total year 2 revenue adjustment in 2028-29 - real],\"ADDN1\") + LOOKUP([Total year 2 revenue adjustment in 2028-29 - real],\"ADDN2\")",
                    "NameOfGroup": "Year 2.Total Year 2 adjustment",
                    "EquationToParse": "LOOKUP([Total year 2 revenue adjustment in 2028-29 - real],\"ADDN1\") + LOOKUP([Total year 2 revenue adjustment in 2028-29 - real],\"ADDN2\")",
                    "MostRecentExpectedUnitErrors": null,
                    "Units": {
                      "$id": "253",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Additional control year 2 revenue adjustment in 2028-29 -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"Total_Year_2_TVM_adjusted_RCV_linked_adjustment_return_applicable_in_2029_30___real.WR"
                        },
                        {
                          "Key": {
                            "$type": "ModelMakerEngine.MMElements, ModelMakerEngine",
                            "$values": [
                              {
                                "$ref": "4"
                              }
                            ]
                          },
                          "Value": "Total_Year_2_TVM_adjusted_RCV_linked_adjustment_return_applicable_in_2029_30___real.WN"
                        },
                        {
                          "Key": {
                            "$type": "ModelMakerEngine.MMElements, ModelMakerEngine",
                            "$values": [
                              {
                                "$ref": "5"
                              }
                            ]
                          },
                          "Value": "Total_Year_2_TVM_adjusted_RCV_linked_adjustment_return_applicable_in_2029_30___real.WWN"
                        },
                        {
                          "Key": {
                            "$type": "ModelMakerEngine.MMElements, ModelMakerEngine",
                            "$values": [
                              {
                                "$ref": "6"
                              }
                            ]
                          },
                          "Value": "Total_Year_2_TVM_adjusted_RCV_linked_adjustment_return_applicable_in_2029_30___real.BR"
                        },
                        {
                          "Key": {
                            "$type": "ModelMakerEngine.MMElements, ModelMakerEngine",
                            "$values": [
                              {
                                "$ref": "7"
                              }
                            ]
                          },
                          "Value": "Total_Year_2_TVM_adjusted_RCV_linked_adjustment_return_applicable_in_2029_30___real.ADDN1"
                        },
                        {
                          "Key": {
                            "$type": "ModelMakerEngine.MMElements, ModelMakerEngine",
                            "$values": [
                              {
                                "$ref": "8"
                              }
                            ]
                          },
                          "Value": "Total_Year_2_TVM_adjusted_RCV_linked_adjustment_return_applicable_in_2029_30___real.ADDN2"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"456b629e-3a60-4f2d-8971-3f19de9a07fd",
                    "Dimensions": {
                      "$type": "ModelMakerEngine.MMDimensions, ModelMakerEngine",
                      "$values": [
                        {
                          "$ref": "2"
                        }
                      ]
                    },
                    "EquationOBXInternal": "[Total Year 2 PAYG linked adjustment clawback in 2029-30 - real] + [Total Year 2 RCV linked adjustment run off applicable in 2029-30 - real] + [Total year 2 RCV linked adjustment return carry over into 2029-30 - real]",
                    "NameOfGroup": "Year 2",
                    "EquationToParse": "[Total Year 2 PAYG linked adjustment clawback in 2029-30 - real] + [Total Year 2 RCV linked adjustment run off applicable in 2029-30 - real] + [Total year 2 RCV linked adjustment return carry over into 2029-30 - real]",
                    "MostRecentExpectedUnitErrors": null,
                    "Units": {
                      "$id": "255",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2 revenue adjustment applicable in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Year 2 adjustment",
              "Name": "Total Year 2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5,
        "HasOneSheetPerElem": false,
        "OneSheetPerElem": null,
        "DisplayName": "Year 2",
        "Name": "Year 2",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"126"
      },
      {
        "$ref": "32"
      },
      {
        "$ref": "124"
      },
      {
        "$ref": "31"
      },
      {
        "$ref": "132"
      },
      {
        "$ref": "62"
      },
      {
        "$ref": "136"
      },
      {
        "$ref": "65"
      },
      {
        "$ref": "148"
      },
      {
        "$ref": "47"
      },
      {
        "$ref": "170"
      },
      {
        "$ref": "77"
      },
      {
        "$ref": "54"
      },
      {
        "$ref": "87"
      },
      {
        "$ref": "168"
      },
      {
        "$ref": "163"
      },
      {
        "$ref": "96"
      },
      {
        "$ref": "128"
      },
      {
        "$ref": "130"
      },
      {
        "$ref": "123"
      },
      {
        "$ref": "142"
      },
      {
        "$ref": "143"
      },
      {
        "$ref": "160"
      },
      {
        "$ref": "167"
      },
      {
        "$ref": "84"
      },
      {
        "$ref": "191"
      },
      {
        "$ref": "189"
      },
      {
        "$ref": "193"
      },
      {
        "$ref": "164"
      },
      {
        "$ref": "112"
      },
      {
        "$ref": "152"
      },
      {
        "$ref": "74"
      },
      {
        "$ref": "68"
      },
      {
        "$ref": "154"
      },
      {
        "$ref": "212"
      },
      {
        "$ref": "109"
      },
      {
        "$ref": "114"
      },
      {
        "$ref": "71"
      },
      {
        "$ref": "76"
      },
      {
        "$ref": "150"
      },
      {
        "$ref": "172"
      },
      {
        "$ref": "174"
      },
      {
        "$ref": "182"
      },
      {
        "$ref": "184"
      },
      {
        "$ref": "156"
      },
      {
        "$ref": "108"
      },
      {
        "$ref": "158"
      },
      {
        "$ref": "195"
      },
      {
        "$ref": "197"
      },
      {
        "$ref": "201"
      },
      {
        "$ref": "203"
      },
      {
        "$ref": "254"
      },
      {
        "$ref": "176"
      },
      {
        "$ref": "186"
      },
      {
        "$ref": "199"
      },
      {
        "$ref": "209"
      },
      {
        "$ref": "104"
      },
      {
        "$ref": "134"
      },
      {
        "$id": "256",
        "$type": "ModelMaker.GroupNode, ModelMaker",
        "TabOrHeaderColour": "",
        "CollapsedByDefault": false,
        "Comment": "",
        "NameOfGroup": "Year 3",
        "YPosition": 0,
        "Folded": false,
        "Font": null,
        "Children": {
          "$type": "ModelMaker.GroupNodeChildCollection, ModelMaker",
          "$values": [
            {
              "$id": "257",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"Year_3_total_modelled_underspend___real.WR"
                  },
                  {
                    "Key": {
                      "$type": "ModelMakerEngine.MMElements, ModelMakerEngine",
                      "$values": [
                        {
                          "$ref": "4"
                        }
                      ]
                    },
                    "Value": "Year_3_total_modelled_underspend___real.WN"
                  },
                  {
                    "Key": {
                      "$type": "ModelMakerEngine.MMElements, ModelMakerEngine",
                      "$values": [
                        {
                          "$ref": "5"
                        }
                      ]
                    },
                    "Value": "Year_3_total_modelled_underspend___real.WWN"
                  },
                  {
                    "Key": {
                      "$type": "ModelMakerEngine.MMElements, ModelMakerEngine",
                      "$values": [
                        {
                          "$ref": "6"
                        }
                      ]
                    },
                    "Value": "Year_3_total_modelled_underspend___real.BR"
                  },
                  {
                    "Key": {
                      "$type": "ModelMakerEngine.MMElements, ModelMakerEngine",
                      "$values": [
                        {
                          "$ref": "7"
                        }
                      ]
                    },
                    "Value": "Year_3_total_modelled_underspend___real.ADDN1"
                  },
                  {
                    "Key": {
                      "$type": "ModelMakerEngine.MMElements, ModelMakerEngine",
                      "$values": [
                        {
                          "$ref": "8"
                        }
                      ]
                    },
                    "Value": "Year_3_total_modelled_underspend___real.ADDN2"
                  }
                ]
              },
              "NumberFormatOverride": "",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"a95e0db7-caf9-45b2-a460-2fdaf5db1a51",
              "Dimensions": {
                "$type": "ModelMakerEngine.MMDimensions, ModelMakerEngine",
                "$values": [
                  {
                    "$ref": "2"
                  }
                ]
              },
              "EquationOBXInternal": "([Enhancement allowance - real] - [Actual enhancement spend - real] ) * [Cumulative year 3 flag] * [Control in use]",
              "NameOfGroup": "Year 3.Calculation of clawback",
              "EquationToParse": "([Enhancement allowance - real] - [Actual enhancement spend - real] ) * [Cumulative year 3 flag] * [Control in use]",
              "MostRecentExpectedUnitErrors": null,
              "Units": {
                "$id": "258",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total modelled underspend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"Year_3_cumulative___Total_modelled_underspend___real.WR"
                  },
                  {
                    "Key": {
                      "$type": "ModelMakerEngine.MMElements, ModelMakerEngine",
                      "$values": [
                        {
                          "$ref": "4"
                        }
                      ]
                    },
                    "Value": "Year_3_cumulative___Total_modelled_underspend___real.WN"
                  },
                  {
                    "Key": {
                      "$type": "ModelMakerEngine.MMElements, ModelMakerEngine",
                      "$values": [
                        {
                          "$ref": "5"
                        }
                      ]
                    },
                    "Value": "Year_3_cumulative___Total_modelled_underspend___real.WWN"
                  },
                  {
                    "Key": {
                      "$type": "ModelMakerEngine.MMElements, ModelMakerEngine",
                      "$values": [
                        {
                          "$ref": "6"
                        }
                      ]
                    },
                    "Value": "Year_3_cumulative___Total_modelled_underspend___real.BR"
                  },
                  {
                    "Key": {
                      "$type": "ModelMakerEngine.MMElements, ModelMakerEngine",
                      "$values": [
                        {
                          "$ref": "7"
                        }
                      ]
                    },
                    "Value": "Year_3_cumulative___Total_modelled_underspend___real.ADDN1"
                  },
                  {
                    "Key": {
                      "$type": "ModelMakerEngine.MMElements, ModelMakerEngine",
                      "$values": [
                        {
                          "$ref": "8"
                        }
                      ]
                    },
                    "Value": "Year_3_cumulative___Total_modelled_underspend___real.ADDN2"
                  }
                ]
              },
              "NumberFormatOverride": "",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"bf03a028-c843-4264-8ae3-842a61c4f932",
              "Dimensions": {
                "$type": "ModelMakerEngine.MMDimensions, ModelMakerEngine",
                "$values": [
                  {
                    "$ref": "2"
                  }
                ]
              },
              "EquationOBXInternal": "PREVIOUSVALUE() + [Year 3 total modelled underspend - real]",
              "NameOfGroup": "Year 3.Calculation of clawback",
              "EquationToParse": "PREVIOUSVALUE() + [Year 3 total modelled underspend - real]",
              "MostRecentExpectedUnitErrors": null,
              "Units": {
                "$id": "260",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cumulative - Total modelled underspend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"Year_3_cumulative___Enhancement_allowance___real.WR"
                  },
                  {
                    "Key": {
                      "$type": "ModelMakerEngine.MMElements, ModelMakerEngine",
                      "$values": [
                        {
                          "$ref": "4"
                        }
                      ]
                    },
                    "Value": "Year_3_cumulative___Enhancement_allowance___real.WN"
                  },
                  {
                    "Key": {
                      "$type": "ModelMakerEngine.MMElements, ModelMakerEngine",
                      "$values": [
                        {
                          "$ref": "5"
                        }
                      ]
                    },
                    "Value": "Year_3_cumulative___Enhancement_allowance___real.WWN"
                  },
                  {
                    "Key": {
                      "$type": "ModelMakerEngine.MMElements, ModelMakerEngine",
                      "$values": [
                        {
                          "$ref": "6"
                        }
                      ]
                    },
                    "Value": "Year_3_cumulative___Enhancement_allowance___real.BR"
                  },
                  {
                    "Key": {
                      "$type": "ModelMakerEngine.MMElements, ModelMakerEngine",
                      "$values": [
                        {
                          "$ref": "7"
                        }
                      ]
                    },
                    "Value": "Year_3_cumulative___Enhancement_allowance___real.ADDN1"
                  },
                  {
                    "Key": {
                      "$type": "ModelMakerEngine.MMElements, ModelMakerEngine",
                      "$values": [
                        {
                          "$ref": "8"
                        }
                      ]
                    },
                    "Value": "Year_3_cumulative___Enhancement_allowance___real.ADDN2"
                  }
                ]
              },
              "NumberFormatOverride": "Currency",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"144feb53-8a0b-4235-b012-e8a1895147d9",
              "Dimensions": {
                "$type": "ModelMakerEngine.MMDimensions, ModelMakerEngine",
                "$values": [
                  {
                    "$ref": "2"
                  }
                ]
              },
              "EquationOBXInternal": "(PREVIOUSVALUE() + [Enhancement allowance - real]) * [Cumulative year 3 flag] * [Control in use]",
              "NameOfGroup": "Year 3.Calculation of clawback",
              "EquationToParse": "(PREVIOUSVALUE() + [Enhancement allowance - real]) * [Cumulative year 3 flag] * [Control in use]",
              "MostRecentExpectedUnitErrors": null,
              "Units": {
                "$id": "262",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cumulative - Enhancement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"Year_3_total_modelled_underspend__.WR"
                  },
                  {
                    "Key": {
                      "$type": "ModelMakerEngine.MMElements, ModelMakerEngine",
                      "$values": [
                        {
                          "$ref": "4"
                        }
                      ]
                    },
                    "Value": "Year_3_total_modelled_underspend__.WN"
                  },
                  {
                    "Key": {
                      "$type": "ModelMakerEngine.MMElements, ModelMakerEngine",
                      "$values": [
                        {
                          "$ref": "5"
                        }
                      ]
                    },
                    "Value": "Year_3_total_modelled_underspend__.WWN"
                  },
                  {
                    "Key": {
                      "$type": "ModelMakerEngine.MMElements, ModelMakerEngine",
                      "$values": [
                        {
                          "$ref": "6"
                        }
                      ]
                    },
                    "Value": "Year_3_total_modelled_underspend__.BR"
                  },
                  {
                    "Key": {
                      "$type": "ModelMakerEngine.MMElements, ModelMakerEngine",
                      "$values": [
                        {
                          "$ref": "7"
                        }
                      ]
                    },
                    "Value": "Year_3_total_modelled_underspend__.ADDN1"
                  },
                  {
                    "Key": {
                      "$type": "ModelMakerEngine.MMElements, ModelMakerEngine",
                      "$values": [
                        {
                          "$ref": "8"
                        }
                      ]
                    },
                    "Value": "Year_3_total_modelled_underspend__.ADDN2"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"ae767c65-cb53-4305-bbd9-9066774e2c30",
              "Dimensions": {
                "$type": "ModelMakerEngine.MMDimensions, ModelMakerEngine",
                "$values": [
                  {
                    "$ref": "2"
                  }
                ]
              },
              "EquationOBXInternal": "IF(AND([Cumulative year 3 flag] = 1, [Year 3 cumulative - Enhancement allowance - real]<> 0), [Year 3 cumulative - Total modelled underspend - real] / [Year 3 cumulative - Enhancement allowance - real], 0)",
              "NameOfGroup": "Year 3.Calculation of clawback",
              "EquationToParse": "IF(AND([Cumulative year 3 flag] = 1, [Year 3 cumulative - Enhancement allowance - real]<> 0), [Year 3 cumulative - Total modelled underspend - real] / [Year 3 cumulative - Enhancement allowance - real], 0)",
              "MostRecentExpectedUnitErrors": {
                "$type": "System.Collections.Generic.List`1[[System.String, mscorlib]], mscorlib",
                "$values": [
                  "All units must be the same for the AND function"
                ]
              },
              "Units": {
                "$id": "264",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"Year 3 total modelled underspend %",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true,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"Expenditure_subject_to_clawback_year_3___real.WR"
                  },
                  {
                    "Key": {
                      "$type": "ModelMakerEngine.MMElements, ModelMakerEngine",
                      "$values": [
                        {
                          "$ref": "4"
                        }
                      ]
                    },
                    "Value": "Expenditure_subject_to_clawback_year_3___real.WN"
                  },
                  {
                    "Key": {
                      "$type": "ModelMakerEngine.MMElements, ModelMakerEngine",
                      "$values": [
                        {
                          "$ref": "5"
                        }
                      ]
                    },
                    "Value": "Expenditure_subject_to_clawback_year_3___real.WWN"
                  },
                  {
                    "Key": {
                      "$type": "ModelMakerEngine.MMElements, ModelMakerEngine",
                      "$values": [
                        {
                          "$ref": "6"
                        }
                      ]
                    },
                    "Value": "Expenditure_subject_to_clawback_year_3___real.BR"
                  },
                  {
                    "Key": {
                      "$type": "ModelMakerEngine.MMElements, ModelMakerEngine",
                      "$values": [
                        {
                          "$ref": "7"
                        }
                      ]
                    },
                    "Value": "Expenditure_subject_to_clawback_year_3___real.ADDN1"
                  },
                  {
                    "Key": {
                      "$type": "ModelMakerEngine.MMElements, ModelMakerEngine",
                      "$values": [
                        {
                          "$ref": "8"
                        }
                      ]
                    },
                    "Value": "Expenditure_subject_to_clawback_year_3___real.ADDN2"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"371565c9-4a05-4d64-a527-4a1c83a73457",
              "Dimensions": {
                "$type": "ModelMakerEngine.MMDimensions, ModelMakerEngine",
                "$values": [
                  {
                    "$ref": "2"
                  }
                ]
              },
              "EquationOBXInternal": "IF([Year 3 total modelled underspend %] > [Trigger threshold], [Year 3 cumulative - Total modelled underspend - real], 0) * [Year 3 period flag]",
              "NameOfGroup": "Year 3.Calculation of clawback",
              "EquationToParse": "IF([Year 3 total modelled underspend %] > [Trigger threshold], [Year 3 cumulative - Total modelled underspend - real], 0) * [Year 3 period flag]",
              "MostRecentExpectedUnitErrors": null,
              "Units": {
                "$id": "266",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"Expenditure subject to clawback year 3 -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"Expenditure_adjustment_clawback_year_3___real.WR"
                  },
                  {
                    "Key": {
                      "$type": "ModelMakerEngine.MMElements, ModelMakerEngine",
                      "$values": [
                        {
                          "$ref": "4"
                        }
                      ]
                    },
                    "Value": "Expenditure_adjustment_clawback_year_3___real.WN"
                  },
                  {
                    "Key": {
                      "$type": "ModelMakerEngine.MMElements, ModelMakerEngine",
                      "$values": [
                        {
                          "$ref": "5"
                        }
                      ]
                    },
                    "Value": "Expenditure_adjustment_clawback_year_3___real.WWN"
                  },
                  {
                    "Key": {
                      "$type": "ModelMakerEngine.MMElements, ModelMakerEngine",
                      "$values": [
                        {
                          "$ref": "6"
                        }
                      ]
                    },
                    "Value": "Expenditure_adjustment_clawback_year_3___real.BR"
                  },
                  {
                    "Key": {
                      "$type": "ModelMakerEngine.MMElements, ModelMakerEngine",
                      "$values": [
                        {
                          "$ref": "7"
                        }
                      ]
                    },
                    "Value": "Expenditure_adjustment_clawback_year_3___real.ADDN1"
                  },
                  {
                    "Key": {
                      "$type": "ModelMakerEngine.MMElements, ModelMakerEngine",
                      "$values": [
                        {
                          "$ref": "8"
                        }
                      ]
                    },
                    "Value": "Expenditure_adjustment_clawback_year_3___real.ADDN2"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"1941838e-6f05-4fd5-8f3c-4cb28b74b6cf",
              "Dimensions": {
                "$type": "ModelMakerEngine.MMDimensions, ModelMakerEngine",
                "$values": [
                  {
                    "$ref": "2"
                  }
                ]
              },
              "EquationOBXInternal": "[Expenditure subject to clawback year 3 - real] * [Clawback rate %]",
              "NameOfGroup": "Year 3.Calculation of clawback",
              "EquationToParse": "[Expenditure subject to clawback year 3 - real] * [Clawback rate %]",
              "MostRecentExpectedUnitErrors": null,
              "Units": {
                "$id": "268",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"Expenditure adjustment clawback year 3 -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"Total_expenditure_adjustment_clawback_year_3___real.WR"
                  },
                  {
                    "Key": {
                      "$type": "ModelMakerEngine.MMElements, ModelMakerEngine",
                      "$values": [
                        {
                          "$ref": "4"
                        }
                      ]
                    },
                    "Value": "Total_expenditure_adjustment_clawback_year_3___real.WN"
                  },
                  {
                    "Key": {
                      "$type": "ModelMakerEngine.MMElements, ModelMakerEngine",
                      "$values": [
                        {
                          "$ref": "5"
                        }
                      ]
                    },
                    "Value": "Total_expenditure_adjustment_clawback_year_3___real.WWN"
                  },
                  {
                    "Key": {
                      "$type": "ModelMakerEngine.MMElements, ModelMakerEngine",
                      "$values": [
                        {
                          "$ref": "6"
                        }
                      ]
                    },
                    "Value": "Total_expenditure_adjustment_clawback_year_3___real.BR"
                  },
                  {
                    "Key": {
                      "$type": "ModelMakerEngine.MMElements, ModelMakerEngine",
                      "$values": [
                        {
                          "$ref": "7"
                        }
                      ]
                    },
                    "Value": "Total_expenditure_adjustment_clawback_year_3___real.ADDN1"
                  },
                  {
                    "Key": {
                      "$type": "ModelMakerEngine.MMElements, ModelMakerEngine",
                      "$values": [
                        {
                          "$ref": "8"
                        }
                      ]
                    },
                    "Value": "Total_expenditure_adjustment_clawback_year_3___real.ADDN2"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"1e9a14eb-ab4a-41a2-a55c-391f80c4a53b",
              "Dimensions": {
                "$type": "ModelMakerEngine.MMDimensions, ModelMakerEngine",
                "$values": [
                  {
                    "$ref": "2"
                  }
                ]
              },
              "EquationOBXInternal": "SUM(ALLVALUES([Expenditure adjustment clawback year 3 - real]))",
              "NameOfGroup": "Year 3.Calculation of clawback",
              "EquationToParse": "SUM(ALLVALUES([Expenditure adjustment clawback year 3 - real]))",
              "MostRecentExpectedUnitErrors": null,
              "Units": {
                "$id": "270",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expenditure adjustment clawback year 3 -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"Expenditure_adjustment_clawback_year_3_in_spend_year___real.WR"
                  },
                  {
                    "Key": {
                      "$type": "ModelMakerEngine.MMElements, ModelMakerEngine",
                      "$values": [
                        {
                          "$ref": "4"
                        }
                      ]
                    },
                    "Value": "Expenditure_adjustment_clawback_year_3_in_spend_year___real.WN"
                  },
                  {
                    "Key": {
                      "$type": "ModelMakerEngine.MMElements, ModelMakerEngine",
                      "$values": [
                        {
                          "$ref": "5"
                        }
                      ]
                    },
                    "Value": "Expenditure_adjustment_clawback_year_3_in_spend_year___real.WWN"
                  },
                  {
                    "Key": {
                      "$type": "ModelMakerEngine.MMElements, ModelMakerEngine",
                      "$values": [
                        {
                          "$ref": "6"
                        }
                      ]
                    },
                    "Value": "Expenditure_adjustment_clawback_year_3_in_spend_year___real.BR"
                  },
                  {
                    "Key": {
                      "$type": "ModelMakerEngine.MMElements, ModelMakerEngine",
                      "$values": [
                        {
                          "$ref": "7"
                        }
                      ]
                    },
                    "Value": "Expenditure_adjustment_clawback_year_3_in_spend_year___real.ADDN1"
                  },
                  {
                    "Key": {
                      "$type": "ModelMakerEngine.MMElements, ModelMakerEngine",
                      "$values": [
                        {
                          "$ref": "8"
                        }
                      ]
                    },
                    "Value": "Expenditure_adjustment_clawback_year_3_in_spend_year___real.ADDN2"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"caa8cead-614b-4f57-8310-75ee581dbeb5",
              "Dimensions": {
                "$type": "ModelMakerEngine.MMDimensions, ModelMakerEngine",
                "$values": [
                  {
                    "$ref": "2"
                  }
                ]
              },
              "EquationOBXInternal": "IF([Total expenditure adjustment clawback year 3 - real] > 0, [Year 3 total modelled underspend - real] * [Clawback rate %], 0)",
              "NameOfGroup": "Year 3.Calculation of clawback",
              "EquationToParse": "IF([Total expenditure adjustment clawback year 3 - real] > 0, [Year 3 total modelled underspend - real] * [Clawback rate %], 0)",
              "MostRecentExpectedUnitErrors": null,
              "Units": {
                "$id": "272",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"Expenditure adjustment clawback year 3 in spend year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"Calculation of clawback",
        "Name": "Calculation of clawback",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"257"
      },
      {
        "$ref": "259"
      },
      {
        "$ref": "261"
      },
      {
        "$ref": "263"
      },
      {
        "$ref": "265"
      },
      {
        "$ref": "267"
      },
      {
        "$id": "273",
        "$type": "ModelMaker.GroupNode, ModelMaker",
        "TabOrHeaderColour": "",
        "CollapsedByDefault": false,
        "Comment": "",
        "NameOfGroup": "Year 3",
        "YPosition": 1,
        "Folded": false,
        "Font": null,
        "Children": {
          "$type": "ModelMaker.GroupNodeChildCollection, ModelMaker",
          "$values": [
            {
              "$id": "274",
              "$type": "ModelMaker.GroupNode, ModelMaker",
              "TabOrHeaderColour": "",
              "CollapsedByDefault": false,
              "Comment": "",
              "NameOfGroup": "Year 3.Calcualtion of revenue adjustment",
              "YPosition": 0,
              "Folded": false,
              "Font": null,
              "Children": {
                "$type": "ModelMaker.GroupNodeChildCollection, ModelMaker",
                "$values": [
                  {
                    "$id": "275",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"Weighting_for_enhancement_PAYG_rate___year_3.WR"
                        },
                        {
                          "Key": {
                            "$type": "ModelMakerEngine.MMElements, ModelMakerEngine",
                            "$values": [
                              {
                                "$ref": "4"
                              }
                            ]
                          },
                          "Value": "Weighting_for_enhancement_PAYG_rate___year_3.WN"
                        },
                        {
                          "Key": {
                            "$type": "ModelMakerEngine.MMElements, ModelMakerEngine",
                            "$values": [
                              {
                                "$ref": "5"
                              }
                            ]
                          },
                          "Value": "Weighting_for_enhancement_PAYG_rate___year_3.WWN"
                        },
                        {
                          "Key": {
                            "$type": "ModelMakerEngine.MMElements, ModelMakerEngine",
                            "$values": [
                              {
                                "$ref": "6"
                              }
                            ]
                          },
                          "Value": "Weighting_for_enhancement_PAYG_rate___year_3.BR"
                        },
                        {
                          "Key": {
                            "$type": "ModelMakerEngine.MMElements, ModelMakerEngine",
                            "$values": [
                              {
                                "$ref": "7"
                              }
                            ]
                          },
                          "Value": "Weighting_for_enhancement_PAYG_rate___year_3.ADDN1"
                        },
                        {
                          "Key": {
                            "$type": "ModelMakerEngine.MMElements, ModelMakerEngine",
                            "$values": [
                              {
                                "$ref": "8"
                              }
                            ]
                          },
                          "Value": "Weighting_for_enhancement_PAYG_rate___year_3.ADDN2"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"bc92311e-1b23-406c-9dc8-d6e134810c9d",
                    "Dimensions": {
                      "$type": "ModelMakerEngine.MMDimensions, ModelMakerEngine",
                      "$values": [
                        {
                          "$ref": "2"
                        }
                      ]
                    },
                    "EquationOBXInternal": "IF([Expenditure adjustment clawback year 3 in spend year - real] = 0, 0, ([Expenditure adjustment clawback year 3 in spend year - real] / [Total expenditure adjustment clawback year 3 - real]) * [Enhancement opex rate])",
                    "NameOfGroup": "Year 3.Calculation of revenue adjustment.PAYG",
                    "EquationToParse": "IF([Expenditure adjustment clawback year 3 in spend year - real] = 0, 0, ([Expenditure adjustment clawback year 3 in spend year - real] / [Total expenditure adjustment clawback year 3 - real]) * [Enhancement opex rate])",
                    "MostRecentExpectedUnitErrors": null,
                    "Units": {
                      "$id": "276",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"Weighting for enhancement PAYG rate - year 3",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"Year_3_weighted_enhancement_clawback_PAYG_rate.WR"
                        },
                        {
                          "Key": {
                            "$type": "ModelMakerEngine.MMElements, ModelMakerEngine",
                            "$values": [
                              {
                                "$ref": "4"
                              }
                            ]
                          },
                          "Value": "Year_3_weighted_enhancement_clawback_PAYG_rate.WN"
                        },
                        {
                          "Key": {
                            "$type": "ModelMakerEngine.MMElements, ModelMakerEngine",
                            "$values": [
                              {
                                "$ref": "5"
                              }
                            ]
                          },
                          "Value": "Year_3_weighted_enhancement_clawback_PAYG_rate.WWN"
                        },
                        {
                          "Key": {
                            "$type": "ModelMakerEngine.MMElements, ModelMakerEngine",
                            "$values": [
                              {
                                "$ref": "6"
                              }
                            ]
                          },
                          "Value": "Year_3_weighted_enhancement_clawback_PAYG_rate.BR"
                        },
                        {
                          "Key": {
                            "$type": "ModelMakerEngine.MMElements, ModelMakerEngine",
                            "$values": [
                              {
                                "$ref": "7"
                              }
                            ]
                          },
                          "Value": "Year_3_weighted_enhancement_clawback_PAYG_rate.ADDN1"
                        },
                        {
                          "Key": {
                            "$type": "ModelMakerEngine.MMElements, ModelMakerEngine",
                            "$values": [
                              {
                                "$ref": "8"
                              }
                            ]
                          },
                          "Value": "Year_3_weighted_enhancement_clawback_PAYG_rate.ADDN2"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"7d9f52d1-261a-40c6-bf0e-94afa4e48026",
                    "Dimensions": {
                      "$type": "ModelMakerEngine.MMDimensions, ModelMakerEngine",
                      "$values": [
                        {
                          "$ref": "2"
                        }
                      ]
                    },
                    "EquationOBXInternal": "[Weighting for enhancement PAYG rate - year 3] + PREVIOUSVALUE()",
                    "NameOfGroup": "Year 3.Calculation of revenue adjustment.PAYG",
                    "EquationToParse": "[Weighting for enhancement PAYG rate - year 3] + PREVIOUSVALUE()",
                    "MostRecentExpectedUnitErrors": null,
                    "Units": {
                      "$id": "278",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"Year 3 weighted enhancement clawback PAYG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"Year_3_PAYG_linked_adjustment_clawback___real.WR"
                        },
                        {
                          "Key": {
                            "$type": "ModelMakerEngine.MMElements, ModelMakerEngine",
                            "$values": [
                              {
                                "$ref": "4"
                              }
                            ]
                          },
                          "Value": "Year_3_PAYG_linked_adjustment_clawback___real.WN"
                        },
                        {
                          "Key": {
                            "$type": "ModelMakerEngine.MMElements, ModelMakerEngine",
                            "$values": [
                              {
                                "$ref": "5"
                              }
                            ]
                          },
                          "Value": "Year_3_PAYG_linked_adjustment_clawback___real.WWN"
                        },
                        {
                          "Key": {
                            "$type": "ModelMakerEngine.MMElements, ModelMakerEngine",
                            "$values": [
                              {
                                "$ref": "6"
                              }
                            ]
                          },
                          "Value": "Year_3_PAYG_linked_adjustment_clawback___real.BR"
                        },
                        {
                          "Key": {
                            "$type": "ModelMakerEngine.MMElements, ModelMakerEngine",
                            "$values": [
                              {
                                "$ref": "7"
                              }
                            ]
                          },
                          "Value": "Year_3_PAYG_linked_adjustment_clawback___real.ADDN1"
                        },
                        {
                          "Key": {
                            "$type": "ModelMakerEngine.MMElements, ModelMakerEngine",
                            "$values": [
                              {
                                "$ref": "8"
                              }
                            ]
                          },
                          "Value": "Year_3_PAYG_linked_adjustment_clawback___real.ADDN2"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"eded030c-db20-46a0-b46c-0c307df92bfd",
                    "Dimensions": {
                      "$type": "ModelMakerEngine.MMDimensions, ModelMakerEngine",
                      "$values": [
                        {
                          "$ref": "2"
                        }
                      ]
                    },
                    "EquationOBXInternal": "[Expenditure adjustment clawback year 3 - real] * [Year 3 weighted enhancement clawback PAYG rate]",
                    "NameOfGroup": "Year 3.Calcualtion of revenue adjustment.PAYG",
                    "EquationToParse": "[Expenditure adjustment clawback year 3 - real] * [Year 3 weighted enhancement clawback PAYG rate]",
                    "MostRecentExpectedUnitErrors": null,
                    "Units": {
                      "$id": "280",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PAYG linked adjustment clawback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"Total_year_3_PAYG_linked_adjustment_clawback___real.WR"
                        },
                        {
                          "Key": {
                            "$type": "ModelMakerEngine.MMElements, ModelMakerEngine",
                            "$values": [
                              {
                                "$ref": "4"
                              }
                            ]
                          },
                          "Value": "Total_year_3_PAYG_linked_adjustment_clawback___real.WN"
                        },
                        {
                          "Key": {
                            "$type": "ModelMakerEngine.MMElements, ModelMakerEngine",
                            "$values": [
                              {
                                "$ref": "5"
                              }
                            ]
                          },
                          "Value": "Total_year_3_PAYG_linked_adjustment_clawback___real.WWN"
                        },
                        {
                          "Key": {
                            "$type": "ModelMakerEngine.MMElements, ModelMakerEngine",
                            "$values": [
                              {
                                "$ref": "6"
                              }
                            ]
                          },
                          "Value": "Total_year_3_PAYG_linked_adjustment_clawback___real.BR"
                        },
                        {
                          "Key": {
                            "$type": "ModelMakerEngine.MMElements, ModelMakerEngine",
                            "$values": [
                              {
                                "$ref": "7"
                              }
                            ]
                          },
                          "Value": "Total_year_3_PAYG_linked_adjustment_clawback___real.ADDN1"
                        },
                        {
                          "Key": {
                            "$type": "ModelMakerEngine.MMElements, ModelMakerEngine",
                            "$values": [
                              {
                                "$ref": "8"
                              }
                            ]
                          },
                          "Value": "Total_year_3_PAYG_linked_adjustment_clawback___real.ADDN2"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"deef31f4-311d-4ba5-914e-d16a66dad544",
                    "Dimensions": {
                      "$type": "ModelMakerEngine.MMDimensions, ModelMakerEngine",
                      "$values": [
                        {
                          "$ref": "2"
                        }
                      ]
                    },
                    "EquationOBXInternal": "SUM(ALLVALUES([Year 3 PAYG linked adjustment clawback - real]))",
                    "NameOfGroup": "Year 3.Calcualtion of revenue adjustment.PAYG",
                    "EquationToParse": "SUM(ALLVALUES([Year 3 PAYG linked adjustment clawback - real]))",
                    "MostRecentExpectedUnitErrors": null,
                    "Units": {
                      "$id": "282",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3 PAYG linked adjustment clawback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"Year_3_PAYG_linked_adjustment_clawback_by_year___real.WR"
                        },
                        {
                          "Key": {
                            "$type": "ModelMakerEngine.MMElements, ModelMakerEngine",
                            "$values": [
                              {
                                "$ref": "4"
                              }
                            ]
                          },
                          "Value": "Year_3_PAYG_linked_adjustment_clawback_by_year___real.WN"
                        },
                        {
                          "Key": {
                            "$type": "ModelMakerEngine.MMElements, ModelMakerEngine",
                            "$values": [
                              {
                                "$ref": "5"
                              }
                            ]
                          },
                          "Value": "Year_3_PAYG_linked_adjustment_clawback_by_year___real.WWN"
                        },
                        {
                          "Key": {
                            "$type": "ModelMakerEngine.MMElements, ModelMakerEngine",
                            "$values": [
                              {
                                "$ref": "6"
                              }
                            ]
                          },
                          "Value": "Year_3_PAYG_linked_adjustment_clawback_by_year___real.BR"
                        },
                        {
                          "Key": {
                            "$type": "ModelMakerEngine.MMElements, ModelMakerEngine",
                            "$values": [
                              {
                                "$ref": "7"
                              }
                            ]
                          },
                          "Value": "Year_3_PAYG_linked_adjustment_clawback_by_year___real.ADDN1"
                        },
                        {
                          "Key": {
                            "$type": "ModelMakerEngine.MMElements, ModelMakerEngine",
                            "$values": [
                              {
                                "$ref": "8"
                              }
                            ]
                          },
                          "Value": "Year_3_PAYG_linked_adjustment_clawback_by_year___real.ADDN2"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"7357c8a9-3e51-48d7-9eb3-bdc8906e338e",
                    "Dimensions": {
                      "$type": "ModelMakerEngine.MMDimensions, ModelMakerEngine",
                      "$values": [
                        {
                          "$ref": "2"
                        }
                      ]
                    },
                    "EquationOBXInternal": "[Total year 3 PAYG linked adjustment clawback - real] * [Year 3 payback period flag]",
                    "NameOfGroup": "Year 3.Calcualtion of revenue adjustment.PAYG",
                    "EquationToParse": "[Total year 3 PAYG linked adjustment clawback - real] * [Year 3 payback period flag]",
                    "MostRecentExpectedUnitErrors": null,
                    "Units": {
                      "$id": "284",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PAYG linked adjustment clawback by year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"PAYG",
              "Name": "PAYG",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"285",
              "$type": "ModelMaker.GroupNode, ModelMaker",
              "TabOrHeaderColour": "",
              "CollapsedByDefault": false,
              "Comment": "",
              "NameOfGroup": "Year 3.Calcualtion of revenue adjustment",
              "YPosition": 1,
              "Folded": false,
              "Font": null,
              "Children": {
                "$type": "ModelMaker.GroupNodeChildCollection, ModelMaker",
                "$values": [
                  {
                    "$id": "286",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"Year_3_RCV_linked_adjustment_clawback___real.WR"
                        },
                        {
                          "Key": {
                            "$type": "ModelMakerEngine.MMElements, ModelMakerEngine",
                            "$values": [
                              {
                                "$ref": "4"
                              }
                            ]
                          },
                          "Value": "Year_3_RCV_linked_adjustment_clawback___real.WN"
                        },
                        {
                          "Key": {
                            "$type": "ModelMakerEngine.MMElements, ModelMakerEngine",
                            "$values": [
                              {
                                "$ref": "5"
                              }
                            ]
                          },
                          "Value": "Year_3_RCV_linked_adjustment_clawback___real.WWN"
                        },
                        {
                          "Key": {
                            "$type": "ModelMakerEngine.MMElements, ModelMakerEngine",
                            "$values": [
                              {
                                "$ref": "6"
                              }
                            ]
                          },
                          "Value": "Year_3_RCV_linked_adjustment_clawback___real.BR"
                        },
                        {
                          "Key": {
                            "$type": "ModelMakerEngine.MMElements, ModelMakerEngine",
                            "$values": [
                              {
                                "$ref": "7"
                              }
                            ]
                          },
                          "Value": "Year_3_RCV_linked_adjustment_clawback___real.ADDN1"
                        },
                        {
                          "Key": {
                            "$type": "ModelMakerEngine.MMElements, ModelMakerEngine",
                            "$values": [
                              {
                                "$ref": "8"
                              }
                            ]
                          },
                          "Value": "Year_3_RCV_linked_adjustment_clawback___real.ADDN2"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"1e2129af-9a1e-48c2-9edc-9e1d82ffd404",
                    "Dimensions": {
                      "$type": "ModelMakerEngine.MMDimensions, ModelMakerEngine",
                      "$values": [
                        {
                          "$ref": "2"
                        }
                      ]
                    },
                    "EquationOBXInternal": "[Expenditure adjustment clawback year 3 in spend year - real] * (1-[Enhancement opex rate])",
                    "NameOfGroup": "Year 3.Calcualtion of revenue adjustment.Balances",
                    "EquationToParse": "[Expenditure adjustment clawback year 3 in spend year - real] * (1-[Enhancement opex rate])",
                    "MostRecentExpectedUnitErrors": null,
                    "Units": {
                      "$id": "287",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RCV linked adjustment clawback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"288",
                    "$type": "ModelMaker.StockNode, ModelMaker",
                    "PutCalculationOnReport": false,
                    "OpeningOrActualsName": "",
                    "InFlows": {
                      "$type": "System.Collections.Generic.List`1[[ModelMakerEngine.IEquationNode, ModelMakerEngine]], mscorlib",
                      "$values": [
                        {
                          "$ref": "286"
                        }
                      ]
                    },
                    "OutFlows": {
                      "$type": "System.Collections.Generic.List`1[[ModelMakerEngine.IEquationNode, ModelMakerEngine]], mscorlib",
                      "$values": [
                        {
                          "$id": "289",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"Year_3_RCV_linked_adjustment_run_off___real.WR"
                              },
                              {
                                "Key": {
                                  "$type": "ModelMakerEngine.MMElements, ModelMakerEngine",
                                  "$values": [
                                    {
                                      "$ref": "4"
                                    }
                                  ]
                                },
                                "Value": "Year_3_RCV_linked_adjustment_run_off___real.WN"
                              },
                              {
                                "Key": {
                                  "$type": "ModelMakerEngine.MMElements, ModelMakerEngine",
                                  "$values": [
                                    {
                                      "$ref": "5"
                                    }
                                  ]
                                },
                                "Value": "Year_3_RCV_linked_adjustment_run_off___real.WWN"
                              },
                              {
                                "Key": {
                                  "$type": "ModelMakerEngine.MMElements, ModelMakerEngine",
                                  "$values": [
                                    {
                                      "$ref": "6"
                                    }
                                  ]
                                },
                                "Value": "Year_3_RCV_linked_adjustment_run_off___real.BR"
                              },
                              {
                                "Key": {
                                  "$type": "ModelMakerEngine.MMElements, ModelMakerEngine",
                                  "$values": [
                                    {
                                      "$ref": "7"
                                    }
                                  ]
                                },
                                "Value": "Year_3_RCV_linked_adjustment_run_off___real.ADDN1"
                              },
                              {
                                "Key": {
                                  "$type": "ModelMakerEngine.MMElements, ModelMakerEngine",
                                  "$values": [
                                    {
                                      "$ref": "8"
                                    }
                                  ]
                                },
                                "Value": "Year_3_RCV_linked_adjustment_run_off___real.ADDN2"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"e1e01b99-9efd-467e-8d1a-fb41c17ba7c2",
                          "Dimensions": {
                            "$type": "ModelMakerEngine.MMDimensions, ModelMakerEngine",
                            "$values": [
                              {
                                "$ref": "2"
                              }
                            ]
                          },
                          "EquationOBXInternal": "[Year 3 RCV linked adjustment first year run off - real] + [Year 3 RCV linked adjustment subsequent years run off - real]",
                          "NameOfGroup": "Year 3.Calcualtion of revenue adjustment.Run off",
                          "EquationToParse": "[Year 3 RCV linked adjustment first year run off - real] + [Year 3 RCV linked adjustment subsequent years run off - real]",
                          "MostRecentExpectedUnitErrors": null,
                          "Units": {
                            "$id": "290",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RCV linked adjustment run off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"FlagApplied": null,
                    "ActualsFlag": null,
                    "Name": "Year 3 RCV linked adjustment clawback balance - real",
                    "HasDefaultEquation": false,
                    "NonStandardBalanceFormula": false,
                    "EquationOBXInternal": "(BEG() + [Year 3 RCV linked adjustment clawback - real] - [Year 3 RCV linked adjustment run off - real])",
                    "InitialOpeningVariable": null,
                    "Units": {
                      "$id": "291",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"Visible": true,
                    "RowTotalDependent": null,
                    "ScenarioSelectorDependent": null,
                    "ValidValues": null,
                    "CalculateOnThisReport": null,
                    "PivotTableLink": null,
                    "ExcelNameName": null,
                    "ExcelNameNames": {
                      "$type": "ModelMakerEngine.ExcelNameDictionary, ModelMakerEngine",
                      "$values": [
                        {
                          "Key": {
                            "$type": "ModelMakerEngine.MMElements, ModelMakerEngine",
                            "$values": [
                              {
                                "$ref": "3"
                              }
                            ]
                          },
                          "Value": "Year_3_RCV_linked_adjustment_clawback_balance___nominal.WR.BEG"
                        },
                        {
                          "Key": {
                            "$type": "ModelMakerEngine.MMElements, ModelMakerEngine",
                            "$values": [
                              {
                                "$ref": "4"
                              }
                            ]
                          },
                          "Value": "Year_3_RCV_linked_adjustment_clawback_balance___nominal.WN.BEG"
                        },
                        {
                          "Key": {
                            "$type": "ModelMakerEngine.MMElements, ModelMakerEngine",
                            "$values": [
                              {
                                "$ref": "5"
                              }
                            ]
                          },
                          "Value": "Year_3_RCV_linked_adjustment_clawback_balance___nominal.WWN.BEG"
                        },
                        {
                          "Key": {
                            "$type": "ModelMakerEngine.MMElements, ModelMakerEngine",
                            "$values": [
                              {
                                "$ref": "6"
                              }
                            ]
                          },
                          "Value": "Year_3_RCV_linked_adjustment_clawback_balance___nominal.BR.BEG"
                        },
                        {
                          "Key": {
                            "$type": "ModelMakerEngine.MMElements, ModelMakerEngine",
                            "$values": [
                              {
                                "$ref": "7"
                              }
                            ]
                          },
                          "Value": "Year_3_RCV_linked_adjustment_clawback_balance___nominal.ADDN1.BEG"
                        },
                        {
                          "Key": {
                            "$type": "ModelMakerEngine.MMElements, ModelMakerEngine",
                            "$values": [
                              {
                                "$ref": "8"
                              }
                            ]
                          },
                          "Value": "Year_3_RCV_linked_adjustment_clawback_balance___nominal.ADDN2.BEG"
                        }
                      ]
                    },
                    "NumberFormatOverride": null,
                    "Deletable": true,
                    "Comment": "",
                    "HasSwitchSignLine": false,
                    "SwitchSignForReport": false,
                    "MultipleInputValues": null,
                    "Is2DArray": false,
                    "NonPrimaryInput": false,
                    "Max": "NaN",
                    "Min": "NaN",
                    "IsBalanceButNotCorkscrew": false,
                    "IsEditable": true,
                    "IsConstant": false,
                    "UniqueID": "74e984bd-422d-4fa1-a572-9d18a1d91be3",
                    "Dimensions": {
                      "$type": "ModelMakerEngine.MMDimensions, ModelMakerEngine",
                      "$values": [
                        {
                          "$ref": "2"
                        }
                      ]
                    },
                    "NameOfGroup": "Year 3.Calcualtion of revenue adjustment.Balances",
                    "EquationToParse": "(BEG() + [Year 3 RCV linked adjustment clawback - real] - [Year 3 RCV linked adjustment run off - real])",
                    "MostRecentExpectedUnitErrors": null,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"Balances",
              "Name": "Balances",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"292",
              "$type": "ModelMaker.GroupNode, ModelMaker",
              "TabOrHeaderColour": "",
              "CollapsedByDefault": false,
              "Comment": "",
              "NameOfGroup": "Year 3.Calcualtion of revenue adjustment",
              "YPosition": 2,
              "Folded": false,
              "Font": null,
              "Children": {
                "$type": "ModelMaker.GroupNodeChildCollection, ModelMaker",
                "$values": [
                  {
                    "$id": "293",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"Year_3_RCV_linked_adjustment_subsequent_years_run_off___nominal.WR"
                        },
                        {
                          "Key": {
                            "$type": "ModelMakerEngine.MMElements, ModelMakerEngine",
                            "$values": [
                              {
                                "$ref": "4"
                              }
                            ]
                          },
                          "Value": "Year_3_RCV_linked_adjustment_subsequent_years_run_off___nominal.WN"
                        },
                        {
                          "Key": {
                            "$type": "ModelMakerEngine.MMElements, ModelMakerEngine",
                            "$values": [
                              {
                                "$ref": "5"
                              }
                            ]
                          },
                          "Value": "Year_3_RCV_linked_adjustment_subsequent_years_run_off___nominal.WWN"
                        },
                        {
                          "Key": {
                            "$type": "ModelMakerEngine.MMElements, ModelMakerEngine",
                            "$values": [
                              {
                                "$ref": "6"
                              }
                            ]
                          },
                          "Value": "Year_3_RCV_linked_adjustment_subsequent_years_run_off___nominal.BR"
                        },
                        {
                          "Key": {
                            "$type": "ModelMakerEngine.MMElements, ModelMakerEngine",
                            "$values": [
                              {
                                "$ref": "7"
                              }
                            ]
                          },
                          "Value": "Year_3_RCV_linked_adjustment_subsequent_years_run_off___nominal.ADDN1"
                        },
                        {
                          "Key": {
                            "$type": "ModelMakerEngine.MMElements, ModelMakerEngine",
                            "$values": [
                              {
                                "$ref": "8"
                              }
                            ]
                          },
                          "Value": "Year_3_RCV_linked_adjustment_subsequent_years_run_off___nominal.ADDN2"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"91122b2a-2cd4-4104-ae59-fced94596bfc",
                    "Dimensions": {
                      "$type": "ModelMakerEngine.MMDimensions, ModelMakerEngine",
                      "$values": [
                        {
                          "$ref": "2"
                        }
                      ]
                    },
                    "EquationOBXInternal": "BEG([Year 3 RCV linked adjustment clawback balance - real]) * [Run off rate]",
                    "NameOfGroup": "Year 3.Calcualtion of revenue adjustment.Run off",
                    "EquationToParse": "[Year 3 RCV linked adjustment clawback balance - real!!BEG] * [Run off rate]",
                    "MostRecentExpectedUnitErrors": null,
                    "Units": {
                      "$id": "294",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RCV linked adjustment subsequent years run off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"Year_3_RCV_linked_adjustment_first_year_run_off___nominal.WR"
                        },
                        {
                          "Key": {
                            "$type": "ModelMakerEngine.MMElements, ModelMakerEngine",
                            "$values": [
                              {
                                "$ref": "4"
                              }
                            ]
                          },
                          "Value": "Year_3_RCV_linked_adjustment_first_year_run_off___nominal.WN"
                        },
                        {
                          "Key": {
                            "$type": "ModelMakerEngine.MMElements, ModelMakerEngine",
                            "$values": [
                              {
                                "$ref": "5"
                              }
                            ]
                          },
                          "Value": "Year_3_RCV_linked_adjustment_first_year_run_off___nominal.WWN"
                        },
                        {
                          "Key": {
                            "$type": "ModelMakerEngine.MMElements, ModelMakerEngine",
                            "$values": [
                              {
                                "$ref": "6"
                              }
                            ]
                          },
                          "Value": "Year_3_RCV_linked_adjustment_first_year_run_off___nominal.BR"
                        },
                        {
                          "Key": {
                            "$type": "ModelMakerEngine.MMElements, ModelMakerEngine",
                            "$values": [
                              {
                                "$ref": "7"
                              }
                            ]
                          },
                          "Value": "Year_3_RCV_linked_adjustment_first_year_run_off___nominal.ADDN1"
                        },
                        {
                          "Key": {
                            "$type": "ModelMakerEngine.MMElements, ModelMakerEngine",
                            "$values": [
                              {
                                "$ref": "8"
                              }
                            ]
                          },
                          "Value": "Year_3_RCV_linked_adjustment_first_year_run_off___nominal.ADDN2"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"e97371b3-7e00-4f19-9ad2-4e36bd4b2a41",
                    "Dimensions": {
                      "$type": "ModelMakerEngine.MMDimensions, ModelMakerEngine",
                      "$values": [
                        {
                          "$ref": "2"
                        }
                      ]
                    },
                    "EquationOBXInternal": "[Year 3 RCV linked adjustment clawback - real] * [Run off rate] * [Proportion of non-PAYG Totex that is subject to depreciation in year of addition to RCV]",
                    "NameOfGroup": "Year 3.Calcualtion of revenue adjustment.Run off",
                    "EquationToParse": "[Year 3 RCV linked adjustment clawback - real] * [Run off rate] * [Proportion of non-PAYG Totex that is subject to depreciation in year of addition to RCV]",
                    "MostRecentExpectedUnitErrors": null,
                    "Units": {
                      "$id": "296",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RCV linked adjustment first year run off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"289"
                  },
                  {
                    "$id": "297",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"Total_Year_3_RCV_linked_adjustment_run_off_applicable_in_2029_30___real.WR"
                        },
                        {
                          "Key": {
                            "$type": "ModelMakerEngine.MMElements, ModelMakerEngine",
                            "$values": [
                              {
                                "$ref": "4"
                              }
                            ]
                          },
                          "Value": "Total_Year_3_RCV_linked_adjustment_run_off_applicable_in_2029_30___real.WN"
                        },
                        {
                          "Key": {
                            "$type": "ModelMakerEngine.MMElements, ModelMakerEngine",
                            "$values": [
                              {
                                "$ref": "5"
                              }
                            ]
                          },
                          "Value": "Total_Year_3_RCV_linked_adjustment_run_off_applicable_in_2029_30___real.WWN"
                        },
                        {
                          "Key": {
                            "$type": "ModelMakerEngine.MMElements, ModelMakerEngine",
                            "$values": [
                              {
                                "$ref": "6"
                              }
                            ]
                          },
                          "Value": "Total_Year_3_RCV_linked_adjustment_run_off_applicable_in_2029_30___real.BR"
                        },
                        {
                          "Key": {
                            "$type": "ModelMakerEngine.MMElements, ModelMakerEngine",
                            "$values": [
                              {
                                "$ref": "7"
                              }
                            ]
                          },
                          "Value": "Total_Year_3_RCV_linked_adjustment_run_off_applicable_in_2029_30___real.ADDN1"
                        },
                        {
                          "Key": {
                            "$type": "ModelMakerEngine.MMElements, ModelMakerEngine",
                            "$values": [
                              {
                                "$ref": "8"
                              }
                            ]
                          },
                          "Value": "Total_Year_3_RCV_linked_adjustment_run_off_applicable_in_2029_30___real.ADDN2"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"35255472-6dcf-4966-b762-d6e5b85b90c7",
                    "Dimensions": {
                      "$type": "ModelMakerEngine.MMDimensions, ModelMakerEngine",
                      "$values": [
                        {
                          "$ref": "2"
                        }
                      ]
                    },
                    "EquationOBXInternal": "SUM(ALLVALUES([Year 3 RCV linked adjustment run off - real]))",
                    "NameOfGroup": "Year 3.Calcualtion of revenue adjustment.Run off",
                    "EquationToParse": "SUM(ALLVALUES([Year 3 RCV linked adjustment run off - real]))",
                    "MostRecentExpectedUnitErrors": null,
                    "Units": {
                      "$id": "298",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3 RCV linked adjustment run off applicable in 2029-30 (constant)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"Total_Year_3_TVM_adjusted_RCV_linked_adjustment_run_off_applicable_in_2029_30___real.WR"
                        },
                        {
                          "Key": {
                            "$type": "ModelMakerEngine.MMElements, ModelMakerEngine",
                            "$values": [
                              {
                                "$ref": "4"
                              }
                            ]
                          },
                          "Value": "Total_Year_3_TVM_adjusted_RCV_linked_adjustment_run_off_applicable_in_2029_30___real.WN"
                        },
                        {
                          "Key": {
                            "$type": "ModelMakerEngine.MMElements, ModelMakerEngine",
                            "$values": [
                              {
                                "$ref": "5"
                              }
                            ]
                          },
                          "Value": "Total_Year_3_TVM_adjusted_RCV_linked_adjustment_run_off_applicable_in_2029_30___real.WWN"
                        },
                        {
                          "Key": {
                            "$type": "ModelMakerEngine.MMElements, ModelMakerEngine",
                            "$values": [
                              {
                                "$ref": "6"
                              }
                            ]
                          },
                          "Value": "Total_Year_3_TVM_adjusted_RCV_linked_adjustment_run_off_applicable_in_2029_30___real.BR"
                        },
                        {
                          "Key": {
                            "$type": "ModelMakerEngine.MMElements, ModelMakerEngine",
                            "$values": [
                              {
                                "$ref": "7"
                              }
                            ]
                          },
                          "Value": "Total_Year_3_TVM_adjusted_RCV_linked_adjustment_run_off_applicable_in_2029_30___real.ADDN1"
                        },
                        {
                          "Key": {
                            "$type": "ModelMakerEngine.MMElements, ModelMakerEngine",
                            "$values": [
                              {
                                "$ref": "8"
                              }
                            ]
                          },
                          "Value": "Total_Year_3_TVM_adjusted_RCV_linked_adjustment_run_off_applicable_in_2029_30___real.ADDN2"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"24437129-ca55-449c-a209-bebec9d88126",
                    "Dimensions": {
                      "$type": "ModelMakerEngine.MMDimensions, ModelMakerEngine",
                      "$values": [
                        {
                          "$ref": "2"
                        }
                      ]
                    },
                    "EquationOBXInternal": "[Total Year 3 RCV linked adjustment run off applicable in 2029-30 (constant) - real] * [Year 5 period flag]",
                    "NameOfGroup": "Year 3.Calcualtion of revenue adjustment.Run off",
                    "EquationToParse": "[Total Year 3 RCV linked adjustment run off applicable in 2029-30 (constant) - real] * [Year 5 period flag]",
                    "MostRecentExpectedUnitErrors": null,
                    "Units": {
                      "$id": "300",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3 RCV linked adjustment run off applicable in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"Run off",
              "Name": "Run off",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"Calculation of revenue adjustment",
        "Name": "Calculation of revenue adjustment",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"274"
      },
      {
        "$ref": "279"
      },
      {
        "$ref": "281"
      },
      {
        "$ref": "283"
      },
      {
        "$ref": "285"
      },
      {
        "$ref": "286"
      },
      {
        "$ref": "288"
      },
      {
        "$ref": "292"
      },
      {
        "$ref": "293"
      },
      {
        "$ref": "295"
      },
      {
        "$ref": "289"
      },
      {
        "$ref": "297"
      },
      {
        "$ref": "299"
      },
      {
        "$id": "301",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"Year_3_Discounted_closing_RCV_adjustment___nominal.WR"
            },
            {
              "Key": {
                "$type": "ModelMakerEngine.MMElements, ModelMakerEngine",
                "$values": [
                  {
                    "$ref": "4"
                  }
                ]
              },
              "Value": "Year_3_Discounted_closing_RCV_adjustment___nominal.WN"
            },
            {
              "Key": {
                "$type": "ModelMakerEngine.MMElements, ModelMakerEngine",
                "$values": [
                  {
                    "$ref": "5"
                  }
                ]
              },
              "Value": "Year_3_Discounted_closing_RCV_adjustment___nominal.WWN"
            },
            {
              "Key": {
                "$type": "ModelMakerEngine.MMElements, ModelMakerEngine",
                "$values": [
                  {
                    "$ref": "6"
                  }
                ]
              },
              "Value": "Year_3_Discounted_closing_RCV_adjustment___nominal.BR"
            },
            {
              "Key": {
                "$type": "ModelMakerEngine.MMElements, ModelMakerEngine",
                "$values": [
                  {
                    "$ref": "7"
                  }
                ]
              },
              "Value": "Year_3_Discounted_closing_RCV_adjustment___nominal.ADDN1"
            },
            {
              "Key": {
                "$type": "ModelMakerEngine.MMElements, ModelMakerEngine",
                "$values": [
                  {
                    "$ref": "8"
                  }
                ]
              },
              "Value": "Year_3_Discounted_closing_RCV_adjustment___nominal.ADDN2"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"e7790116-5803-4915-ac60-2afa8e541e2b",
        "Dimensions": {
          "$type": "ModelMakerEngine.MMDimensions, ModelMakerEngine",
          "$values": [
            {
              "$ref": "2"
            }
          ]
        },
        "EquationOBXInternal": "[Year 3 RCV linked adjustment clawback balance - real] * (1 / (1+[WACC - real]))",
        "NameOfGroup": "Year 3",
        "EquationToParse": "[Year 3 RCV linked adjustment clawback balance - real] * (1 / (1+[WACC - real]))",
        "MostRecentExpectedUnitErrors": null,
        "Units": {
          "$id": "302",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Discounted closing RCV adjustment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"Year_3_Discounted_average_RCV_adjustment___nominal.WR"
            },
            {
              "Key": {
                "$type": "ModelMakerEngine.MMElements, ModelMakerEngine",
                "$values": [
                  {
                    "$ref": "4"
                  }
                ]
              },
              "Value": "Year_3_Discounted_average_RCV_adjustment___nominal.WN"
            },
            {
              "Key": {
                "$type": "ModelMakerEngine.MMElements, ModelMakerEngine",
                "$values": [
                  {
                    "$ref": "5"
                  }
                ]
              },
              "Value": "Year_3_Discounted_average_RCV_adjustment___nominal.WWN"
            },
            {
              "Key": {
                "$type": "ModelMakerEngine.MMElements, ModelMakerEngine",
                "$values": [
                  {
                    "$ref": "6"
                  }
                ]
              },
              "Value": "Year_3_Discounted_average_RCV_adjustment___nominal.BR"
            },
            {
              "Key": {
                "$type": "ModelMakerEngine.MMElements, ModelMakerEngine",
                "$values": [
                  {
                    "$ref": "7"
                  }
                ]
              },
              "Value": "Year_3_Discounted_average_RCV_adjustment___nominal.ADDN1"
            },
            {
              "Key": {
                "$type": "ModelMakerEngine.MMElements, ModelMakerEngine",
                "$values": [
                  {
                    "$ref": "8"
                  }
                ]
              },
              "Value": "Year_3_Discounted_average_RCV_adjustment___nominal.ADDN2"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"2e240741-bad9-4b6c-ba76-9121b568db99",
        "Dimensions": {
          "$type": "ModelMakerEngine.MMDimensions, ModelMakerEngine",
          "$values": [
            {
              "$ref": "2"
            }
          ]
        },
        "EquationOBXInternal": "AVERAGE(BEG([Year 3 RCV linked adjustment clawback balance - real]),[Year 3 Discounted closing RCV adjustment - real])",
        "NameOfGroup": "Year 3",
        "EquationToParse": "AVERAGE([Year 3 RCV linked adjustment clawback balance - real!!BEG],[Year 3 Discounted closing RCV adjustment - real])",
        "MostRecentExpectedUnitErrors": null,
        "Units": {
          "$id": "304",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Discounted average RCV adjustment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"Year_3_RCV_linked_adjustment_return___real.WR"
            },
            {
              "Key": {
                "$type": "ModelMakerEngine.MMElements, ModelMakerEngine",
                "$values": [
                  {
                    "$ref": "4"
                  }
                ]
              },
              "Value": "Year_3_RCV_linked_adjustment_return___real.WN"
            },
            {
              "Key": {
                "$type": "ModelMakerEngine.MMElements, ModelMakerEngine",
                "$values": [
                  {
                    "$ref": "5"
                  }
                ]
              },
              "Value": "Year_3_RCV_linked_adjustment_return___real.WWN"
            },
            {
              "Key": {
                "$type": "ModelMakerEngine.MMElements, ModelMakerEngine",
                "$values": [
                  {
                    "$ref": "6"
                  }
                ]
              },
              "Value": "Year_3_RCV_linked_adjustment_return___real.BR"
            },
            {
              "Key": {
                "$type": "ModelMakerEngine.MMElements, ModelMakerEngine",
                "$values": [
                  {
                    "$ref": "7"
                  }
                ]
              },
              "Value": "Year_3_RCV_linked_adjustment_return___real.ADDN1"
            },
            {
              "Key": {
                "$type": "ModelMakerEngine.MMElements, ModelMakerEngine",
                "$values": [
                  {
                    "$ref": "8"
                  }
                ]
              },
              "Value": "Year_3_RCV_linked_adjustment_return___real.ADDN2"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"82e2d568-a4c4-4655-a801-68b203476d2d",
        "Dimensions": {
          "$type": "ModelMakerEngine.MMDimensions, ModelMakerEngine",
          "$values": [
            {
              "$ref": "2"
            }
          ]
        },
        "EquationOBXInternal": "[WACC - real] * [Year 3 Discounted average RCV adjustment - real] * [Forecast Period Flag]",
        "NameOfGroup": "Year 3",
        "EquationToParse": "[WACC - real] * [Year 3 Discounted average RCV adjustment - real] * [Forecast Period Flag]",
        "MostRecentExpectedUnitErrors": null,
        "Units": {
          "$id": "306",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3 RCV linked adjustment return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"Total_Year_3_RCV_linked_adjustment_return_applicable_in_2029_30___real.WR"
            },
            {
              "Key": {
                "$type": "ModelMakerEngine.MMElements, ModelMakerEngine",
                "$values": [
                  {
                    "$ref": "4"
                  }
                ]
              },
              "Value": "Total_Year_3_RCV_linked_adjustment_return_applicable_in_2029_30___real.WN"
            },
            {
              "Key": {
                "$type": "ModelMakerEngine.MMElements, ModelMakerEngine",
                "$values": [
                  {
                    "$ref": "5"
                  }
                ]
              },
              "Value": "Total_Year_3_RCV_linked_adjustment_return_applicable_in_2029_30___real.WWN"
            },
            {
              "Key": {
                "$type": "ModelMakerEngine.MMElements, ModelMakerEngine",
                "$values": [
                  {
                    "$ref": "6"
                  }
                ]
              },
              "Value": "Total_Year_3_RCV_linked_adjustment_return_applicable_in_2029_30___real.BR"
            },
            {
              "Key": {
                "$type": "ModelMakerEngine.MMElements, ModelMakerEngine",
                "$values": [
                  {
                    "$ref": "7"
                  }
                ]
              },
              "Value": "Total_Year_3_RCV_linked_adjustment_return_applicable_in_2029_30___real.ADDN1"
            },
            {
              "Key": {
                "$type": "ModelMakerEngine.MMElements, ModelMakerEngine",
                "$values": [
                  {
                    "$ref": "8"
                  }
                ]
              },
              "Value": "Total_Year_3_RCV_linked_adjustment_return_applicable_in_2029_30___real.ADDN2"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"4aca0def-cf83-4c75-96dc-d12aba561102",
        "Dimensions": {
          "$type": "ModelMakerEngine.MMDimensions, ModelMakerEngine",
          "$values": [
            {
              "$ref": "2"
            }
          ]
        },
        "EquationOBXInternal": "SUM(ALLVALUES([Year 3 RCV linked adjustment return - real]))",
        "NameOfGroup": "Year 3",
        "EquationToParse": "SUM(ALLVALUES([Year 3 RCV linked adjustment return - real]))",
        "MostRecentExpectedUnitErrors": null,
        "Units": {
          "$id": "308",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3 RCV linked adjustment return applicable in 2029-30 (constant)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"Total_TVM_Adjusted_year_3_RCV_linked_adjustment_return_applicable_in_2029_30___real.WR"
            },
            {
              "Key": {
                "$type": "ModelMakerEngine.MMElements, ModelMakerEngine",
                "$values": [
                  {
                    "$ref": "4"
                  }
                ]
              },
              "Value": "Total_TVM_Adjusted_year_3_RCV_linked_adjustment_return_applicable_in_2029_30___real.WN"
            },
            {
              "Key": {
                "$type": "ModelMakerEngine.MMElements, ModelMakerEngine",
                "$values": [
                  {
                    "$ref": "5"
                  }
                ]
              },
              "Value": "Total_TVM_Adjusted_year_3_RCV_linked_adjustment_return_applicable_in_2029_30___real.WWN"
            },
            {
              "Key": {
                "$type": "ModelMakerEngine.MMElements, ModelMakerEngine",
                "$values": [
                  {
                    "$ref": "6"
                  }
                ]
              },
              "Value": "Total_TVM_Adjusted_year_3_RCV_linked_adjustment_return_applicable_in_2029_30___real.BR"
            },
            {
              "Key": {
                "$type": "ModelMakerEngine.MMElements, ModelMakerEngine",
                "$values": [
                  {
                    "$ref": "7"
                  }
                ]
              },
              "Value": "Total_TVM_Adjusted_year_3_RCV_linked_adjustment_return_applicable_in_2029_30___real.ADDN1"
            },
            {
              "Key": {
                "$type": "ModelMakerEngine.MMElements, ModelMakerEngine",
                "$values": [
                  {
                    "$ref": "8"
                  }
                ]
              },
              "Value": "Total_TVM_Adjusted_year_3_RCV_linked_adjustment_return_applicable_in_2029_30___real.ADDN2"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"bc4f62bc-a00f-42ba-975b-9824f1187c28",
        "Dimensions": {
          "$type": "ModelMakerEngine.MMDimensions, ModelMakerEngine",
          "$values": [
            {
              "$ref": "2"
            }
          ]
        },
        "EquationOBXInternal": "[Total Year 3 RCV linked adjustment return applicable in 2029-30 (constant) - real] * [Year 5 period flag]",
        "NameOfGroup": "Year 3",
        "EquationToParse": "[Total Year 3 RCV linked adjustment return applicable in 2029-30 (constant) - real] * [Year 5 period flag]",
        "MostRecentExpectedUnitErrors": null,
        "Units": {
          "$id": "310",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3 RCV linked adjustment return applicable in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"Total_year_3_TVM_adjusted_revenue_adjustment_applicable_in_2029_30___real.WR"
            },
            {
              "Key": {
                "$type": "ModelMakerEngine.MMElements, ModelMakerEngine",
                "$values": [
                  {
                    "$ref": "4"
                  }
                ]
              },
              "Value": "Total_year_3_TVM_adjusted_revenue_adjustment_applicable_in_2029_30___real.WN"
            },
            {
              "Key": {
                "$type": "ModelMakerEngine.MMElements, ModelMakerEngine",
                "$values": [
                  {
                    "$ref": "5"
                  }
                ]
              },
              "Value": "Total_year_3_TVM_adjusted_revenue_adjustment_applicable_in_2029_30___real.WWN"
            },
            {
              "Key": {
                "$type": "ModelMakerEngine.MMElements, ModelMakerEngine",
                "$values": [
                  {
                    "$ref": "6"
                  }
                ]
              },
              "Value": "Total_year_3_TVM_adjusted_revenue_adjustment_applicable_in_2029_30___real.BR"
            },
            {
              "Key": {
                "$type": "ModelMakerEngine.MMElements, ModelMakerEngine",
                "$values": [
                  {
                    "$ref": "7"
                  }
                ]
              },
              "Value": "Total_year_3_TVM_adjusted_revenue_adjustment_applicable_in_2029_30___real.ADDN1"
            },
            {
              "Key": {
                "$type": "ModelMakerEngine.MMElements, ModelMakerEngine",
                "$values": [
                  {
                    "$ref": "8"
                  }
                ]
              },
              "Value": "Total_year_3_TVM_adjusted_revenue_adjustment_applicable_in_2029_30___real.ADDN2"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"fd5891da-d07c-4c57-a0fc-d3f35c3fd418",
        "Dimensions": {
          "$type": "ModelMakerEngine.MMDimensions, ModelMakerEngine",
          "$values": [
            {
              "$ref": "2"
            }
          ]
        },
        "EquationOBXInternal": "[Year 3 PAYG linked adjustment clawback by year - real] + [Total Year 3 RCV linked adjustment run off applicable in 2029-30 - real] + [Total Year 3 RCV linked adjustment return applicable in 2029-30 - real]",
        "NameOfGroup": "Year 3",
        "EquationToParse": "[Year 3 PAYG linked adjustment clawback by year - real] + [Total Year 3 RCV linked adjustment run off applicable in 2029-30 - real] + [Total Year 3 RCV linked adjustment return applicable in 2029-30 - real]",
        "MostRecentExpectedUnitErrors": null,
        "Units": {
          "$id": "312",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year 3 revenue adjustment applicable in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"313",
        "$type": "ModelMaker.GroupNode, ModelMaker",
        "TabOrHeaderColour": "",
        "CollapsedByDefault": false,
        "Comment": "",
        "NameOfGroup": null,
        "YPosition": 0,
        "Folded": false,
        "Font": null,
        "Children": {
          "$type": "ModelMaker.GroupNodeChildCollection, ModelMaker",
          "$values": [
            {
              "$ref": "256"
            },
            {
              "$ref": "273"
            },
            {
              "$id": "314",
              "$type": "ModelMaker.GroupNode, ModelMaker",
              "TabOrHeaderColour": "",
              "CollapsedByDefault": false,
              "Comment": "",
              "NameOfGroup": "Year 3",
              "YPosition": 2,
              "Folded": false,
              "Font": null,
              "Children": {
                "$type": "ModelMaker.GroupNodeChildCollection, ModelMaker",
                "$values": [
                  {
                    "$ref": "301"
                  },
                  {
                    "$ref": "303"
                  },
                  {
                    "$ref": "305"
                  },
                  {
                    "$ref": "307"
                  },
                  {
                    "$ref": "309"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"Return on RCV",
              "Name": "Return on RCV",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"315",
              "$type": "ModelMaker.GroupNode, ModelMaker",
              "TabOrHeaderColour": "",
              "CollapsedByDefault": false,
              "Comment": "",
              "NameOfGroup": "Year 3",
              "YPosition": 3,
              "Folded": false,
              "Font": null,
              "Children": {
                "$type": "ModelMaker.GroupNodeChildCollection, ModelMaker",
                "$values": [
                  {
                    "$ref": "311"
                  },
                  {
                    "$id": "316",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"Year_2_revenue_2028_29_adjustment_with_further_TVM_adjustment___real.WR"
                        },
                        {
                          "Key": {
                            "$type": "ModelMakerEngine.MMElements, ModelMakerEngine",
                            "$values": [
                              {
                                "$ref": "4"
                              }
                            ]
                          },
                          "Value": "Year_2_revenue_2028_29_adjustment_with_further_TVM_adjustment___real.WN"
                        },
                        {
                          "Key": {
                            "$type": "ModelMakerEngine.MMElements, ModelMakerEngine",
                            "$values": [
                              {
                                "$ref": "5"
                              }
                            ]
                          },
                          "Value": "Year_2_revenue_2028_29_adjustment_with_further_TVM_adjustment___real.WWN"
                        },
                        {
                          "Key": {
                            "$type": "ModelMakerEngine.MMElements, ModelMakerEngine",
                            "$values": [
                              {
                                "$ref": "6"
                              }
                            ]
                          },
                          "Value": "Year_2_revenue_2028_29_adjustment_with_further_TVM_adjustment___real.BR"
                        },
                        {
                          "Key": {
                            "$type": "ModelMakerEngine.MMElements, ModelMakerEngine",
                            "$values": [
                              {
                                "$ref": "7"
                              }
                            ]
                          },
                          "Value": "Year_2_revenue_2028_29_adjustment_with_further_TVM_adjustment___real.ADDN1"
                        },
                        {
                          "Key": {
                            "$type": "ModelMakerEngine.MMElements, ModelMakerEngine",
                            "$values": [
                              {
                                "$ref": "8"
                              }
                            ]
                          },
                          "Value": "Year_2_revenue_2028_29_adjustment_with_further_TVM_adjustment___real.ADDN2"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"6ee9fa26-4e8d-4da7-9eb6-ebf7702122c1",
                    "Dimensions": {
                      "$type": "ModelMakerEngine.MMDimensions, ModelMakerEngine",
                      "$values": [
                        {
                          "$ref": "2"
                        }
                      ]
                    },
                    "EquationOBXInternal": "IF([Year 5 period flag] = 1, PREVIOUSVALUE([Total year 2 revenue adjustment in 2028-29 - real]), 0)",
                    "NameOfGroup": "Year 3",
                    "EquationToParse": "IF([Year 5 period flag] = 1, PREVIOUSVALUE([Total year 2 revenue adjustment in 2028-29 - real]), 0)",
                    "MostRecentExpectedUnitErrors": null,
                    "Units": {
                      "$id": "317",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"Year 2 revenue 2028-29 adjustment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"Final_Year_3_adjustment_applicable_in_2029_30___real.WR"
                        },
                        {
                          "Key": {
                            "$type": "ModelMakerEngine.MMElements, ModelMakerEngine",
                            "$values": [
                              {
                                "$ref": "4"
                              }
                            ]
                          },
                          "Value": "Final_Year_3_adjustment_applicable_in_2029_30___real.WN"
                        },
                        {
                          "Key": {
                            "$type": "ModelMakerEngine.MMElements, ModelMakerEngine",
                            "$values": [
                              {
                                "$ref": "5"
                              }
                            ]
                          },
                          "Value": "Final_Year_3_adjustment_applicable_in_2029_30___real.WWN"
                        },
                        {
                          "Key": {
                            "$type": "ModelMakerEngine.MMElements, ModelMakerEngine",
                            "$values": [
                              {
                                "$ref": "6"
                              }
                            ]
                          },
                          "Value": "Final_Year_3_adjustment_applicable_in_2029_30___real.BR"
                        },
                        {
                          "Key": {
                            "$type": "ModelMakerEngine.MMElements, ModelMakerEngine",
                            "$values": [
                              {
                                "$ref": "7"
                              }
                            ]
                          },
                          "Value": "Final_Year_3_adjustment_applicable_in_2029_30___real.ADDN1"
                        },
                        {
                          "Key": {
                            "$type": "ModelMakerEngine.MMElements, ModelMakerEngine",
                            "$values": [
                              {
                                "$ref": "8"
                              }
                            ]
                          },
                          "Value": "Final_Year_3_adjustment_applicable_in_2029_30___real.ADDN2"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"8817689b-d903-4504-8e66-1d1172c7ee6f",
                    "Dimensions": {
                      "$type": "ModelMakerEngine.MMDimensions, ModelMakerEngine",
                      "$values": [
                        {
                          "$ref": "2"
                        }
                      ]
                    },
                    "EquationOBXInternal": "[Total year 3 revenue adjustment applicable in 2029-30 - real] - SUM([Year 2 revenue 2028-29 adjustment - real] + [Total year 2 revenue adjustment applicable in 2029-30 - real])",
                    "NameOfGroup": "Year 3",
                    "EquationToParse": "[Total year 3 revenue adjustment applicable in 2029-30 - real] - SUM([Year 2 revenue 2028-29 adjustment - real] + [Total year 2 revenue adjustment applicable in 2029-30 - real])",
                    "MostRecentExpectedUnitErrors": null,
                    "Units": {
                      "$id": "319",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"Final Year 3 adjustment applicable in 2029-30 -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"218"
                  },
                  {
                    "$ref": "229"
                  },
                  {
                    "$ref": "232"
                  },
                  {
                    "$ref": "235"
                  },
                  {
                    "$id": "320",
                    "$type": "ModelMaker.GroupNode, ModelMaker",
                    "TabOrHeaderColour": "",
                    "CollapsedByDefault": false,
                    "Comment": "",
                    "NameOfGroup": "Year 3.Total Year 3 adjustment",
                    "YPosition": 7,
                    "Folded": false,
                    "Font": null,
                    "Children": {
                      "$type": "ModelMaker.GroupNodeChildCollection, ModelMaker",
                      "$values": [
                        {
                          "$id": "321",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"1d3698d5-5705-41eb-b68a-9700759ef3fd",
                          "Dimensions": {
                            "$type": "ModelMakerEngine.MMDimensions, ModelMakerEngine",
                            "$values": []
                          },
                          "EquationOBXInternal": "([Total Water year 2 revenue adjustment in 2028-29 - real] + [Total Water revenue adjustment applied in 2029-30 - real]) * [TVM adjustment]",
                          "NameOfGroup": "Year 3.Total Year 3 adjustment.Total adjustment to be reversed",
                          "EquationToParse": "([Total Water year 2 revenue adjustment in 2028-29 - real] + [Total Water revenue adjustment applied in 2029-30 - real]) * [TVM adjustment]",
                          "MostRecentExpectedUnitErrors": null,
                          "Units": {
                            "$id": "322",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"Water revenue adjustment to be reversed",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"240"
                        },
                        {
                          "$id": "323",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"88025ca6-99da-4f2c-bed3-8688120c143a",
                          "Dimensions": {
                            "$type": "ModelMakerEngine.MMDimensions, ModelMakerEngine",
                            "$values": []
                          },
                          "EquationOBXInternal": "([Total Wastewater year 2 revenue adjustment in 2028-29 - real] + [Total Wastewater revenue adjustment applied in 2029-30 - real]) * [TVM adjustment]",
                          "NameOfGroup": "Year 3.Total Year 3 adjustment.Total adjustment to be reversed",
                          "EquationToParse": "([Total Wastewater year 2 revenue adjustment in 2028-29 - real] + [Total Wastewater revenue adjustment applied in 2029-30 - real]) * [TVM adjustment]",
                          "MostRecentExpectedUnitErrors": null,
                          "Units": {
                            "$id": "324",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"Wastewater revenue adjustment to be reversed",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"243"
                        },
                        {
                          "$id": "325",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"Additional_control_revenue_adjustment_to_be_reversed.WR"
                              },
                              {
                                "Key": {
                                  "$type": "ModelMakerEngine.MMElements, ModelMakerEngine",
                                  "$values": [
                                    {
                                      "$ref": "4"
                                    }
                                  ]
                                },
                                "Value": "Additional_control_revenue_adjustment_to_be_reversed.WN"
                              },
                              {
                                "Key": {
                                  "$type": "ModelMakerEngine.MMElements, ModelMakerEngine",
                                  "$values": [
                                    {
                                      "$ref": "5"
                                    }
                                  ]
                                },
                                "Value": "Additional_control_revenue_adjustment_to_be_reversed.WWN"
                              },
                              {
                                "Key": {
                                  "$type": "ModelMakerEngine.MMElements, ModelMakerEngine",
                                  "$values": [
                                    {
                                      "$ref": "6"
                                    }
                                  ]
                                },
                                "Value": "Additional_control_revenue_adjustment_to_be_reversed.BR"
                              },
                              {
                                "Key": {
                                  "$type": "ModelMakerEngine.MMElements, ModelMakerEngine",
                                  "$values": [
                                    {
                                      "$ref": "7"
                                    }
                                  ]
                                },
                                "Value": "Additional_control_revenue_adjustment_to_be_reversed.ADDN1"
                              },
                              {
                                "Key": {
                                  "$type": "ModelMakerEngine.MMElements, ModelMakerEngine",
                                  "$values": [
                                    {
                                      "$ref": "8"
                                    }
                                  ]
                                },
                                "Value": "Additional_control_revenue_adjustment_to_be_reversed.ADDN2"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"3b523f04-d1e5-428e-9dc0-7d06f5fc04a4",
                          "Dimensions": {
                            "$type": "ModelMakerEngine.MMDimensions, ModelMakerEngine",
                            "$values": []
                          },
                          "EquationOBXInternal": "([Total Additional control year 2 revenue adjustment in 2028-29 - real] + [Total Additional controls revenue adjustment applied in 2029-30 - real])* [TVM adjustment]",
                          "NameOfGroup": "Year 3.Total Year 3 adjustment.Total adjustment to be reversed",
                          "EquationToParse": "([Total Additional control year 2 revenue adjustment in 2028-29 - real] + [Total Additional controls revenue adjustment applied in 2029-30 - real])* [TVM adjustment]",
                          "MostRecentExpectedUnitErrors": null,
                          "Units": {
                            "$id": "326",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"Additional control revenue adjustment to be reversed",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"246"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adjustment to be reversed",
                    "Name": "Total adjustment to be reversed",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"DisplayName": "Total Year 3 adjustment",
              "Name": "Total Year 3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6,
        "HasOneSheetPerElem": false,
        "OneSheetPerElem": null,
        "DisplayName": "Year 3",
        "Name": "Year 3",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"106"
      },
      {
        "$ref": "316"
      },
      {
        "$ref": "318"
      },
      {
        "$ref": "218"
      },
      {
        "$ref": "80"
      },
      {
        "$ref": "188"
      },
      {
        "$ref": "314"
      },
      {
        "$ref": "211"
      },
      {
        "$ref": "315"
      },
      {
        "$ref": "140"
      },
      {
        "$ref": "138"
      },
      {
        "$ref": "161"
      },
      {
        "$ref": "178"
      },
      {
        "$ref": "180"
      },
      {
        "$ref": "205"
      },
      {
        "$ref": "207"
      },
      {
        "$ref": "101"
      },
      {
        "$ref": "21"
      },
      {
        "$ref": "99"
      },
      {
        "$ref": "111"
      },
      {
        "$ref": "271"
      },
      {
        "$ref": "269"
      },
      {
        "$ref": "61"
      },
      {
        "$ref": "12"
      },
      {
        "$ref": "248"
      },
      {
        "$ref": "250"
      },
      {
        "$ref": "229"
      },
      {
        "$ref": "232"
      },
      {
        "$ref": "235"
      },
      {
        "$ref": "81"
      },
      {
        "$ref": "144"
      },
      {
        "$ref": "275"
      },
      {
        "$ref": "146"
      },
      {
        "$ref": "277"
      },
      {
        "$ref": "23"
      },
      {
        "$ref": "320"
      },
      {
        "$ref": "321"
      },
      {
        "$ref": "323"
      },
      {
        "$ref": "243"
      },
      {
        "$ref": "325"
      },
      {
        "$ref": "246"
      },
      {
        "$ref": "240"
      },
      {
        "$ref": "39"
      },
      {
        "$ref": "252"
      }
    ]
  },
  "Reports": {
    "$type": "ModelMaker.UndoableCollection`1[[ModelMakerEngine.IReport, ModelMakerEngine]], ModelMaker.Undo",
    "$values": [
      {
        "$ref": "215"
      }
    ]
  },
  "TopLevelNodes": {
    "$type": "ModelMaker.UndoableCollection`1[[ModelMakerEngine.INode, ModelMakerEngine]], ModelMaker.Undo",
    "$values": [
      {
        "$ref": "10"
      },
      {
        "$ref": "11"
      },
      {
        "$ref": "89"
      },
      {
        "$ref": "118"
      },
      {
        "$ref": "119"
      },
      {
        "$ref": "122"
      },
      {
        "$ref": "313"
      }
    ]
  },
  "OptimisationGroup": {
    "$ref": "119"
  },
  "HistoricsGroup": {
    "$ref": "120"
  },
  "NumberOfBuiltInGroups": 4,
  "Password": null,
  "ProtectBook": false,
  "Description": null,
  "ActualsHelper": null,
  "ProblemsSuppressedByUser": {
    "$type": "System.Collections.Generic.List`1[[System.String, mscorlib]], mscorlib",
    "$values": [
      "Year 2 cumulative - Total modelled underspend - real\tHas a formula that looks like a corkscrew, but it is not marked as a corkscrew"
    ]
  },
  "StandardNumberFormats": {
    "$id": "327",
    "$type": "System.Collections.Generic.Dictionary`2[[ModelMakerEngine.NamedNumberFormat, ModelMakerEngine],[System.String, mscorlib]], mscorlib",
    "Currency": "#,##0.0_);(#,##0.0);\"-  \";\" \"@\" \""
  },
  "UseHybridTimeline": false,
  "MessageChoices": {
    "$id": "328",
    "$type": "System.Collections.Generic.Dictionary`2[[System.String, mscorlib],[System.Int32, mscorlib]], mscorlib",
    "CantFindOBXValuesArgument": 4
  },
  "UnitNumberFormatMapping": {
    "$id": "329",
    "$type": "ModelMakerEngine.UnitNumberFormatMapping, ModelMakerEngine"
  },
  "TableSections": {
    "$type": "System.Linq.Enumerable+WhereEnumerableIterator`1[[ModelMakerEngine.IGroupNode, ModelMakerEngine]], System.Core",
    "$values": []
  },
  "CasesInModel": {
    "$type": "System.Collections.Generic.List`1[[System.String, mscorlib]], mscorlib",
    "$values": []
  },
  "ScenariosInModel": {
    "$type": "System.Collections.Generic.List`1[[System.String, mscorlib]], mscorlib",
    "$values": []
  }
}]]></ModelMaker>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AC557C-1978-4FBE-BAB4-DC15FE41A2FD}">
  <ds:schemaRefs>
    <ds:schemaRef ds:uri="http://schemas.microsoft.com/sharepoint/v3/contenttype/forms"/>
  </ds:schemaRefs>
</ds:datastoreItem>
</file>

<file path=customXml/itemProps2.xml><?xml version="1.0" encoding="utf-8"?>
<ds:datastoreItem xmlns:ds="http://schemas.openxmlformats.org/officeDocument/2006/customXml" ds:itemID="{A9915E8E-AEC3-499B-81AD-C6B082FDCD67}"/>
</file>

<file path=customXml/itemProps3.xml><?xml version="1.0" encoding="utf-8"?>
<ds:datastoreItem xmlns:ds="http://schemas.openxmlformats.org/officeDocument/2006/customXml" ds:itemID="{39158341-F294-455D-B303-E856E324B1AA}">
  <ds:schemaRefs/>
</ds:datastoreItem>
</file>

<file path=customXml/itemProps4.xml><?xml version="1.0" encoding="utf-8"?>
<ds:datastoreItem xmlns:ds="http://schemas.openxmlformats.org/officeDocument/2006/customXml" ds:itemID="{4050EF5B-FF70-4A50-ACB5-11CF4BE471F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11</vt:i4>
      </vt:variant>
      <vt:variant>
        <vt:lpstr>Named Ranges</vt:lpstr>
      </vt:variant>
      <vt:variant>
        <vt:i4>476</vt:i4>
      </vt:variant>
    </vt:vector>
  </HeadingPairs>
  <TitlesOfParts>
    <vt:vector size="487" baseType="lpstr">
      <vt:lpstr>Cover</vt:lpstr>
      <vt:lpstr>Change log</vt:lpstr>
      <vt:lpstr>Inputs &amp; outputs log</vt:lpstr>
      <vt:lpstr>FAST</vt:lpstr>
      <vt:lpstr>Contents</vt:lpstr>
      <vt:lpstr>Inputs</vt:lpstr>
      <vt:lpstr>Time</vt:lpstr>
      <vt:lpstr>Year 2</vt:lpstr>
      <vt:lpstr>Year 3</vt:lpstr>
      <vt:lpstr>Outputs</vt:lpstr>
      <vt:lpstr>PowerBi table</vt:lpstr>
      <vt:lpstr>Actual_enhancement_spend___nominal.ADDN1</vt:lpstr>
      <vt:lpstr>Actual_enhancement_spend___nominal.ADDN2</vt:lpstr>
      <vt:lpstr>Actual_enhancement_spend___nominal.BR</vt:lpstr>
      <vt:lpstr>Actual_enhancement_spend___nominal.WN</vt:lpstr>
      <vt:lpstr>Actual_enhancement_spend___nominal.WR</vt:lpstr>
      <vt:lpstr>Actual_enhancement_spend___nominal.WWN</vt:lpstr>
      <vt:lpstr>Actual_enhancement_spend___real.ADDN1</vt:lpstr>
      <vt:lpstr>Actual_enhancement_spend___real.ADDN2</vt:lpstr>
      <vt:lpstr>Actual_enhancement_spend___real.BR</vt:lpstr>
      <vt:lpstr>Actual_enhancement_spend___real.WN</vt:lpstr>
      <vt:lpstr>Actual_enhancement_spend___real.WR</vt:lpstr>
      <vt:lpstr>Actual_enhancement_spend___real.WWN</vt:lpstr>
      <vt:lpstr>Additional_control_revenue_adjustment_to_be_reversed</vt:lpstr>
      <vt:lpstr>Clawback_rate__</vt:lpstr>
      <vt:lpstr>Constants</vt:lpstr>
      <vt:lpstr>CPIH_FYA_2022_23_adjustment</vt:lpstr>
      <vt:lpstr>Cumulative_year_2_flag</vt:lpstr>
      <vt:lpstr>Cumulative_year_3_flag</vt:lpstr>
      <vt:lpstr>Enhancement_allowance___real.ADDN1</vt:lpstr>
      <vt:lpstr>Enhancement_allowance___real.ADDN2</vt:lpstr>
      <vt:lpstr>Enhancement_allowance___real.BR</vt:lpstr>
      <vt:lpstr>Enhancement_allowance___real.WN</vt:lpstr>
      <vt:lpstr>Enhancement_allowance___real.WR</vt:lpstr>
      <vt:lpstr>Enhancement_allowance___real.WWN</vt:lpstr>
      <vt:lpstr>Enhancement_opex_rate.ADDN1</vt:lpstr>
      <vt:lpstr>Enhancement_opex_rate.ADDN2</vt:lpstr>
      <vt:lpstr>Enhancement_opex_rate.BR</vt:lpstr>
      <vt:lpstr>Enhancement_opex_rate.WN</vt:lpstr>
      <vt:lpstr>Enhancement_opex_rate.WR</vt:lpstr>
      <vt:lpstr>Enhancement_opex_rate.WWN</vt:lpstr>
      <vt:lpstr>Expenditure_adjustment_clawback_year_2___real.ADDN1</vt:lpstr>
      <vt:lpstr>Expenditure_adjustment_clawback_year_2___real.ADDN2</vt:lpstr>
      <vt:lpstr>Expenditure_adjustment_clawback_year_2___real.BR</vt:lpstr>
      <vt:lpstr>Expenditure_adjustment_clawback_year_2___real.WN</vt:lpstr>
      <vt:lpstr>Expenditure_adjustment_clawback_year_2___real.WR</vt:lpstr>
      <vt:lpstr>Expenditure_adjustment_clawback_year_2___real.WWN</vt:lpstr>
      <vt:lpstr>Expenditure_adjustment_clawback_year_2_for_RCV_linked_revenue___real.ADDN1</vt:lpstr>
      <vt:lpstr>Expenditure_adjustment_clawback_year_2_for_RCV_linked_revenue___real.ADDN2</vt:lpstr>
      <vt:lpstr>Expenditure_adjustment_clawback_year_2_for_RCV_linked_revenue___real.BR</vt:lpstr>
      <vt:lpstr>Expenditure_adjustment_clawback_year_2_for_RCV_linked_revenue___real.WN</vt:lpstr>
      <vt:lpstr>Expenditure_adjustment_clawback_year_2_for_RCV_linked_revenue___real.WR</vt:lpstr>
      <vt:lpstr>Expenditure_adjustment_clawback_year_2_for_RCV_linked_revenue___real.WWN</vt:lpstr>
      <vt:lpstr>Expenditure_adjustment_clawback_year_2_in_spend_year___real.ADDN1</vt:lpstr>
      <vt:lpstr>Expenditure_adjustment_clawback_year_2_in_spend_year___real.ADDN2</vt:lpstr>
      <vt:lpstr>Expenditure_adjustment_clawback_year_2_in_spend_year___real.BR</vt:lpstr>
      <vt:lpstr>Expenditure_adjustment_clawback_year_2_in_spend_year___real.WN</vt:lpstr>
      <vt:lpstr>Expenditure_adjustment_clawback_year_2_in_spend_year___real.WR</vt:lpstr>
      <vt:lpstr>Expenditure_adjustment_clawback_year_2_in_spend_year___real.WWN</vt:lpstr>
      <vt:lpstr>Expenditure_adjustment_clawback_year_3___real.ADDN1</vt:lpstr>
      <vt:lpstr>Expenditure_adjustment_clawback_year_3___real.ADDN2</vt:lpstr>
      <vt:lpstr>Expenditure_adjustment_clawback_year_3___real.BR</vt:lpstr>
      <vt:lpstr>Expenditure_adjustment_clawback_year_3___real.WN</vt:lpstr>
      <vt:lpstr>Expenditure_adjustment_clawback_year_3___real.WR</vt:lpstr>
      <vt:lpstr>Expenditure_adjustment_clawback_year_3___real.WWN</vt:lpstr>
      <vt:lpstr>Expenditure_adjustment_clawback_year_3_in_spend_year___real.ADDN1</vt:lpstr>
      <vt:lpstr>Expenditure_adjustment_clawback_year_3_in_spend_year___real.ADDN2</vt:lpstr>
      <vt:lpstr>Expenditure_adjustment_clawback_year_3_in_spend_year___real.BR</vt:lpstr>
      <vt:lpstr>Expenditure_adjustment_clawback_year_3_in_spend_year___real.WN</vt:lpstr>
      <vt:lpstr>Expenditure_adjustment_clawback_year_3_in_spend_year___real.WR</vt:lpstr>
      <vt:lpstr>Expenditure_adjustment_clawback_year_3_in_spend_year___real.WWN</vt:lpstr>
      <vt:lpstr>Expenditure_subject_to_clawback_year_2___real.ADDN1</vt:lpstr>
      <vt:lpstr>Expenditure_subject_to_clawback_year_2___real.ADDN2</vt:lpstr>
      <vt:lpstr>Expenditure_subject_to_clawback_year_2___real.BR</vt:lpstr>
      <vt:lpstr>Expenditure_subject_to_clawback_year_2___real.WN</vt:lpstr>
      <vt:lpstr>Expenditure_subject_to_clawback_year_2___real.WR</vt:lpstr>
      <vt:lpstr>Expenditure_subject_to_clawback_year_2___real.WWN</vt:lpstr>
      <vt:lpstr>Expenditure_subject_to_clawback_year_3___real.ADDN1</vt:lpstr>
      <vt:lpstr>Expenditure_subject_to_clawback_year_3___real.ADDN2</vt:lpstr>
      <vt:lpstr>Expenditure_subject_to_clawback_year_3___real.BR</vt:lpstr>
      <vt:lpstr>Expenditure_subject_to_clawback_year_3___real.WN</vt:lpstr>
      <vt:lpstr>Expenditure_subject_to_clawback_year_3___real.WR</vt:lpstr>
      <vt:lpstr>Expenditure_subject_to_clawback_year_3___real.WWN</vt:lpstr>
      <vt:lpstr>Final_Year_3_adjustment_applicable_in_2029_30___real.ADDN1</vt:lpstr>
      <vt:lpstr>Final_Year_3_adjustment_applicable_in_2029_30___real.ADDN2</vt:lpstr>
      <vt:lpstr>Final_Year_3_adjustment_applicable_in_2029_30___real.BR</vt:lpstr>
      <vt:lpstr>Final_Year_3_adjustment_applicable_in_2029_30___real.WN</vt:lpstr>
      <vt:lpstr>Final_Year_3_adjustment_applicable_in_2029_30___real.WR</vt:lpstr>
      <vt:lpstr>Final_Year_3_adjustment_applicable_in_2029_30___real.WWN</vt:lpstr>
      <vt:lpstr>Financing_cost_index</vt:lpstr>
      <vt:lpstr>First_Forecast_Period_Flag</vt:lpstr>
      <vt:lpstr>FirstRow</vt:lpstr>
      <vt:lpstr>FirstTime</vt:lpstr>
      <vt:lpstr>Forecast_Period_Flag</vt:lpstr>
      <vt:lpstr>Label</vt:lpstr>
      <vt:lpstr>Inputs!MasterCHK</vt:lpstr>
      <vt:lpstr>Outputs!MasterCHK</vt:lpstr>
      <vt:lpstr>Time!MasterCHK</vt:lpstr>
      <vt:lpstr>'Year 2'!MasterCHK</vt:lpstr>
      <vt:lpstr>'Year 3'!MasterCHK</vt:lpstr>
      <vt:lpstr>Model_period_end</vt:lpstr>
      <vt:lpstr>Model_period_start</vt:lpstr>
      <vt:lpstr>Period_number</vt:lpstr>
      <vt:lpstr>ReportBarFormat</vt:lpstr>
      <vt:lpstr>Run_off_rate.ADDN1</vt:lpstr>
      <vt:lpstr>Run_off_rate.ADDN2</vt:lpstr>
      <vt:lpstr>Run_off_rate.BR</vt:lpstr>
      <vt:lpstr>Run_off_rate.WN</vt:lpstr>
      <vt:lpstr>Run_off_rate.WR</vt:lpstr>
      <vt:lpstr>Run_off_rate.WWN</vt:lpstr>
      <vt:lpstr>Timeline_label</vt:lpstr>
      <vt:lpstr>TimeRow</vt:lpstr>
      <vt:lpstr>TOCFirstLine</vt:lpstr>
      <vt:lpstr>TOCobxInputs</vt:lpstr>
      <vt:lpstr>TOCobxInputs.Indexation</vt:lpstr>
      <vt:lpstr>TOCobxInputs.Model_Constants</vt:lpstr>
      <vt:lpstr>TOCobxInputs.Other_inputs</vt:lpstr>
      <vt:lpstr>TOCobxInputs.Recovery_mechanism</vt:lpstr>
      <vt:lpstr>TOCobxInputs.Time</vt:lpstr>
      <vt:lpstr>TOCobxInputs.Totex</vt:lpstr>
      <vt:lpstr>TOCobxTime</vt:lpstr>
      <vt:lpstr>TOCobxTime.Cumulative_period_flags</vt:lpstr>
      <vt:lpstr>TOCobxTime.Headers</vt:lpstr>
      <vt:lpstr>TOCobxTime.Period_Flags</vt:lpstr>
      <vt:lpstr>TOCobxYear_2</vt:lpstr>
      <vt:lpstr>TOCobxYear_2.Calculation_of_clawback</vt:lpstr>
      <vt:lpstr>TOCobxYear_2.Calculation_of_revenue_adjustment</vt:lpstr>
      <vt:lpstr>TOCobxYear_2.Calculation_of_revenue_adjustment.Balances</vt:lpstr>
      <vt:lpstr>TOCobxYear_2.Calculation_of_revenue_adjustment.PAYG</vt:lpstr>
      <vt:lpstr>TOCobxYear_2.Calculation_of_revenue_adjustment.Run_off</vt:lpstr>
      <vt:lpstr>TOCobxYear_2.Return_on_RCV</vt:lpstr>
      <vt:lpstr>TOCobxYear_2.Total_Year_2_adjustment</vt:lpstr>
      <vt:lpstr>TOCobxYear_3</vt:lpstr>
      <vt:lpstr>TOCobxYear_3.Calculation_of_clawback</vt:lpstr>
      <vt:lpstr>TOCobxYear_3.Calculation_of_revenue_adjustment</vt:lpstr>
      <vt:lpstr>TOCobxYear_3.Calculation_of_revenue_adjustment.Balances</vt:lpstr>
      <vt:lpstr>TOCobxYear_3.Calculation_of_revenue_adjustment.PAYG</vt:lpstr>
      <vt:lpstr>TOCobxYear_3.Calculation_of_revenue_adjustment.Run_off</vt:lpstr>
      <vt:lpstr>TOCobxYear_3.Return_on_RCV</vt:lpstr>
      <vt:lpstr>TOCobxYear_3.Total_Year_3_adjustment</vt:lpstr>
      <vt:lpstr>TOCobxYear_3.Total_Year_3_adjustment.Total_adjustment_to_be_reversed</vt:lpstr>
      <vt:lpstr>TOCrepobxOutputs_Year_</vt:lpstr>
      <vt:lpstr>Total_Additional_control_year_2_revenue_adjustment_in_2028_29___real</vt:lpstr>
      <vt:lpstr>Total_Additional_controls_revenue_adjustment_applied_in_2029_30___real</vt:lpstr>
      <vt:lpstr>Total_Additional_controls_revenue_adjustment_applied_in_2029_30___real.NEG</vt:lpstr>
      <vt:lpstr>Total_revenue_adjustment_applied_in_2029_30___real.ADDN1</vt:lpstr>
      <vt:lpstr>Total_revenue_adjustment_applied_in_2029_30___real.ADDN1.NEG</vt:lpstr>
      <vt:lpstr>Total_revenue_adjustment_applied_in_2029_30___real.ADDN2</vt:lpstr>
      <vt:lpstr>Total_revenue_adjustment_applied_in_2029_30___real.ADDN2.NEG</vt:lpstr>
      <vt:lpstr>Total_revenue_adjustment_applied_in_2029_30___real.BR</vt:lpstr>
      <vt:lpstr>Total_revenue_adjustment_applied_in_2029_30___real.BR.NEG</vt:lpstr>
      <vt:lpstr>Total_revenue_adjustment_applied_in_2029_30___real.WN</vt:lpstr>
      <vt:lpstr>Total_revenue_adjustment_applied_in_2029_30___real.WN.NEG</vt:lpstr>
      <vt:lpstr>Total_revenue_adjustment_applied_in_2029_30___real.WR</vt:lpstr>
      <vt:lpstr>Total_revenue_adjustment_applied_in_2029_30___real.WR.NEG</vt:lpstr>
      <vt:lpstr>Total_revenue_adjustment_applied_in_2029_30___real.WWN</vt:lpstr>
      <vt:lpstr>Total_revenue_adjustment_applied_in_2029_30___real.WWN.NEG</vt:lpstr>
      <vt:lpstr>Total_Wastewater_revenue_adjustment_applied_in_2029_30___real</vt:lpstr>
      <vt:lpstr>Total_Wastewater_revenue_adjustment_applied_in_2029_30___real.NEG</vt:lpstr>
      <vt:lpstr>Total_Wastewater_year_2_revenue_adjustment_in_2028_29___real</vt:lpstr>
      <vt:lpstr>Total_Water_revenue_adjustment_applied_in_2029_30___real</vt:lpstr>
      <vt:lpstr>Total_Water_revenue_adjustment_applied_in_2029_30___real.NEG</vt:lpstr>
      <vt:lpstr>Total_Water_year_2_revenue_adjustment_in_2028_29___real</vt:lpstr>
      <vt:lpstr>Total_Year_2_PAYG_linked_adjustment_clawback_in_2028_29___real.ADDN1</vt:lpstr>
      <vt:lpstr>Total_Year_2_PAYG_linked_adjustment_clawback_in_2028_29___real.ADDN2</vt:lpstr>
      <vt:lpstr>Total_Year_2_PAYG_linked_adjustment_clawback_in_2028_29___real.BR</vt:lpstr>
      <vt:lpstr>Total_Year_2_PAYG_linked_adjustment_clawback_in_2028_29___real.WN</vt:lpstr>
      <vt:lpstr>Total_Year_2_PAYG_linked_adjustment_clawback_in_2028_29___real.WR</vt:lpstr>
      <vt:lpstr>Total_Year_2_PAYG_linked_adjustment_clawback_in_2028_29___real.WWN</vt:lpstr>
      <vt:lpstr>Total_Year_2_PAYG_linked_adjustment_clawback_in_2029_30___real.ADDN1</vt:lpstr>
      <vt:lpstr>Total_Year_2_PAYG_linked_adjustment_clawback_in_2029_30___real.ADDN2</vt:lpstr>
      <vt:lpstr>Total_Year_2_PAYG_linked_adjustment_clawback_in_2029_30___real.BR</vt:lpstr>
      <vt:lpstr>Total_Year_2_PAYG_linked_adjustment_clawback_in_2029_30___real.WN</vt:lpstr>
      <vt:lpstr>Total_Year_2_PAYG_linked_adjustment_clawback_in_2029_30___real.WR</vt:lpstr>
      <vt:lpstr>Total_Year_2_PAYG_linked_adjustment_clawback_in_2029_30___real.WWN</vt:lpstr>
      <vt:lpstr>Total_Year_2_RCV_linked_adjustment_return_applicable_in_2028_29___real.ADDN1</vt:lpstr>
      <vt:lpstr>Total_Year_2_RCV_linked_adjustment_return_applicable_in_2028_29___real.ADDN2</vt:lpstr>
      <vt:lpstr>Total_Year_2_RCV_linked_adjustment_return_applicable_in_2028_29___real.BR</vt:lpstr>
      <vt:lpstr>Total_Year_2_RCV_linked_adjustment_return_applicable_in_2028_29___real.WN</vt:lpstr>
      <vt:lpstr>Total_Year_2_RCV_linked_adjustment_return_applicable_in_2028_29___real.WR</vt:lpstr>
      <vt:lpstr>Total_Year_2_RCV_linked_adjustment_return_applicable_in_2028_29___real.WWN</vt:lpstr>
      <vt:lpstr>Total_year_2_RCV_linked_adjustment_return_carry_over_into_2029_30___real.ADDN1</vt:lpstr>
      <vt:lpstr>Total_year_2_RCV_linked_adjustment_return_carry_over_into_2029_30___real.ADDN2</vt:lpstr>
      <vt:lpstr>Total_year_2_RCV_linked_adjustment_return_carry_over_into_2029_30___real.BR</vt:lpstr>
      <vt:lpstr>Total_year_2_RCV_linked_adjustment_return_carry_over_into_2029_30___real.WN</vt:lpstr>
      <vt:lpstr>Total_year_2_RCV_linked_adjustment_return_carry_over_into_2029_30___real.WR</vt:lpstr>
      <vt:lpstr>Total_year_2_RCV_linked_adjustment_return_carry_over_into_2029_30___real.WWN</vt:lpstr>
      <vt:lpstr>Total_Year_2_RCV_linked_adjustment_run_off_applicable_in_2028_29___real.ADDN1</vt:lpstr>
      <vt:lpstr>Total_Year_2_RCV_linked_adjustment_run_off_applicable_in_2028_29___real.ADDN2</vt:lpstr>
      <vt:lpstr>Total_Year_2_RCV_linked_adjustment_run_off_applicable_in_2028_29___real.BR</vt:lpstr>
      <vt:lpstr>Total_Year_2_RCV_linked_adjustment_run_off_applicable_in_2028_29___real.WN</vt:lpstr>
      <vt:lpstr>Total_Year_2_RCV_linked_adjustment_run_off_applicable_in_2028_29___real.WR</vt:lpstr>
      <vt:lpstr>Total_Year_2_RCV_linked_adjustment_run_off_applicable_in_2028_29___real.WWN</vt:lpstr>
      <vt:lpstr>Total_Year_2_RCV_linked_adjustment_run_off_applicable_in_2029_30___real.ADDN1</vt:lpstr>
      <vt:lpstr>Total_Year_2_RCV_linked_adjustment_run_off_applicable_in_2029_30___real.ADDN2</vt:lpstr>
      <vt:lpstr>Total_Year_2_RCV_linked_adjustment_run_off_applicable_in_2029_30___real.BR</vt:lpstr>
      <vt:lpstr>Total_Year_2_RCV_linked_adjustment_run_off_applicable_in_2029_30___real.WN</vt:lpstr>
      <vt:lpstr>Total_Year_2_RCV_linked_adjustment_run_off_applicable_in_2029_30___real.WR</vt:lpstr>
      <vt:lpstr>Total_Year_2_RCV_linked_adjustment_run_off_applicable_in_2029_30___real.WWN</vt:lpstr>
      <vt:lpstr>Total_year_2_revenue_adjustment_applicable_in_2029_30___real.ADDN1</vt:lpstr>
      <vt:lpstr>Total_year_2_revenue_adjustment_applicable_in_2029_30___real.ADDN2</vt:lpstr>
      <vt:lpstr>Total_year_2_revenue_adjustment_applicable_in_2029_30___real.BR</vt:lpstr>
      <vt:lpstr>Total_year_2_revenue_adjustment_applicable_in_2029_30___real.WN</vt:lpstr>
      <vt:lpstr>Total_year_2_revenue_adjustment_applicable_in_2029_30___real.WR</vt:lpstr>
      <vt:lpstr>Total_year_2_revenue_adjustment_applicable_in_2029_30___real.WWN</vt:lpstr>
      <vt:lpstr>Total_year_2_revenue_adjustment_in_2028_29___real.ADDN1</vt:lpstr>
      <vt:lpstr>Total_year_2_revenue_adjustment_in_2028_29___real.ADDN1.NEG</vt:lpstr>
      <vt:lpstr>Total_year_2_revenue_adjustment_in_2028_29___real.ADDN2</vt:lpstr>
      <vt:lpstr>Total_year_2_revenue_adjustment_in_2028_29___real.ADDN2.NEG</vt:lpstr>
      <vt:lpstr>Total_year_2_revenue_adjustment_in_2028_29___real.BR</vt:lpstr>
      <vt:lpstr>Total_year_2_revenue_adjustment_in_2028_29___real.BR.NEG</vt:lpstr>
      <vt:lpstr>Total_year_2_revenue_adjustment_in_2028_29___real.WN</vt:lpstr>
      <vt:lpstr>Total_year_2_revenue_adjustment_in_2028_29___real.WN.NEG</vt:lpstr>
      <vt:lpstr>Total_year_2_revenue_adjustment_in_2028_29___real.WR</vt:lpstr>
      <vt:lpstr>Total_year_2_revenue_adjustment_in_2028_29___real.WR.NEG</vt:lpstr>
      <vt:lpstr>Total_year_2_revenue_adjustment_in_2028_29___real.WWN</vt:lpstr>
      <vt:lpstr>Total_year_2_revenue_adjustment_in_2028_29___real.WWN.NEG</vt:lpstr>
      <vt:lpstr>Total_Year_3_RCV_linked_adjustment_return_applicable_in_2029_30___real.ADDN1</vt:lpstr>
      <vt:lpstr>Total_Year_3_RCV_linked_adjustment_return_applicable_in_2029_30___real.ADDN2</vt:lpstr>
      <vt:lpstr>Total_Year_3_RCV_linked_adjustment_return_applicable_in_2029_30___real.BR</vt:lpstr>
      <vt:lpstr>Total_Year_3_RCV_linked_adjustment_return_applicable_in_2029_30___real.WN</vt:lpstr>
      <vt:lpstr>Total_Year_3_RCV_linked_adjustment_return_applicable_in_2029_30___real.WR</vt:lpstr>
      <vt:lpstr>Total_Year_3_RCV_linked_adjustment_return_applicable_in_2029_30___real.WWN</vt:lpstr>
      <vt:lpstr>Total_Year_3_RCV_linked_adjustment_run_off_applicable_in_2029_30___real.ADDN1</vt:lpstr>
      <vt:lpstr>Total_Year_3_RCV_linked_adjustment_run_off_applicable_in_2029_30___real.ADDN2</vt:lpstr>
      <vt:lpstr>Total_Year_3_RCV_linked_adjustment_run_off_applicable_in_2029_30___real.BR</vt:lpstr>
      <vt:lpstr>Total_Year_3_RCV_linked_adjustment_run_off_applicable_in_2029_30___real.WN</vt:lpstr>
      <vt:lpstr>Total_Year_3_RCV_linked_adjustment_run_off_applicable_in_2029_30___real.WR</vt:lpstr>
      <vt:lpstr>Total_Year_3_RCV_linked_adjustment_run_off_applicable_in_2029_30___real.WWN</vt:lpstr>
      <vt:lpstr>Total_year_3_revenue_adjustment_applicable_in_2029_30___real.ADDN1</vt:lpstr>
      <vt:lpstr>Total_year_3_revenue_adjustment_applicable_in_2029_30___real.ADDN2</vt:lpstr>
      <vt:lpstr>Total_year_3_revenue_adjustment_applicable_in_2029_30___real.BR</vt:lpstr>
      <vt:lpstr>Total_year_3_revenue_adjustment_applicable_in_2029_30___real.WN</vt:lpstr>
      <vt:lpstr>Total_year_3_revenue_adjustment_applicable_in_2029_30___real.WR</vt:lpstr>
      <vt:lpstr>Total_year_3_revenue_adjustment_applicable_in_2029_30___real.WWN</vt:lpstr>
      <vt:lpstr>Totals</vt:lpstr>
      <vt:lpstr>Trigger_threshold</vt:lpstr>
      <vt:lpstr>TVM_adjustment</vt:lpstr>
      <vt:lpstr>Units</vt:lpstr>
      <vt:lpstr>Wastewater_revenue_adjustment_to_be_reversed</vt:lpstr>
      <vt:lpstr>Water_revenue_adjustment_to_be_reversed</vt:lpstr>
      <vt:lpstr>Weighting_for_enhancement_PAYG_rate___year_2.ADDN1</vt:lpstr>
      <vt:lpstr>Weighting_for_enhancement_PAYG_rate___year_2.ADDN2</vt:lpstr>
      <vt:lpstr>Weighting_for_enhancement_PAYG_rate___year_2.BR</vt:lpstr>
      <vt:lpstr>Weighting_for_enhancement_PAYG_rate___year_2.WN</vt:lpstr>
      <vt:lpstr>Weighting_for_enhancement_PAYG_rate___year_2.WR</vt:lpstr>
      <vt:lpstr>Weighting_for_enhancement_PAYG_rate___year_2.WWN</vt:lpstr>
      <vt:lpstr>Weighting_for_enhancement_PAYG_rate___year_3.ADDN1</vt:lpstr>
      <vt:lpstr>Weighting_for_enhancement_PAYG_rate___year_3.ADDN2</vt:lpstr>
      <vt:lpstr>Weighting_for_enhancement_PAYG_rate___year_3.BR</vt:lpstr>
      <vt:lpstr>Weighting_for_enhancement_PAYG_rate___year_3.WN</vt:lpstr>
      <vt:lpstr>Weighting_for_enhancement_PAYG_rate___year_3.WR</vt:lpstr>
      <vt:lpstr>Weighting_for_enhancement_PAYG_rate___year_3.WWN</vt:lpstr>
      <vt:lpstr>Year_2_cumulative___Enhancement_allowance___real.ADDN1</vt:lpstr>
      <vt:lpstr>Year_2_cumulative___Enhancement_allowance___real.ADDN2</vt:lpstr>
      <vt:lpstr>Year_2_cumulative___Enhancement_allowance___real.BR</vt:lpstr>
      <vt:lpstr>Year_2_cumulative___Enhancement_allowance___real.WN</vt:lpstr>
      <vt:lpstr>Year_2_cumulative___Enhancement_allowance___real.WR</vt:lpstr>
      <vt:lpstr>Year_2_cumulative___Enhancement_allowance___real.WWN</vt:lpstr>
      <vt:lpstr>Year_2_cumulative___Total_modelled_underspend___real.ADDN1</vt:lpstr>
      <vt:lpstr>Year_2_cumulative___Total_modelled_underspend___real.ADDN2</vt:lpstr>
      <vt:lpstr>Year_2_cumulative___Total_modelled_underspend___real.BR</vt:lpstr>
      <vt:lpstr>Year_2_cumulative___Total_modelled_underspend___real.WN</vt:lpstr>
      <vt:lpstr>Year_2_cumulative___Total_modelled_underspend___real.WR</vt:lpstr>
      <vt:lpstr>Year_2_cumulative___Total_modelled_underspend___real.WWN</vt:lpstr>
      <vt:lpstr>Year_2_Discounted_average_RCV_adjustment___real.ADDN1</vt:lpstr>
      <vt:lpstr>Year_2_Discounted_average_RCV_adjustment___real.ADDN2</vt:lpstr>
      <vt:lpstr>Year_2_Discounted_average_RCV_adjustment___real.BR</vt:lpstr>
      <vt:lpstr>Year_2_Discounted_average_RCV_adjustment___real.WN</vt:lpstr>
      <vt:lpstr>Year_2_Discounted_average_RCV_adjustment___real.WR</vt:lpstr>
      <vt:lpstr>Year_2_Discounted_average_RCV_adjustment___real.WWN</vt:lpstr>
      <vt:lpstr>Year_2_Discounted_closing_RCV_adjustment___real.ADDN1</vt:lpstr>
      <vt:lpstr>Year_2_Discounted_closing_RCV_adjustment___real.ADDN2</vt:lpstr>
      <vt:lpstr>Year_2_Discounted_closing_RCV_adjustment___real.BR</vt:lpstr>
      <vt:lpstr>Year_2_Discounted_closing_RCV_adjustment___real.WN</vt:lpstr>
      <vt:lpstr>Year_2_Discounted_closing_RCV_adjustment___real.WR</vt:lpstr>
      <vt:lpstr>Year_2_Discounted_closing_RCV_adjustment___real.WWN</vt:lpstr>
      <vt:lpstr>Year_2_payback_period_flag</vt:lpstr>
      <vt:lpstr>Year_2_PAYG_linked_adjustment_clawback___real.ADDN1</vt:lpstr>
      <vt:lpstr>Year_2_PAYG_linked_adjustment_clawback___real.ADDN2</vt:lpstr>
      <vt:lpstr>Year_2_PAYG_linked_adjustment_clawback___real.BR</vt:lpstr>
      <vt:lpstr>Year_2_PAYG_linked_adjustment_clawback___real.WN</vt:lpstr>
      <vt:lpstr>Year_2_PAYG_linked_adjustment_clawback___real.WR</vt:lpstr>
      <vt:lpstr>Year_2_PAYG_linked_adjustment_clawback___real.WWN</vt:lpstr>
      <vt:lpstr>Year_2_PAYG_linked_adjustment_clawback_by_year___real.ADDN1</vt:lpstr>
      <vt:lpstr>Year_2_PAYG_linked_adjustment_clawback_by_year___real.ADDN2</vt:lpstr>
      <vt:lpstr>Year_2_PAYG_linked_adjustment_clawback_by_year___real.BR</vt:lpstr>
      <vt:lpstr>Year_2_PAYG_linked_adjustment_clawback_by_year___real.WN</vt:lpstr>
      <vt:lpstr>Year_2_PAYG_linked_adjustment_clawback_by_year___real.WR</vt:lpstr>
      <vt:lpstr>Year_2_PAYG_linked_adjustment_clawback_by_year___real.WWN</vt:lpstr>
      <vt:lpstr>Year_2_period_flag</vt:lpstr>
      <vt:lpstr>Year_2_RCV_linked_adjustment_clawback_balance___real.ADDN1</vt:lpstr>
      <vt:lpstr>Year_2_RCV_linked_adjustment_clawback_balance___real.ADDN1.BEG</vt:lpstr>
      <vt:lpstr>Year_2_RCV_linked_adjustment_clawback_balance___real.ADDN2</vt:lpstr>
      <vt:lpstr>Year_2_RCV_linked_adjustment_clawback_balance___real.ADDN2.BEG</vt:lpstr>
      <vt:lpstr>Year_2_RCV_linked_adjustment_clawback_balance___real.BR</vt:lpstr>
      <vt:lpstr>Year_2_RCV_linked_adjustment_clawback_balance___real.BR.BEG</vt:lpstr>
      <vt:lpstr>Year_2_RCV_linked_adjustment_clawback_balance___real.WN</vt:lpstr>
      <vt:lpstr>Year_2_RCV_linked_adjustment_clawback_balance___real.WN.BEG</vt:lpstr>
      <vt:lpstr>Year_2_RCV_linked_adjustment_clawback_balance___real.WR</vt:lpstr>
      <vt:lpstr>Year_2_RCV_linked_adjustment_clawback_balance___real.WR.BEG</vt:lpstr>
      <vt:lpstr>Year_2_RCV_linked_adjustment_clawback_balance___real.WWN</vt:lpstr>
      <vt:lpstr>Year_2_RCV_linked_adjustment_clawback_balance___real.WWN.BEG</vt:lpstr>
      <vt:lpstr>Year_2_RCV_linked_adjustment_first_year_run_off___real.ADDN1</vt:lpstr>
      <vt:lpstr>Year_2_RCV_linked_adjustment_first_year_run_off___real.ADDN2</vt:lpstr>
      <vt:lpstr>Year_2_RCV_linked_adjustment_first_year_run_off___real.BR</vt:lpstr>
      <vt:lpstr>Year_2_RCV_linked_adjustment_first_year_run_off___real.WN</vt:lpstr>
      <vt:lpstr>Year_2_RCV_linked_adjustment_first_year_run_off___real.WR</vt:lpstr>
      <vt:lpstr>Year_2_RCV_linked_adjustment_first_year_run_off___real.WWN</vt:lpstr>
      <vt:lpstr>Year_2_RCV_linked_adjustment_return___real.ADDN1</vt:lpstr>
      <vt:lpstr>Year_2_RCV_linked_adjustment_return___real.ADDN2</vt:lpstr>
      <vt:lpstr>Year_2_RCV_linked_adjustment_return___real.BR</vt:lpstr>
      <vt:lpstr>Year_2_RCV_linked_adjustment_return___real.WN</vt:lpstr>
      <vt:lpstr>Year_2_RCV_linked_adjustment_return___real.WR</vt:lpstr>
      <vt:lpstr>Year_2_RCV_linked_adjustment_return___real.WWN</vt:lpstr>
      <vt:lpstr>Year_2_RCV_linked_adjustment_return_applicable_in_2028_29___real.ADDN1</vt:lpstr>
      <vt:lpstr>Year_2_RCV_linked_adjustment_return_applicable_in_2028_29___real.ADDN2</vt:lpstr>
      <vt:lpstr>Year_2_RCV_linked_adjustment_return_applicable_in_2028_29___real.BR</vt:lpstr>
      <vt:lpstr>Year_2_RCV_linked_adjustment_return_applicable_in_2028_29___real.WN</vt:lpstr>
      <vt:lpstr>Year_2_RCV_linked_adjustment_return_applicable_in_2028_29___real.WR</vt:lpstr>
      <vt:lpstr>Year_2_RCV_linked_adjustment_return_applicable_in_2028_29___real.WWN</vt:lpstr>
      <vt:lpstr>Year_2_RCV_linked_adjustment_return_applicable_in_2029_30___real.ADDN1</vt:lpstr>
      <vt:lpstr>Year_2_RCV_linked_adjustment_return_applicable_in_2029_30___real.ADDN2</vt:lpstr>
      <vt:lpstr>Year_2_RCV_linked_adjustment_return_applicable_in_2029_30___real.BR</vt:lpstr>
      <vt:lpstr>Year_2_RCV_linked_adjustment_return_applicable_in_2029_30___real.WN</vt:lpstr>
      <vt:lpstr>Year_2_RCV_linked_adjustment_return_applicable_in_2029_30___real.WR</vt:lpstr>
      <vt:lpstr>Year_2_RCV_linked_adjustment_return_applicable_in_2029_30___real.WWN</vt:lpstr>
      <vt:lpstr>Year_2_RCV_linked_adjustment_return_carry_over_into_2029_30___real.ADDN1</vt:lpstr>
      <vt:lpstr>Year_2_RCV_linked_adjustment_return_carry_over_into_2029_30___real.ADDN2</vt:lpstr>
      <vt:lpstr>Year_2_RCV_linked_adjustment_return_carry_over_into_2029_30___real.BR</vt:lpstr>
      <vt:lpstr>Year_2_RCV_linked_adjustment_return_carry_over_into_2029_30___real.WN</vt:lpstr>
      <vt:lpstr>Year_2_RCV_linked_adjustment_return_carry_over_into_2029_30___real.WR</vt:lpstr>
      <vt:lpstr>Year_2_RCV_linked_adjustment_return_carry_over_into_2029_30___real.WWN</vt:lpstr>
      <vt:lpstr>Year_2_RCV_linked_adjustment_run_off___real.ADDN1</vt:lpstr>
      <vt:lpstr>Year_2_RCV_linked_adjustment_run_off___real.ADDN2</vt:lpstr>
      <vt:lpstr>Year_2_RCV_linked_adjustment_run_off___real.BR</vt:lpstr>
      <vt:lpstr>Year_2_RCV_linked_adjustment_run_off___real.WN</vt:lpstr>
      <vt:lpstr>Year_2_RCV_linked_adjustment_run_off___real.WR</vt:lpstr>
      <vt:lpstr>Year_2_RCV_linked_adjustment_run_off___real.WWN</vt:lpstr>
      <vt:lpstr>Year_2_RCV_linked_adjustment_run_off_applicable_in_2028_29___real.ADDN1</vt:lpstr>
      <vt:lpstr>Year_2_RCV_linked_adjustment_run_off_applicable_in_2028_29___real.ADDN2</vt:lpstr>
      <vt:lpstr>Year_2_RCV_linked_adjustment_run_off_applicable_in_2028_29___real.BR</vt:lpstr>
      <vt:lpstr>Year_2_RCV_linked_adjustment_run_off_applicable_in_2028_29___real.WN</vt:lpstr>
      <vt:lpstr>Year_2_RCV_linked_adjustment_run_off_applicable_in_2028_29___real.WR</vt:lpstr>
      <vt:lpstr>Year_2_RCV_linked_adjustment_run_off_applicable_in_2028_29___real.WWN</vt:lpstr>
      <vt:lpstr>Year_2_RCV_linked_adjustment_run_off_applicable_in_2029_30___real.ADDN1</vt:lpstr>
      <vt:lpstr>Year_2_RCV_linked_adjustment_run_off_applicable_in_2029_30___real.ADDN2</vt:lpstr>
      <vt:lpstr>Year_2_RCV_linked_adjustment_run_off_applicable_in_2029_30___real.BR</vt:lpstr>
      <vt:lpstr>Year_2_RCV_linked_adjustment_run_off_applicable_in_2029_30___real.WN</vt:lpstr>
      <vt:lpstr>Year_2_RCV_linked_adjustment_run_off_applicable_in_2029_30___real.WR</vt:lpstr>
      <vt:lpstr>Year_2_RCV_linked_adjustment_run_off_applicable_in_2029_30___real.WWN</vt:lpstr>
      <vt:lpstr>Year_2_RCV_linked_adjustment_run_off_carry_over_into_2029_30___real.ADDN1</vt:lpstr>
      <vt:lpstr>Year_2_RCV_linked_adjustment_run_off_carry_over_into_2029_30___real.ADDN2</vt:lpstr>
      <vt:lpstr>Year_2_RCV_linked_adjustment_run_off_carry_over_into_2029_30___real.BR</vt:lpstr>
      <vt:lpstr>Year_2_RCV_linked_adjustment_run_off_carry_over_into_2029_30___real.WN</vt:lpstr>
      <vt:lpstr>Year_2_RCV_linked_adjustment_run_off_carry_over_into_2029_30___real.WR</vt:lpstr>
      <vt:lpstr>Year_2_RCV_linked_adjustment_run_off_carry_over_into_2029_30___real.WWN</vt:lpstr>
      <vt:lpstr>Year_2_RCV_linked_adjustment_subsequent_years_run_off___real.ADDN1</vt:lpstr>
      <vt:lpstr>Year_2_RCV_linked_adjustment_subsequent_years_run_off___real.ADDN2</vt:lpstr>
      <vt:lpstr>Year_2_RCV_linked_adjustment_subsequent_years_run_off___real.BR</vt:lpstr>
      <vt:lpstr>Year_2_RCV_linked_adjustment_subsequent_years_run_off___real.WN</vt:lpstr>
      <vt:lpstr>Year_2_RCV_linked_adjustment_subsequent_years_run_off___real.WR</vt:lpstr>
      <vt:lpstr>Year_2_RCV_linked_adjustment_subsequent_years_run_off___real.WWN</vt:lpstr>
      <vt:lpstr>Year_2_revenue_2028_29_adjustment___real.ADDN1</vt:lpstr>
      <vt:lpstr>Year_2_revenue_2028_29_adjustment___real.ADDN2</vt:lpstr>
      <vt:lpstr>Year_2_revenue_2028_29_adjustment___real.BR</vt:lpstr>
      <vt:lpstr>Year_2_revenue_2028_29_adjustment___real.WN</vt:lpstr>
      <vt:lpstr>Year_2_revenue_2028_29_adjustment___real.WR</vt:lpstr>
      <vt:lpstr>Year_2_revenue_2028_29_adjustment___real.WWN</vt:lpstr>
      <vt:lpstr>Year_2_total_modelled_underspend__.ADDN1</vt:lpstr>
      <vt:lpstr>Year_2_total_modelled_underspend__.ADDN2</vt:lpstr>
      <vt:lpstr>Year_2_total_modelled_underspend__.BR</vt:lpstr>
      <vt:lpstr>Year_2_total_modelled_underspend__.WN</vt:lpstr>
      <vt:lpstr>Year_2_total_modelled_underspend__.WR</vt:lpstr>
      <vt:lpstr>Year_2_total_modelled_underspend__.WWN</vt:lpstr>
      <vt:lpstr>Year_2_total_modelled_underspend___real.ADDN1</vt:lpstr>
      <vt:lpstr>Year_2_total_modelled_underspend___real.ADDN2</vt:lpstr>
      <vt:lpstr>Year_2_total_modelled_underspend___real.BR</vt:lpstr>
      <vt:lpstr>Year_2_total_modelled_underspend___real.WN</vt:lpstr>
      <vt:lpstr>Year_2_total_modelled_underspend___real.WR</vt:lpstr>
      <vt:lpstr>Year_2_total_modelled_underspend___real.WWN</vt:lpstr>
      <vt:lpstr>Year_2_weighted_enhancement_clawback_PAYG_rate.ADDN1</vt:lpstr>
      <vt:lpstr>Year_2_weighted_enhancement_clawback_PAYG_rate.ADDN2</vt:lpstr>
      <vt:lpstr>Year_2_weighted_enhancement_clawback_PAYG_rate.BR</vt:lpstr>
      <vt:lpstr>Year_2_weighted_enhancement_clawback_PAYG_rate.WN</vt:lpstr>
      <vt:lpstr>Year_2_weighted_enhancement_clawback_PAYG_rate.WR</vt:lpstr>
      <vt:lpstr>Year_2_weighted_enhancement_clawback_PAYG_rate.WWN</vt:lpstr>
      <vt:lpstr>Year_3_cumulative___Enhancement_allowance___real.ADDN1</vt:lpstr>
      <vt:lpstr>Year_3_cumulative___Enhancement_allowance___real.ADDN2</vt:lpstr>
      <vt:lpstr>Year_3_cumulative___Enhancement_allowance___real.BR</vt:lpstr>
      <vt:lpstr>Year_3_cumulative___Enhancement_allowance___real.WN</vt:lpstr>
      <vt:lpstr>Year_3_cumulative___Enhancement_allowance___real.WR</vt:lpstr>
      <vt:lpstr>Year_3_cumulative___Enhancement_allowance___real.WWN</vt:lpstr>
      <vt:lpstr>Year_3_cumulative___Total_modelled_underspend___real.ADDN1</vt:lpstr>
      <vt:lpstr>Year_3_cumulative___Total_modelled_underspend___real.ADDN2</vt:lpstr>
      <vt:lpstr>Year_3_cumulative___Total_modelled_underspend___real.BR</vt:lpstr>
      <vt:lpstr>Year_3_cumulative___Total_modelled_underspend___real.WN</vt:lpstr>
      <vt:lpstr>Year_3_cumulative___Total_modelled_underspend___real.WR</vt:lpstr>
      <vt:lpstr>Year_3_cumulative___Total_modelled_underspend___real.WWN</vt:lpstr>
      <vt:lpstr>Year_3_Discounted_average_RCV_adjustment___real.ADDN1</vt:lpstr>
      <vt:lpstr>Year_3_Discounted_average_RCV_adjustment___real.ADDN2</vt:lpstr>
      <vt:lpstr>Year_3_Discounted_average_RCV_adjustment___real.BR</vt:lpstr>
      <vt:lpstr>Year_3_Discounted_average_RCV_adjustment___real.WN</vt:lpstr>
      <vt:lpstr>Year_3_Discounted_average_RCV_adjustment___real.WR</vt:lpstr>
      <vt:lpstr>Year_3_Discounted_average_RCV_adjustment___real.WWN</vt:lpstr>
      <vt:lpstr>Year_3_Discounted_closing_RCV_adjustment___real.ADDN1</vt:lpstr>
      <vt:lpstr>Year_3_Discounted_closing_RCV_adjustment___real.ADDN2</vt:lpstr>
      <vt:lpstr>Year_3_Discounted_closing_RCV_adjustment___real.BR</vt:lpstr>
      <vt:lpstr>Year_3_Discounted_closing_RCV_adjustment___real.WN</vt:lpstr>
      <vt:lpstr>Year_3_Discounted_closing_RCV_adjustment___real.WR</vt:lpstr>
      <vt:lpstr>Year_3_Discounted_closing_RCV_adjustment___real.WWN</vt:lpstr>
      <vt:lpstr>Year_3_payback_period_flag</vt:lpstr>
      <vt:lpstr>Year_3_PAYG_linked_adjustment_clawback___real.ADDN1</vt:lpstr>
      <vt:lpstr>Year_3_PAYG_linked_adjustment_clawback___real.ADDN2</vt:lpstr>
      <vt:lpstr>Year_3_PAYG_linked_adjustment_clawback___real.BR</vt:lpstr>
      <vt:lpstr>Year_3_PAYG_linked_adjustment_clawback___real.WN</vt:lpstr>
      <vt:lpstr>Year_3_PAYG_linked_adjustment_clawback___real.WR</vt:lpstr>
      <vt:lpstr>Year_3_PAYG_linked_adjustment_clawback___real.WWN</vt:lpstr>
      <vt:lpstr>Year_3_PAYG_linked_adjustment_clawback_by_year___real.ADDN1</vt:lpstr>
      <vt:lpstr>Year_3_PAYG_linked_adjustment_clawback_by_year___real.ADDN2</vt:lpstr>
      <vt:lpstr>Year_3_PAYG_linked_adjustment_clawback_by_year___real.BR</vt:lpstr>
      <vt:lpstr>Year_3_PAYG_linked_adjustment_clawback_by_year___real.WN</vt:lpstr>
      <vt:lpstr>Year_3_PAYG_linked_adjustment_clawback_by_year___real.WR</vt:lpstr>
      <vt:lpstr>Year_3_PAYG_linked_adjustment_clawback_by_year___real.WWN</vt:lpstr>
      <vt:lpstr>Year_3_period_flag</vt:lpstr>
      <vt:lpstr>Year_3_RCV_linked_adjustment_clawback___real.ADDN1</vt:lpstr>
      <vt:lpstr>Year_3_RCV_linked_adjustment_clawback___real.ADDN2</vt:lpstr>
      <vt:lpstr>Year_3_RCV_linked_adjustment_clawback___real.BR</vt:lpstr>
      <vt:lpstr>Year_3_RCV_linked_adjustment_clawback___real.WN</vt:lpstr>
      <vt:lpstr>Year_3_RCV_linked_adjustment_clawback___real.WR</vt:lpstr>
      <vt:lpstr>Year_3_RCV_linked_adjustment_clawback___real.WWN</vt:lpstr>
      <vt:lpstr>Year_3_RCV_linked_adjustment_clawback_balance___real.ADDN1</vt:lpstr>
      <vt:lpstr>Year_3_RCV_linked_adjustment_clawback_balance___real.ADDN1.BEG</vt:lpstr>
      <vt:lpstr>Year_3_RCV_linked_adjustment_clawback_balance___real.ADDN2</vt:lpstr>
      <vt:lpstr>Year_3_RCV_linked_adjustment_clawback_balance___real.ADDN2.BEG</vt:lpstr>
      <vt:lpstr>Year_3_RCV_linked_adjustment_clawback_balance___real.BR</vt:lpstr>
      <vt:lpstr>Year_3_RCV_linked_adjustment_clawback_balance___real.BR.BEG</vt:lpstr>
      <vt:lpstr>Year_3_RCV_linked_adjustment_clawback_balance___real.WN</vt:lpstr>
      <vt:lpstr>Year_3_RCV_linked_adjustment_clawback_balance___real.WN.BEG</vt:lpstr>
      <vt:lpstr>Year_3_RCV_linked_adjustment_clawback_balance___real.WR</vt:lpstr>
      <vt:lpstr>Year_3_RCV_linked_adjustment_clawback_balance___real.WR.BEG</vt:lpstr>
      <vt:lpstr>Year_3_RCV_linked_adjustment_clawback_balance___real.WWN</vt:lpstr>
      <vt:lpstr>Year_3_RCV_linked_adjustment_clawback_balance___real.WWN.BEG</vt:lpstr>
      <vt:lpstr>Year_3_RCV_linked_adjustment_first_year_run_off___real.ADDN1</vt:lpstr>
      <vt:lpstr>Year_3_RCV_linked_adjustment_first_year_run_off___real.ADDN2</vt:lpstr>
      <vt:lpstr>Year_3_RCV_linked_adjustment_first_year_run_off___real.BR</vt:lpstr>
      <vt:lpstr>Year_3_RCV_linked_adjustment_first_year_run_off___real.WN</vt:lpstr>
      <vt:lpstr>Year_3_RCV_linked_adjustment_first_year_run_off___real.WR</vt:lpstr>
      <vt:lpstr>Year_3_RCV_linked_adjustment_first_year_run_off___real.WWN</vt:lpstr>
      <vt:lpstr>Year_3_RCV_linked_adjustment_return___real.ADDN1</vt:lpstr>
      <vt:lpstr>Year_3_RCV_linked_adjustment_return___real.ADDN2</vt:lpstr>
      <vt:lpstr>Year_3_RCV_linked_adjustment_return___real.BR</vt:lpstr>
      <vt:lpstr>Year_3_RCV_linked_adjustment_return___real.WN</vt:lpstr>
      <vt:lpstr>Year_3_RCV_linked_adjustment_return___real.WR</vt:lpstr>
      <vt:lpstr>Year_3_RCV_linked_adjustment_return___real.WWN</vt:lpstr>
      <vt:lpstr>Year_3_RCV_linked_adjustment_run_off___real.ADDN1</vt:lpstr>
      <vt:lpstr>Year_3_RCV_linked_adjustment_run_off___real.ADDN2</vt:lpstr>
      <vt:lpstr>Year_3_RCV_linked_adjustment_run_off___real.BR</vt:lpstr>
      <vt:lpstr>Year_3_RCV_linked_adjustment_run_off___real.WN</vt:lpstr>
      <vt:lpstr>Year_3_RCV_linked_adjustment_run_off___real.WR</vt:lpstr>
      <vt:lpstr>Year_3_RCV_linked_adjustment_run_off___real.WWN</vt:lpstr>
      <vt:lpstr>Year_3_RCV_linked_adjustment_subsequent_years_run_off___real.ADDN1</vt:lpstr>
      <vt:lpstr>Year_3_RCV_linked_adjustment_subsequent_years_run_off___real.ADDN2</vt:lpstr>
      <vt:lpstr>Year_3_RCV_linked_adjustment_subsequent_years_run_off___real.BR</vt:lpstr>
      <vt:lpstr>Year_3_RCV_linked_adjustment_subsequent_years_run_off___real.WN</vt:lpstr>
      <vt:lpstr>Year_3_RCV_linked_adjustment_subsequent_years_run_off___real.WR</vt:lpstr>
      <vt:lpstr>Year_3_RCV_linked_adjustment_subsequent_years_run_off___real.WWN</vt:lpstr>
      <vt:lpstr>Year_3_total_modelled_underspend__.ADDN1</vt:lpstr>
      <vt:lpstr>Year_3_total_modelled_underspend__.ADDN2</vt:lpstr>
      <vt:lpstr>Year_3_total_modelled_underspend__.BR</vt:lpstr>
      <vt:lpstr>Year_3_total_modelled_underspend__.WN</vt:lpstr>
      <vt:lpstr>Year_3_total_modelled_underspend__.WR</vt:lpstr>
      <vt:lpstr>Year_3_total_modelled_underspend__.WWN</vt:lpstr>
      <vt:lpstr>Year_3_total_modelled_underspend___real.ADDN1</vt:lpstr>
      <vt:lpstr>Year_3_total_modelled_underspend___real.ADDN2</vt:lpstr>
      <vt:lpstr>Year_3_total_modelled_underspend___real.BR</vt:lpstr>
      <vt:lpstr>Year_3_total_modelled_underspend___real.WN</vt:lpstr>
      <vt:lpstr>Year_3_total_modelled_underspend___real.WR</vt:lpstr>
      <vt:lpstr>Year_3_total_modelled_underspend___real.WWN</vt:lpstr>
      <vt:lpstr>Year_3_weighted_enhancement_clawback_PAYG_rate.ADDN1</vt:lpstr>
      <vt:lpstr>Year_3_weighted_enhancement_clawback_PAYG_rate.ADDN2</vt:lpstr>
      <vt:lpstr>Year_3_weighted_enhancement_clawback_PAYG_rate.BR</vt:lpstr>
      <vt:lpstr>Year_3_weighted_enhancement_clawback_PAYG_rate.WN</vt:lpstr>
      <vt:lpstr>Year_3_weighted_enhancement_clawback_PAYG_rate.WR</vt:lpstr>
      <vt:lpstr>Year_3_weighted_enhancement_clawback_PAYG_rate.WWN</vt:lpstr>
      <vt:lpstr>Year_4_period_flag</vt:lpstr>
      <vt:lpstr>Year_5_period_flag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2025-11-14T11:16:13Z</dcterms:created>
  <dcterms:modified xsi:type="dcterms:W3CDTF">2025-11-14T11:52:47Z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0x010100135C3EC3BBEE9445A7073DFDFBA033BC</vt:lpwstr>
  </property>
</Properties>
</file>