
<file path=[Content_Types].xml><?xml version="1.0" encoding="utf-8"?>
<Types xmlns="http://schemas.openxmlformats.org/package/2006/content-types">
  <Default Extension="bin" ContentType="application/vnd.openxmlformats-officedocument.spreadsheetml.customProperty"/>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rinterSettings/printerSettings1.bin" ContentType="application/vnd.openxmlformats-officedocument.spreadsheetml.printerSettings"/>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fileSharing readOnlyRecommended="1"/>
  <workbookPr filterPrivacy="1"/>
  <xr:revisionPtr revIDLastSave="28" documentId="8_{C13F40E6-A860-4F8C-9C18-242B61D112E0}" xr6:coauthVersionLast="47" xr6:coauthVersionMax="47" xr10:uidLastSave="{7230FE90-CCFD-4367-9FBF-7BEBE5569614}"/>
  <bookViews>
    <workbookView xWindow="33720" yWindow="-120" windowWidth="29040" windowHeight="15720" tabRatio="767" xr2:uid="{00000000-000D-0000-FFFF-FFFF00000000}"/>
  </bookViews>
  <sheets>
    <sheet name="Cover" sheetId="1" r:id="rId1"/>
    <sheet name="Change log" sheetId="2" r:id="rId2"/>
    <sheet name="Inputs &amp; outputs log" sheetId="3" r:id="rId3"/>
    <sheet name="Map &amp; Key" sheetId="4" r:id="rId4"/>
    <sheet name="FAST" sheetId="5" r:id="rId5"/>
    <sheet name="Contents" sheetId="6" r:id="rId6"/>
    <sheet name="Inputs" sheetId="14" r:id="rId7"/>
    <sheet name="Time" sheetId="15" r:id="rId8"/>
    <sheet name="Inp_Active" sheetId="16" r:id="rId9"/>
    <sheet name="Indexation" sheetId="17" r:id="rId10"/>
    <sheet name="Calcs" sheetId="18" r:id="rId11"/>
    <sheet name="Model Checks and Alerts" sheetId="19" r:id="rId12"/>
    <sheet name="Output" sheetId="20" r:id="rId13"/>
    <sheet name="PowerBi table" sheetId="22" r:id="rId14"/>
  </sheets>
  <definedNames>
    <definedName name="_AtRisk_SimSetting_AutomaticallyGenerateReports">FALSE</definedName>
    <definedName name="_AtRisk_SimSetting_AutomaticResultsDisplayMode">0</definedName>
    <definedName name="_AtRisk_SimSetting_ConvergenceConfidenceLevel">0.95</definedName>
    <definedName name="_AtRisk_SimSetting_ConvergencePercentileToTest">0.9</definedName>
    <definedName name="_AtRisk_SimSetting_ConvergencePerformMeanTest">TRUE</definedName>
    <definedName name="_AtRisk_SimSetting_ConvergencePerformPercentileTest">FALSE</definedName>
    <definedName name="_AtRisk_SimSetting_ConvergencePerformStdDeviationTest">FALSE</definedName>
    <definedName name="_AtRisk_SimSetting_ConvergenceTestAllOutputs">TRUE</definedName>
    <definedName name="_AtRisk_SimSetting_ConvergenceTestingPeriod">100</definedName>
    <definedName name="_AtRisk_SimSetting_ConvergenceTolerance">0.03</definedName>
    <definedName name="_AtRisk_SimSetting_LiveUpdate">TRUE</definedName>
    <definedName name="_AtRisk_SimSetting_LiveUpdatePeriod">-1</definedName>
    <definedName name="_AtRisk_SimSetting_MacroRecalculationBehavior">0</definedName>
    <definedName name="_AtRisk_SimSetting_RandomNumberGenerator">0</definedName>
    <definedName name="_AtRisk_SimSetting_ReportOptionCustomItemsCount">0</definedName>
    <definedName name="_AtRisk_SimSetting_ReportOptionDataMode">1</definedName>
    <definedName name="_AtRisk_SimSetting_ReportOptionReportMultiSimType">1</definedName>
    <definedName name="_AtRisk_SimSetting_ReportOptionReportPlacement">1</definedName>
    <definedName name="_AtRisk_SimSetting_ReportOptionReportSelection">257</definedName>
    <definedName name="_AtRisk_SimSetting_ReportOptionReportsFileType">1</definedName>
    <definedName name="_AtRisk_SimSetting_ReportOptionSelectiveQR">FALSE</definedName>
    <definedName name="_AtRisk_SimSetting_ReportsList">257</definedName>
    <definedName name="_AtRisk_SimSetting_ShowSimulationProgressWindow">TRUE</definedName>
    <definedName name="_AtRisk_SimSetting_SimNameCount">0</definedName>
    <definedName name="_AtRisk_SimSetting_SmartSensitivityAnalysisEnabled">TRUE</definedName>
    <definedName name="_AtRisk_SimSetting_StatisticFunctionUpdating">1</definedName>
    <definedName name="_AtRisk_SimSetting_StdRecalcActiveSimulationNumber">1</definedName>
    <definedName name="_AtRisk_SimSetting_StdRecalcBehavior">1</definedName>
    <definedName name="_AtRisk_SimSetting_StdRecalcWithoutRiskStatic">0</definedName>
    <definedName name="_AtRisk_SimSetting_StdRecalcWithoutRiskStaticPercentile">0.5</definedName>
    <definedName name="_Order1">255</definedName>
    <definedName name="_Order2">255</definedName>
    <definedName name="Company___Consumer_price_index__including_housing_costs____Consumer_Price_Index__with_housing__for_April">Inputs!$J$58:$O$58</definedName>
    <definedName name="Company___Consumer_price_index__including_housing_costs____Consumer_Price_Index__with_housing__for_April_base" xml:space="preserve"> Inputs!$F$28</definedName>
    <definedName name="Company___Consumer_price_index__including_housing_costs____Consumer_Price_Index__with_housing__for_August">Inputs!$J$62:$O$62</definedName>
    <definedName name="Company___Consumer_price_index__including_housing_costs____Consumer_Price_Index__with_housing__for_August_base" xml:space="preserve"> Inputs!$F$32</definedName>
    <definedName name="Company___Consumer_price_index__including_housing_costs____Consumer_Price_Index__with_housing__for_December">Inputs!$J$66:$O$66</definedName>
    <definedName name="Company___Consumer_price_index__including_housing_costs____Consumer_Price_Index__with_housing__for_December_base" xml:space="preserve"> Inputs!$F$36</definedName>
    <definedName name="Company___Consumer_price_index__including_housing_costs____Consumer_Price_Index__with_housing__for_February">Inputs!$J$68:$O$68</definedName>
    <definedName name="Company___Consumer_price_index__including_housing_costs____Consumer_Price_Index__with_housing__for_February_base" xml:space="preserve"> Inputs!$F$38</definedName>
    <definedName name="Company___Consumer_price_index__including_housing_costs____Consumer_Price_Index__with_housing__for_January">Inputs!$J$67:$O$67</definedName>
    <definedName name="Company___Consumer_price_index__including_housing_costs____Consumer_Price_Index__with_housing__for_January_base" xml:space="preserve"> Inputs!$F$37</definedName>
    <definedName name="Company___Consumer_price_index__including_housing_costs____Consumer_Price_Index__with_housing__for_July">Inputs!$J$61:$O$61</definedName>
    <definedName name="Company___Consumer_price_index__including_housing_costs____Consumer_Price_Index__with_housing__for_July_base" xml:space="preserve"> Inputs!$F$31</definedName>
    <definedName name="Company___Consumer_price_index__including_housing_costs____Consumer_Price_Index__with_housing__for_June">Inputs!$J$60:$O$60</definedName>
    <definedName name="Company___Consumer_price_index__including_housing_costs____Consumer_Price_Index__with_housing__for_June_base" xml:space="preserve"> Inputs!$F$30</definedName>
    <definedName name="Company___Consumer_price_index__including_housing_costs____Consumer_Price_Index__with_housing__for_March">Inputs!$J$69:$O$69</definedName>
    <definedName name="Company___Consumer_price_index__including_housing_costs____Consumer_Price_Index__with_housing__for_March_base" xml:space="preserve"> Inputs!$F$39</definedName>
    <definedName name="Company___Consumer_price_index__including_housing_costs____Consumer_Price_Index__with_housing__for_May">Inputs!$J$59:$O$59</definedName>
    <definedName name="Company___Consumer_price_index__including_housing_costs____Consumer_Price_Index__with_housing__for_May_base" xml:space="preserve"> Inputs!$F$29</definedName>
    <definedName name="Company___Consumer_price_index__including_housing_costs____Consumer_Price_Index__with_housing__for_November">Inputs!$J$65:$O$65</definedName>
    <definedName name="Company___Consumer_price_index__including_housing_costs____Consumer_Price_Index__with_housing__for_November_base" xml:space="preserve"> Inputs!$F$35</definedName>
    <definedName name="Company___Consumer_price_index__including_housing_costs____Consumer_Price_Index__with_housing__for_October">Inputs!$J$64:$O$64</definedName>
    <definedName name="Company___Consumer_price_index__including_housing_costs____Consumer_Price_Index__with_housing__for_October_base" xml:space="preserve"> Inputs!$F$34</definedName>
    <definedName name="Company___Consumer_price_index__including_housing_costs____Consumer_Price_Index__with_housing__for_September">Inputs!$J$63:$O$63</definedName>
    <definedName name="Company___Consumer_price_index__including_housing_costs____Consumer_Price_Index__with_housing__for_September_base" xml:space="preserve"> Inputs!$F$33</definedName>
    <definedName name="Company___Land_sales___forecast_at_previous_review___outturn.ADDN1">Inputs!$J$117:$O$117</definedName>
    <definedName name="Company___Land_sales___forecast_at_previous_review___outturn.ADDN2">Inputs!$J$118:$O$118</definedName>
    <definedName name="Company___Land_sales___forecast_at_previous_review___outturn.BR">Inputs!$J$116:$O$116</definedName>
    <definedName name="Company___Land_sales___forecast_at_previous_review___outturn.WN.">Inputs!$J$114:$O$114</definedName>
    <definedName name="Company___Land_sales___forecast_at_previous_review___outturn.WR">Inputs!$J$113:$O$113</definedName>
    <definedName name="Company___Land_sales___forecast_at_previous_review___outturn.WWN.">Inputs!$J$115:$O$115</definedName>
    <definedName name="Company___Proceeds_from_disposals_of_protected_land___outturn.ADDN1">Inputs!$J$110:$O$110</definedName>
    <definedName name="Company___Proceeds_from_disposals_of_protected_land___outturn.ADDN2">Inputs!$J$111:$O$111</definedName>
    <definedName name="Company___Proceeds_from_disposals_of_protected_land___outturn.BR">Inputs!$J$109:$O$109</definedName>
    <definedName name="Company___Proceeds_from_disposals_of_protected_land___outturn.WN.">Inputs!$J$107:$O$107</definedName>
    <definedName name="Company___Proceeds_from_disposals_of_protected_land___outturn.WR">Inputs!$J$106:$O$106</definedName>
    <definedName name="Company___Proceeds_from_disposals_of_protected_land___outturn.WWN.">Inputs!$J$108:$O$108</definedName>
    <definedName name="Constants">Inputs!$F$1</definedName>
    <definedName name="CPIH__Assumed_percentage_increase_for_unpopulated_monthly_values">Inputs!$J$86:$O$86</definedName>
    <definedName name="F">{"bal",#N/A,FALSE,"working papers";"income",#N/A,FALSE,"working papers"}</definedName>
    <definedName name="fdraf">{"bal",#N/A,FALSE,"working papers";"income",#N/A,FALSE,"working papers"}</definedName>
    <definedName name="Fdraft">{"bal",#N/A,FALSE,"working papers";"income",#N/A,FALSE,"working papers"}</definedName>
    <definedName name="Financial_year_end_month" xml:space="preserve"> Inputs!$F$13</definedName>
    <definedName name="First_modelling_column_financial_year_" xml:space="preserve"> Inputs!$F$11</definedName>
    <definedName name="FirstRow">Inputs!$A$7</definedName>
    <definedName name="FirstTime">Inputs!$J$1</definedName>
    <definedName name="Forecast_duration" xml:space="preserve"> Inputs!$F$17</definedName>
    <definedName name="Forecast_period" xml:space="preserve"> Inputs!$F$15</definedName>
    <definedName name="Forecast_start_date" xml:space="preserve"> Inputs!$F$16</definedName>
    <definedName name="Half_year_adjustment" xml:space="preserve"> Inputs!$F$18</definedName>
    <definedName name="IQ_CH">110000</definedName>
    <definedName name="IQ_CQ">5000</definedName>
    <definedName name="IQ_CY">10000</definedName>
    <definedName name="IQ_DAILY">500000</definedName>
    <definedName name="IQ_DNTM">700000</definedName>
    <definedName name="IQ_EXPENSE_CODE_">80019595006</definedName>
    <definedName name="IQ_FH">100000</definedName>
    <definedName name="IQ_FQ">500</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Y">1000</definedName>
    <definedName name="IQ_LATESTK">1000</definedName>
    <definedName name="IQ_LATESTQ">500</definedName>
    <definedName name="IQ_LTM">2000</definedName>
    <definedName name="IQ_LTMMONTH">120000</definedName>
    <definedName name="IQ_MONTH">15000</definedName>
    <definedName name="IQ_MTD">800000</definedName>
    <definedName name="IQ_NAMES_REVISION_DATE_">41366.3748958333</definedName>
    <definedName name="IQ_NTM">6000</definedName>
    <definedName name="IQ_QTD">750000</definedName>
    <definedName name="IQ_TODAY">0</definedName>
    <definedName name="IQ_WEEK">50000</definedName>
    <definedName name="IQ_YTD">3000</definedName>
    <definedName name="IQ_YTDMONTH">130000</definedName>
    <definedName name="Label">Inputs!$E$1</definedName>
    <definedName name="Land_sales___wholesale_allowed_return.ADDN1" xml:space="preserve"> Inputs!$F$102</definedName>
    <definedName name="Land_sales___wholesale_allowed_return.ADDN2" xml:space="preserve"> Inputs!$F$103</definedName>
    <definedName name="Land_sales___wholesale_allowed_return.BR" xml:space="preserve"> Inputs!$F$101</definedName>
    <definedName name="Land_sales___wholesale_allowed_return.WN." xml:space="preserve"> Inputs!$F$99</definedName>
    <definedName name="Land_sales___wholesale_allowed_return.WR" xml:space="preserve"> Inputs!$F$98</definedName>
    <definedName name="Land_sales___wholesale_allowed_return.WWN." xml:space="preserve"> Inputs!$F$100</definedName>
    <definedName name="MasterCHK" localSheetId="10">Calcs!$F$2</definedName>
    <definedName name="MasterCHK" localSheetId="9">Indexation!$F$2</definedName>
    <definedName name="MasterCHK" localSheetId="8">Inp_Active!$F$2</definedName>
    <definedName name="MasterCHK" localSheetId="6">Inputs!$F$2</definedName>
    <definedName name="MasterCHK" localSheetId="11">'Model Checks and Alerts'!$F$2</definedName>
    <definedName name="MasterCHK" localSheetId="7">Time!$F$2</definedName>
    <definedName name="Model_period_end">Time!$J$109:$O$109</definedName>
    <definedName name="Model_period_start">Time!$J$38:$O$38</definedName>
    <definedName name="Months_per_period" xml:space="preserve"> Inputs!$F$12</definedName>
    <definedName name="NPV_effect_of_customers__share_of_net_proceeds_from_disposals_of_interest_in_land___Real_2022_23_CPIH___NPV_adjusted.ADDN1" xml:space="preserve"> Calcs!$F$104</definedName>
    <definedName name="NPV_effect_of_customers__share_of_net_proceeds_from_disposals_of_interest_in_land___Real_2022_23_CPIH___NPV_adjusted.ADDN2" xml:space="preserve"> Calcs!$F$105</definedName>
    <definedName name="NPV_effect_of_customers__share_of_net_proceeds_from_disposals_of_interest_in_land___Real_2022_23_CPIH___NPV_adjusted.BR" xml:space="preserve"> Calcs!$F$103</definedName>
    <definedName name="NPV_effect_of_customers__share_of_net_proceeds_from_disposals_of_interest_in_land___Real_2022_23_CPIH___NPV_adjusted.WN." xml:space="preserve"> Calcs!$F$101</definedName>
    <definedName name="NPV_effect_of_customers__share_of_net_proceeds_from_disposals_of_interest_in_land___Real_2022_23_CPIH___NPV_adjusted.WR" xml:space="preserve"> Calcs!$F$100</definedName>
    <definedName name="NPV_effect_of_customers__share_of_net_proceeds_from_disposals_of_interest_in_land___Real_2022_23_CPIH___NPV_adjusted.WWN." xml:space="preserve"> Calcs!$F$102</definedName>
    <definedName name="NPV_effect_of_customers__share_of_net_proceeds_from_disposals_of_interest_in_land___Real_2027_28_CPIH___NPV_adjusted.ADDN1" xml:space="preserve"> Calcs!$F$121</definedName>
    <definedName name="NPV_effect_of_customers__share_of_net_proceeds_from_disposals_of_interest_in_land___Real_2027_28_CPIH___NPV_adjusted.ADDN2" xml:space="preserve"> Calcs!$F$122</definedName>
    <definedName name="NPV_effect_of_customers__share_of_net_proceeds_from_disposals_of_interest_in_land___Real_2027_28_CPIH___NPV_adjusted.BR" xml:space="preserve"> Calcs!$F$120</definedName>
    <definedName name="NPV_effect_of_customers__share_of_net_proceeds_from_disposals_of_interest_in_land___Real_2027_28_CPIH___NPV_adjusted.WN." xml:space="preserve"> Calcs!$F$118</definedName>
    <definedName name="NPV_effect_of_customers__share_of_net_proceeds_from_disposals_of_interest_in_land___Real_2027_28_CPIH___NPV_adjusted.WR" xml:space="preserve"> Calcs!$F$117</definedName>
    <definedName name="NPV_effect_of_customers__share_of_net_proceeds_from_disposals_of_interest_in_land___Real_2027_28_CPIH___NPV_adjusted.WWN." xml:space="preserve"> Calcs!$F$119</definedName>
    <definedName name="Ofwat___Consumer_price_index__including_housing_costs____Consumer_Price_Index__with_housing__for_April">Inputs!$J$72:$O$72</definedName>
    <definedName name="Ofwat___Consumer_price_index__including_housing_costs____Consumer_Price_Index__with_housing__for_April_base" xml:space="preserve"> Inputs!$F$42</definedName>
    <definedName name="Ofwat___Consumer_price_index__including_housing_costs____Consumer_Price_Index__with_housing__for_August">Inputs!$J$76:$O$76</definedName>
    <definedName name="Ofwat___Consumer_price_index__including_housing_costs____Consumer_Price_Index__with_housing__for_August_base" xml:space="preserve"> Inputs!$F$46</definedName>
    <definedName name="Ofwat___Consumer_price_index__including_housing_costs____Consumer_Price_Index__with_housing__for_December">Inputs!$J$80:$O$80</definedName>
    <definedName name="Ofwat___Consumer_price_index__including_housing_costs____Consumer_Price_Index__with_housing__for_December_base" xml:space="preserve"> Inputs!$F$50</definedName>
    <definedName name="Ofwat___Consumer_price_index__including_housing_costs____Consumer_Price_Index__with_housing__for_February">Inputs!$J$82:$O$82</definedName>
    <definedName name="Ofwat___Consumer_price_index__including_housing_costs____Consumer_Price_Index__with_housing__for_February_base" xml:space="preserve"> Inputs!$F$52</definedName>
    <definedName name="Ofwat___Consumer_price_index__including_housing_costs____Consumer_Price_Index__with_housing__for_January">Inputs!$J$81:$O$81</definedName>
    <definedName name="Ofwat___Consumer_price_index__including_housing_costs____Consumer_Price_Index__with_housing__for_January_base" xml:space="preserve"> Inputs!$F$51</definedName>
    <definedName name="Ofwat___Consumer_price_index__including_housing_costs____Consumer_Price_Index__with_housing__for_July">Inputs!$J$75:$O$75</definedName>
    <definedName name="Ofwat___Consumer_price_index__including_housing_costs____Consumer_Price_Index__with_housing__for_July_base" xml:space="preserve"> Inputs!$F$45</definedName>
    <definedName name="Ofwat___Consumer_price_index__including_housing_costs____Consumer_Price_Index__with_housing__for_June">Inputs!$J$74:$O$74</definedName>
    <definedName name="Ofwat___Consumer_price_index__including_housing_costs____Consumer_Price_Index__with_housing__for_June_base" xml:space="preserve"> Inputs!$F$44</definedName>
    <definedName name="Ofwat___Consumer_price_index__including_housing_costs____Consumer_Price_Index__with_housing__for_March">Inputs!$J$83:$O$83</definedName>
    <definedName name="Ofwat___Consumer_price_index__including_housing_costs____Consumer_Price_Index__with_housing__for_March_base" xml:space="preserve"> Inputs!$F$53</definedName>
    <definedName name="Ofwat___Consumer_price_index__including_housing_costs____Consumer_Price_Index__with_housing__for_May">Inputs!$J$73:$O$73</definedName>
    <definedName name="Ofwat___Consumer_price_index__including_housing_costs____Consumer_Price_Index__with_housing__for_May_base" xml:space="preserve"> Inputs!$F$43</definedName>
    <definedName name="Ofwat___Consumer_price_index__including_housing_costs____Consumer_Price_Index__with_housing__for_November">Inputs!$J$79:$O$79</definedName>
    <definedName name="Ofwat___Consumer_price_index__including_housing_costs____Consumer_Price_Index__with_housing__for_November_base" xml:space="preserve"> Inputs!$F$49</definedName>
    <definedName name="Ofwat___Consumer_price_index__including_housing_costs____Consumer_Price_Index__with_housing__for_October">Inputs!$J$78:$O$78</definedName>
    <definedName name="Ofwat___Consumer_price_index__including_housing_costs____Consumer_Price_Index__with_housing__for_October_base" xml:space="preserve"> Inputs!$F$48</definedName>
    <definedName name="Ofwat___Consumer_price_index__including_housing_costs____Consumer_Price_Index__with_housing__for_September">Inputs!$J$77:$O$77</definedName>
    <definedName name="Ofwat___Consumer_price_index__including_housing_costs____Consumer_Price_Index__with_housing__for_September_base" xml:space="preserve"> Inputs!$F$47</definedName>
    <definedName name="Ofwat___Land_sales___forecast_at_previous_review___outturn.ADDN1">Inputs!$J$132:$O$132</definedName>
    <definedName name="Ofwat___Land_sales___forecast_at_previous_review___outturn.ADDN2">Inputs!$J$133:$O$133</definedName>
    <definedName name="Ofwat___Land_sales___forecast_at_previous_review___outturn.BR">Inputs!$J$131:$O$131</definedName>
    <definedName name="Ofwat___Land_sales___forecast_at_previous_review___outturn.WN.">Inputs!$J$129:$O$129</definedName>
    <definedName name="Ofwat___Land_sales___forecast_at_previous_review___outturn.WR">Inputs!$J$128:$O$128</definedName>
    <definedName name="Ofwat___Land_sales___forecast_at_previous_review___outturn.WWN.">Inputs!$J$130:$O$130</definedName>
    <definedName name="Ofwat___Proceeds_from_disposals_of_protected_land___outturn.ADDN1">Inputs!$J$125:$O$125</definedName>
    <definedName name="Ofwat___Proceeds_from_disposals_of_protected_land___outturn.ADDN2">Inputs!$J$126:$O$126</definedName>
    <definedName name="Ofwat___Proceeds_from_disposals_of_protected_land___outturn.BR">Inputs!$J$124:$O$124</definedName>
    <definedName name="Ofwat___Proceeds_from_disposals_of_protected_land___outturn.WN.">Inputs!$J$122:$O$122</definedName>
    <definedName name="Ofwat___Proceeds_from_disposals_of_protected_land___outturn.WR">Inputs!$J$121:$O$121</definedName>
    <definedName name="Ofwat___Proceeds_from_disposals_of_protected_land___outturn.WWN.">Inputs!$J$123:$O$123</definedName>
    <definedName name="Period_number">Time!$J$121:$O$121</definedName>
    <definedName name="Pre___forecast_period" xml:space="preserve"> Inputs!$F$14</definedName>
    <definedName name="ReportBarFormat">Contents!$A$5</definedName>
    <definedName name="RiskAfterRecalcMacro">""</definedName>
    <definedName name="RiskAfterSimMacro">""</definedName>
    <definedName name="RiskBeforeRecalcMacro">""</definedName>
    <definedName name="RiskBeforeSimMacro">""</definedName>
    <definedName name="RiskCollectDistributionSamples">2</definedName>
    <definedName name="RiskFixedSeed">1</definedName>
    <definedName name="RiskHasSettings">5</definedName>
    <definedName name="RiskMinimizeOnStart">FALSE</definedName>
    <definedName name="RiskMonitorConvergence">FALSE</definedName>
    <definedName name="RiskMultipleCPUSupportEnabled">TRUE</definedName>
    <definedName name="RiskNumIterations">1000</definedName>
    <definedName name="RiskNumSimulations">1</definedName>
    <definedName name="RiskPauseOnError">FALSE</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2</definedName>
    <definedName name="RiskUpdateDisplay">FALSE</definedName>
    <definedName name="RiskUseDifferentSeedForEachSim">FALSE</definedName>
    <definedName name="RiskUseFixedSeed">FALSE</definedName>
    <definedName name="RiskUseMultipleCPUs">TRUE</definedName>
    <definedName name="SAPBEXrevision">1</definedName>
    <definedName name="SAPBEXsysID">"BWB"</definedName>
    <definedName name="SAPBEXwbID">"49ZLUKBQR0WG29D9LLI3IBIIT"</definedName>
    <definedName name="Start_date" xml:space="preserve"> Inputs!$F$10</definedName>
    <definedName name="Switch___Consumer_price_index__including_housing_costs_" xml:space="preserve"> Inputs!$F$21</definedName>
    <definedName name="Switch___land_sales_forecast_at_previous_review" xml:space="preserve"> Inputs!$F$22</definedName>
    <definedName name="Switch___proceeds_from_disposals" xml:space="preserve"> Inputs!$F$23</definedName>
    <definedName name="The_customers__share_of_any_net_proceeds_from_disposals_of_interest_in_land.ADDN1" xml:space="preserve"> Inputs!$F$95</definedName>
    <definedName name="The_customers__share_of_any_net_proceeds_from_disposals_of_interest_in_land.ADDN2" xml:space="preserve"> Inputs!$F$96</definedName>
    <definedName name="The_customers__share_of_any_net_proceeds_from_disposals_of_interest_in_land.BR" xml:space="preserve"> Inputs!$F$94</definedName>
    <definedName name="The_customers__share_of_any_net_proceeds_from_disposals_of_interest_in_land.WN." xml:space="preserve"> Inputs!$F$92</definedName>
    <definedName name="The_customers__share_of_any_net_proceeds_from_disposals_of_interest_in_land.WR" xml:space="preserve"> Inputs!$F$91</definedName>
    <definedName name="The_customers__share_of_any_net_proceeds_from_disposals_of_interest_in_land.WWN." xml:space="preserve"> Inputs!$F$93</definedName>
    <definedName name="TimeRow">Inputs!$A$2</definedName>
    <definedName name="TOCFirstLine">Contents!$A$6</definedName>
    <definedName name="TOCobxCalcs">Calcs!$A$1</definedName>
    <definedName name="TOCobxIndexation">Indexation!$A$1</definedName>
    <definedName name="TOCobxIndexation.Average_CPI_H____base_index_2022_23">Indexation!$A$9</definedName>
    <definedName name="TOCobxIndexation.Average_CPI_H____base_index_2027_28">Indexation!$A$26</definedName>
    <definedName name="TOCobxIndexation.CPI_H___Fin_year_average___conversion_from_outurn_to_base_year_2022_23_average">Indexation!$A$123</definedName>
    <definedName name="TOCobxIndexation.CPI_H___Financial_year_average___index">Indexation!$A$106</definedName>
    <definedName name="TOCobxIndexation.Forecast_CPI_H_">Indexation!$A$33</definedName>
    <definedName name="TOCobxInp_Active">Inp_Active!$A$1</definedName>
    <definedName name="TOCobxInp_Active.CPI_H">Inp_Active!$A$9</definedName>
    <definedName name="TOCobxInp_Active.CPI_H_base">Inp_Active!$A$94</definedName>
    <definedName name="TOCobxInp_Active.Land_sales">Inp_Active!$A$179</definedName>
    <definedName name="TOCobxInputs">Inputs!$A$1</definedName>
    <definedName name="TOCobxInputs.Average_CPI_H_">Inputs!$A$55</definedName>
    <definedName name="TOCobxInputs.Average_CPI_H_.Company">Inputs!$B$57</definedName>
    <definedName name="TOCobxInputs.Average_CPI_H_.Ofwat">Inputs!$B$71</definedName>
    <definedName name="TOCobxInputs.Average_CPI_H____base_index_2022_23">Inputs!$A$25</definedName>
    <definedName name="TOCobxInputs.Average_CPI_H____base_index_2022_23.Company">Inputs!$B$27</definedName>
    <definedName name="TOCobxInputs.Average_CPI_H____base_index_2022_23.Ofwat">Inputs!$B$41</definedName>
    <definedName name="TOCobxInputs.Forecast_CPI_H_">Inputs!$A$85</definedName>
    <definedName name="TOCobxInputs.Model_Constants">Inputs!$A$9</definedName>
    <definedName name="TOCobxInputs.Price_Controls">Inputs!$A$88</definedName>
    <definedName name="TOCobxInputs.Price_Controls.Company">Inputs!$B$105</definedName>
    <definedName name="TOCobxInputs.Price_Controls.Model_Parameters">Inputs!$B$90</definedName>
    <definedName name="TOCobxInputs.Price_Controls.Ofwat">Inputs!$B$120</definedName>
    <definedName name="TOCobxInputs.Switches">Inputs!$A$20</definedName>
    <definedName name="TOCobxModel_Checks_and_Alerts">'Model Checks and Alerts'!$A$1</definedName>
    <definedName name="TOCobxModel_Checks_and_Alerts.Model_Checks">'Model Checks and Alerts'!$A$9</definedName>
    <definedName name="TOCobxModel_Checks_and_Alerts.Model_Checks.Modelling_period_check">'Model Checks and Alerts'!$B$20</definedName>
    <definedName name="TOCobxTime">Time!$A$1</definedName>
    <definedName name="TOCobxTime.FORECAST_PERIOD">Time!$A$52</definedName>
    <definedName name="TOCobxTime.FORECAST_PERIOD.Forecast_end_period_flag">Time!$B$61</definedName>
    <definedName name="TOCobxTime.FORECAST_PERIOD.Forecast_period_flag">Time!$B$81</definedName>
    <definedName name="TOCobxTime.FORECAST_PERIOD.Pre_forecast_period_flag">Time!$B$88</definedName>
    <definedName name="TOCobxTime.Headers">Time!$A$105</definedName>
    <definedName name="TOCobxTime.Model_Period">Time!$A$9</definedName>
    <definedName name="TOCobxTime.MODEL_TIMELINE">Time!$A$33</definedName>
    <definedName name="TOCrepobxOutput_Year_">Output!$A$8</definedName>
    <definedName name="Totals">Inputs!$H$5</definedName>
    <definedName name="Units">Inputs!$G$1</definedName>
    <definedName name="wrn.papersdraft">{"bal",#N/A,FALSE,"working papers";"income",#N/A,FALSE,"working papers"}</definedName>
    <definedName name="wrn.wpapers.">{"bal",#N/A,FALSE,"working papers";"income",#N/A,FALSE,"working papers"}</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5" l="1"/>
  <c r="A1" i="16"/>
  <c r="A1" i="17"/>
  <c r="E17" i="2"/>
  <c r="E16" i="2"/>
  <c r="E15" i="2"/>
  <c r="E14" i="2"/>
  <c r="E13" i="2"/>
  <c r="A1" i="2"/>
  <c r="E10" i="2" s="1"/>
  <c r="A1" i="4"/>
  <c r="G72" i="3" l="1"/>
  <c r="D72" i="3"/>
  <c r="G71" i="3"/>
  <c r="D71" i="3"/>
  <c r="G70" i="3"/>
  <c r="D70" i="3"/>
  <c r="G69" i="3"/>
  <c r="D69" i="3"/>
  <c r="G68" i="3"/>
  <c r="D68" i="3"/>
  <c r="G67" i="3"/>
  <c r="D67" i="3"/>
  <c r="G66" i="3"/>
  <c r="D66" i="3"/>
  <c r="G65" i="3"/>
  <c r="D65" i="3"/>
  <c r="G64" i="3"/>
  <c r="D64" i="3"/>
  <c r="G63" i="3"/>
  <c r="D63" i="3"/>
  <c r="G62" i="3"/>
  <c r="D62" i="3"/>
  <c r="G61" i="3"/>
  <c r="D61" i="3"/>
  <c r="G60" i="3"/>
  <c r="D60" i="3"/>
  <c r="G59" i="3"/>
  <c r="D59" i="3"/>
  <c r="G58" i="3"/>
  <c r="D58" i="3"/>
  <c r="G57" i="3"/>
  <c r="D57" i="3"/>
  <c r="G56" i="3"/>
  <c r="D56" i="3"/>
  <c r="G55" i="3"/>
  <c r="D55" i="3"/>
  <c r="G54" i="3"/>
  <c r="D54" i="3"/>
  <c r="G53" i="3"/>
  <c r="D53" i="3"/>
  <c r="G52" i="3"/>
  <c r="D52" i="3"/>
  <c r="G51" i="3"/>
  <c r="D51" i="3"/>
  <c r="G50" i="3"/>
  <c r="D50" i="3"/>
  <c r="G49" i="3"/>
  <c r="D49" i="3"/>
  <c r="G48" i="3"/>
  <c r="D48" i="3"/>
  <c r="G47" i="3"/>
  <c r="D47" i="3"/>
  <c r="G46" i="3"/>
  <c r="D46" i="3"/>
  <c r="G45" i="3"/>
  <c r="D45" i="3"/>
  <c r="G44" i="3"/>
  <c r="D44" i="3"/>
  <c r="G43" i="3"/>
  <c r="D43" i="3"/>
  <c r="G42" i="3"/>
  <c r="D42" i="3"/>
  <c r="G41" i="3"/>
  <c r="D41" i="3"/>
  <c r="G40" i="3"/>
  <c r="D40" i="3"/>
  <c r="G39" i="3"/>
  <c r="D39" i="3"/>
  <c r="G38" i="3"/>
  <c r="D38" i="3"/>
  <c r="G37" i="3"/>
  <c r="D37" i="3"/>
  <c r="G36" i="3"/>
  <c r="D36" i="3"/>
  <c r="G35" i="3"/>
  <c r="D35" i="3"/>
  <c r="G34" i="3"/>
  <c r="D34" i="3"/>
  <c r="G33" i="3"/>
  <c r="D33" i="3"/>
  <c r="G32" i="3"/>
  <c r="D32" i="3"/>
  <c r="G31" i="3"/>
  <c r="D31" i="3"/>
  <c r="G30" i="3"/>
  <c r="D30" i="3"/>
  <c r="G29" i="3"/>
  <c r="D29" i="3"/>
  <c r="G28" i="3"/>
  <c r="D28" i="3"/>
  <c r="G27" i="3"/>
  <c r="D27" i="3"/>
  <c r="G26" i="3"/>
  <c r="D26" i="3"/>
  <c r="G25" i="3"/>
  <c r="D25" i="3"/>
  <c r="G24" i="3"/>
  <c r="D24" i="3"/>
  <c r="G23" i="3"/>
  <c r="D23" i="3"/>
  <c r="G22" i="3"/>
  <c r="D22" i="3"/>
  <c r="G21" i="3"/>
  <c r="D21" i="3"/>
  <c r="G20" i="3"/>
  <c r="D20" i="3"/>
  <c r="G19" i="3"/>
  <c r="D19" i="3"/>
  <c r="G18" i="3"/>
  <c r="D18" i="3"/>
  <c r="G17" i="3"/>
  <c r="D17" i="3"/>
  <c r="G16" i="3"/>
  <c r="D16" i="3"/>
  <c r="G15" i="3"/>
  <c r="D15" i="3"/>
  <c r="G14" i="3"/>
  <c r="D14" i="3"/>
  <c r="G13" i="3"/>
  <c r="D13" i="3"/>
  <c r="G12" i="3"/>
  <c r="D12" i="3"/>
  <c r="G11" i="3"/>
  <c r="D11" i="3"/>
  <c r="G10" i="3"/>
  <c r="D10" i="3"/>
  <c r="G9" i="3"/>
  <c r="D9" i="3"/>
  <c r="G8" i="3"/>
  <c r="D8" i="3"/>
  <c r="G7" i="3"/>
  <c r="D7" i="3"/>
  <c r="G6" i="3"/>
  <c r="D6" i="3"/>
  <c r="A1" i="3"/>
  <c r="E11" i="2" s="1"/>
  <c r="H133" i="14"/>
  <c r="H193" i="16" s="1"/>
  <c r="H132" i="14"/>
  <c r="H192" i="16" s="1"/>
  <c r="H131" i="14"/>
  <c r="H191" i="16" s="1"/>
  <c r="H130" i="14"/>
  <c r="H129" i="14"/>
  <c r="H189" i="16" s="1"/>
  <c r="H128" i="14"/>
  <c r="H188" i="16" s="1"/>
  <c r="H126" i="14"/>
  <c r="H215" i="16" s="1"/>
  <c r="H125" i="14"/>
  <c r="H214" i="16" s="1"/>
  <c r="H124" i="14"/>
  <c r="H213" i="16" s="1"/>
  <c r="H123" i="14"/>
  <c r="H212" i="16" s="1"/>
  <c r="H122" i="14"/>
  <c r="H211" i="16" s="1"/>
  <c r="H121" i="14"/>
  <c r="H210" i="16" s="1"/>
  <c r="H118" i="14"/>
  <c r="H187" i="16" s="1"/>
  <c r="H117" i="14"/>
  <c r="H186" i="16" s="1"/>
  <c r="H116" i="14"/>
  <c r="H185" i="16" s="1"/>
  <c r="H115" i="14"/>
  <c r="H184" i="16" s="1"/>
  <c r="H114" i="14"/>
  <c r="H183" i="16" s="1"/>
  <c r="H113" i="14"/>
  <c r="H182" i="16" s="1"/>
  <c r="H111" i="14"/>
  <c r="H209" i="16" s="1"/>
  <c r="H110" i="14"/>
  <c r="H208" i="16" s="1"/>
  <c r="H109" i="14"/>
  <c r="H207" i="16" s="1"/>
  <c r="H108" i="14"/>
  <c r="H206" i="16" s="1"/>
  <c r="H107" i="14"/>
  <c r="H205" i="16" s="1"/>
  <c r="H106" i="14"/>
  <c r="H204" i="16" s="1"/>
  <c r="A1" i="14"/>
  <c r="E12" i="2" s="1"/>
  <c r="H343" i="22"/>
  <c r="H342" i="22"/>
  <c r="H341" i="22"/>
  <c r="H340" i="22"/>
  <c r="H339" i="22"/>
  <c r="H338" i="22"/>
  <c r="H337" i="22"/>
  <c r="H336" i="22"/>
  <c r="H335" i="22"/>
  <c r="H334" i="22"/>
  <c r="H333" i="22"/>
  <c r="H332" i="22"/>
  <c r="H331" i="22"/>
  <c r="H330" i="22"/>
  <c r="H329" i="22"/>
  <c r="H328" i="22"/>
  <c r="H327" i="22"/>
  <c r="H326" i="22"/>
  <c r="H325" i="22"/>
  <c r="H324" i="22"/>
  <c r="H323" i="22"/>
  <c r="H322" i="22"/>
  <c r="H321" i="22"/>
  <c r="H320" i="22"/>
  <c r="H319" i="22"/>
  <c r="H318" i="22"/>
  <c r="H317" i="22"/>
  <c r="H316" i="22"/>
  <c r="H315" i="22"/>
  <c r="H314" i="22"/>
  <c r="H313" i="22"/>
  <c r="H312" i="22"/>
  <c r="H311" i="22"/>
  <c r="H310" i="22"/>
  <c r="H309" i="22"/>
  <c r="H308" i="22"/>
  <c r="H307" i="22"/>
  <c r="H306" i="22"/>
  <c r="H305" i="22"/>
  <c r="H304" i="22"/>
  <c r="H303" i="22"/>
  <c r="H302" i="22"/>
  <c r="H301" i="22"/>
  <c r="H300" i="22"/>
  <c r="H299" i="22"/>
  <c r="H298" i="22"/>
  <c r="H297" i="22"/>
  <c r="H296" i="22"/>
  <c r="H295" i="22"/>
  <c r="H294" i="22"/>
  <c r="H293" i="22"/>
  <c r="H292" i="22"/>
  <c r="H291" i="22"/>
  <c r="H290" i="22"/>
  <c r="H289" i="22"/>
  <c r="H288" i="22"/>
  <c r="H287" i="22"/>
  <c r="H286" i="22"/>
  <c r="H285" i="22"/>
  <c r="H284" i="22"/>
  <c r="H283" i="22"/>
  <c r="H282" i="22"/>
  <c r="H281" i="22"/>
  <c r="H280" i="22"/>
  <c r="H279" i="22"/>
  <c r="H278" i="22"/>
  <c r="H277" i="22"/>
  <c r="H276" i="22"/>
  <c r="H275" i="22"/>
  <c r="H274" i="22"/>
  <c r="H273" i="22"/>
  <c r="H272" i="22"/>
  <c r="H271" i="22"/>
  <c r="H270" i="22"/>
  <c r="H269" i="22"/>
  <c r="H268" i="22"/>
  <c r="H267" i="22"/>
  <c r="H266" i="22"/>
  <c r="H265" i="22"/>
  <c r="H264" i="22"/>
  <c r="H263" i="22"/>
  <c r="H262" i="22"/>
  <c r="H261" i="22"/>
  <c r="H260" i="22"/>
  <c r="H259" i="22"/>
  <c r="H258" i="22"/>
  <c r="H257" i="22"/>
  <c r="H256" i="22"/>
  <c r="H255" i="22"/>
  <c r="H254" i="22"/>
  <c r="H253" i="22"/>
  <c r="H252" i="22"/>
  <c r="H251" i="22"/>
  <c r="H250" i="22"/>
  <c r="H249" i="22"/>
  <c r="H248" i="22"/>
  <c r="H247" i="22"/>
  <c r="H246" i="22"/>
  <c r="H245" i="22"/>
  <c r="H244" i="22"/>
  <c r="H243" i="22"/>
  <c r="H242" i="22"/>
  <c r="H241" i="22"/>
  <c r="H240" i="22"/>
  <c r="H239" i="22"/>
  <c r="H238" i="22"/>
  <c r="H237" i="22"/>
  <c r="H236" i="22"/>
  <c r="H235" i="22"/>
  <c r="H234" i="22"/>
  <c r="H233" i="22"/>
  <c r="H232" i="22"/>
  <c r="H231" i="22"/>
  <c r="H230" i="22"/>
  <c r="H229" i="22"/>
  <c r="H228" i="22"/>
  <c r="H227" i="22"/>
  <c r="H226" i="22"/>
  <c r="H225" i="22"/>
  <c r="H224" i="22"/>
  <c r="H223" i="22"/>
  <c r="H222" i="22"/>
  <c r="H221" i="22"/>
  <c r="H220" i="22"/>
  <c r="H219" i="22"/>
  <c r="H218" i="22"/>
  <c r="H217" i="22"/>
  <c r="H216" i="22"/>
  <c r="H215" i="22"/>
  <c r="H214" i="22"/>
  <c r="H213" i="22"/>
  <c r="H212" i="22"/>
  <c r="H211" i="22"/>
  <c r="H210" i="22"/>
  <c r="H209" i="22"/>
  <c r="H208" i="22"/>
  <c r="H207" i="22"/>
  <c r="H206" i="22"/>
  <c r="H205" i="22"/>
  <c r="H204" i="22"/>
  <c r="H203" i="22"/>
  <c r="H202" i="22"/>
  <c r="H201" i="22"/>
  <c r="H200" i="22"/>
  <c r="G199" i="22"/>
  <c r="G198" i="22"/>
  <c r="G197" i="22"/>
  <c r="G196" i="22"/>
  <c r="G195" i="22"/>
  <c r="G194" i="22"/>
  <c r="G193" i="22"/>
  <c r="G192" i="22"/>
  <c r="G191" i="22"/>
  <c r="G190" i="22"/>
  <c r="G189" i="22"/>
  <c r="G188" i="22"/>
  <c r="G187" i="22"/>
  <c r="G186" i="22"/>
  <c r="G185" i="22"/>
  <c r="G184" i="22"/>
  <c r="G183" i="22"/>
  <c r="G182" i="22"/>
  <c r="H181" i="22"/>
  <c r="H180" i="22"/>
  <c r="H179" i="22"/>
  <c r="H178" i="22"/>
  <c r="H177" i="22"/>
  <c r="H176" i="22"/>
  <c r="H175" i="22"/>
  <c r="H174" i="22"/>
  <c r="H173" i="22"/>
  <c r="H172" i="22"/>
  <c r="H171" i="22"/>
  <c r="H170" i="22"/>
  <c r="H169" i="22"/>
  <c r="H168" i="22"/>
  <c r="H167" i="22"/>
  <c r="H166" i="22"/>
  <c r="H165" i="22"/>
  <c r="H164" i="22"/>
  <c r="H163" i="22"/>
  <c r="H162" i="22"/>
  <c r="H161" i="22"/>
  <c r="H160" i="22"/>
  <c r="H159" i="22"/>
  <c r="H158" i="22"/>
  <c r="H157" i="22"/>
  <c r="H156" i="22"/>
  <c r="H155" i="22"/>
  <c r="H154" i="22"/>
  <c r="H153" i="22"/>
  <c r="H152" i="22"/>
  <c r="H151" i="22"/>
  <c r="H150" i="22"/>
  <c r="H149" i="22"/>
  <c r="H148" i="22"/>
  <c r="H147" i="22"/>
  <c r="H146" i="22"/>
  <c r="H145" i="22"/>
  <c r="H144" i="22"/>
  <c r="H143" i="22"/>
  <c r="H142" i="22"/>
  <c r="H141" i="22"/>
  <c r="H140" i="22"/>
  <c r="H139" i="22"/>
  <c r="H138" i="22"/>
  <c r="H137" i="22"/>
  <c r="H136" i="22"/>
  <c r="H135" i="22"/>
  <c r="H134" i="22"/>
  <c r="H133" i="22"/>
  <c r="H132" i="22"/>
  <c r="H131" i="22"/>
  <c r="H130" i="22"/>
  <c r="H129" i="22"/>
  <c r="H128" i="22"/>
  <c r="H127" i="22"/>
  <c r="H126" i="22"/>
  <c r="H125" i="22"/>
  <c r="H124" i="22"/>
  <c r="H123" i="22"/>
  <c r="H122" i="22"/>
  <c r="H121" i="22"/>
  <c r="H120" i="22"/>
  <c r="H119" i="22"/>
  <c r="H118" i="22"/>
  <c r="H117" i="22"/>
  <c r="H116" i="22"/>
  <c r="H115" i="22"/>
  <c r="H114" i="22"/>
  <c r="H113" i="22"/>
  <c r="H112" i="22"/>
  <c r="H111" i="22"/>
  <c r="H110" i="22"/>
  <c r="H109" i="22"/>
  <c r="H108" i="22"/>
  <c r="H107" i="22"/>
  <c r="H106" i="22"/>
  <c r="H105" i="22"/>
  <c r="H104" i="22"/>
  <c r="H103" i="22"/>
  <c r="H102" i="22"/>
  <c r="H101" i="22"/>
  <c r="H100" i="22"/>
  <c r="H99" i="22"/>
  <c r="H98" i="22"/>
  <c r="H97" i="22"/>
  <c r="H96" i="22"/>
  <c r="H95" i="22"/>
  <c r="H94" i="22"/>
  <c r="H93" i="22"/>
  <c r="H92" i="22"/>
  <c r="H91" i="22"/>
  <c r="H90" i="22"/>
  <c r="H89" i="22"/>
  <c r="H88" i="22"/>
  <c r="H87" i="22"/>
  <c r="H86" i="22"/>
  <c r="H85" i="22"/>
  <c r="H84" i="22"/>
  <c r="H83" i="22"/>
  <c r="H82" i="22"/>
  <c r="H81" i="22"/>
  <c r="H80" i="22"/>
  <c r="H79" i="22"/>
  <c r="H78" i="22"/>
  <c r="H77" i="22"/>
  <c r="H76" i="22"/>
  <c r="H75" i="22"/>
  <c r="H74" i="22"/>
  <c r="H73" i="22"/>
  <c r="H72" i="22"/>
  <c r="H71" i="22"/>
  <c r="H70" i="22"/>
  <c r="H69" i="22"/>
  <c r="H68" i="22"/>
  <c r="H67" i="22"/>
  <c r="H66" i="22"/>
  <c r="H65" i="22"/>
  <c r="H64" i="22"/>
  <c r="H63" i="22"/>
  <c r="H62" i="22"/>
  <c r="H61" i="22"/>
  <c r="H60" i="22"/>
  <c r="H59" i="22"/>
  <c r="H58" i="22"/>
  <c r="H57" i="22"/>
  <c r="H56" i="22"/>
  <c r="H55" i="22"/>
  <c r="H54" i="22"/>
  <c r="H53" i="22"/>
  <c r="H52" i="22"/>
  <c r="H51" i="22"/>
  <c r="H50" i="22"/>
  <c r="H49" i="22"/>
  <c r="H48" i="22"/>
  <c r="H47" i="22"/>
  <c r="H46" i="22"/>
  <c r="H45" i="22"/>
  <c r="H44" i="22"/>
  <c r="H43" i="22"/>
  <c r="H42" i="22"/>
  <c r="H41" i="22"/>
  <c r="H40" i="22"/>
  <c r="H39" i="22"/>
  <c r="H38" i="22"/>
  <c r="H37" i="22"/>
  <c r="H36" i="22"/>
  <c r="H35" i="22"/>
  <c r="H34" i="22"/>
  <c r="H33" i="22"/>
  <c r="H32" i="22"/>
  <c r="H31" i="22"/>
  <c r="H30" i="22"/>
  <c r="H29" i="22"/>
  <c r="H28" i="22"/>
  <c r="H27" i="22"/>
  <c r="H26" i="22"/>
  <c r="H25" i="22"/>
  <c r="H24" i="22"/>
  <c r="H23" i="22"/>
  <c r="H22" i="22"/>
  <c r="H21" i="22"/>
  <c r="H20" i="22"/>
  <c r="H19" i="22"/>
  <c r="H18" i="22"/>
  <c r="H17" i="22"/>
  <c r="H16" i="22"/>
  <c r="H15" i="22"/>
  <c r="H14" i="22"/>
  <c r="H13" i="22"/>
  <c r="H12" i="22"/>
  <c r="H11" i="22"/>
  <c r="H10" i="22"/>
  <c r="H9" i="22"/>
  <c r="F8" i="22"/>
  <c r="I7" i="22"/>
  <c r="I6" i="22"/>
  <c r="H5" i="22"/>
  <c r="H4" i="22"/>
  <c r="H3" i="22"/>
  <c r="F2" i="22"/>
  <c r="G25" i="20"/>
  <c r="E25" i="20"/>
  <c r="G24" i="20"/>
  <c r="E24" i="20"/>
  <c r="G23" i="20"/>
  <c r="E23" i="20"/>
  <c r="G22" i="20"/>
  <c r="E22" i="20"/>
  <c r="G21" i="20"/>
  <c r="E21" i="20"/>
  <c r="G20" i="20"/>
  <c r="G79" i="3" s="1"/>
  <c r="E20" i="20"/>
  <c r="D79" i="3" s="1"/>
  <c r="G17" i="20"/>
  <c r="E17" i="20"/>
  <c r="G16" i="20"/>
  <c r="E16" i="20"/>
  <c r="G15" i="20"/>
  <c r="E15" i="20"/>
  <c r="G14" i="20"/>
  <c r="E14" i="20"/>
  <c r="G13" i="20"/>
  <c r="E13" i="20"/>
  <c r="G12" i="20"/>
  <c r="G78" i="3" s="1"/>
  <c r="E12" i="20"/>
  <c r="D78" i="3" s="1"/>
  <c r="A1" i="20"/>
  <c r="G76" i="19"/>
  <c r="E76" i="19"/>
  <c r="G71" i="19"/>
  <c r="E71" i="19"/>
  <c r="G66" i="19"/>
  <c r="E66" i="19"/>
  <c r="I61" i="19"/>
  <c r="G61" i="19"/>
  <c r="F61" i="19"/>
  <c r="E61" i="19"/>
  <c r="I56" i="19"/>
  <c r="H56" i="19"/>
  <c r="G56" i="19"/>
  <c r="F56" i="19"/>
  <c r="E56" i="19"/>
  <c r="G51" i="19"/>
  <c r="E51" i="19"/>
  <c r="G50" i="19"/>
  <c r="E50" i="19"/>
  <c r="G49" i="19"/>
  <c r="E49" i="19"/>
  <c r="G48" i="19"/>
  <c r="E48" i="19"/>
  <c r="G43" i="19"/>
  <c r="E43" i="19"/>
  <c r="G42" i="19"/>
  <c r="E42" i="19"/>
  <c r="G41" i="19"/>
  <c r="E41" i="19"/>
  <c r="G40" i="19"/>
  <c r="E40" i="19"/>
  <c r="I35" i="19"/>
  <c r="H35" i="19"/>
  <c r="G35" i="19"/>
  <c r="F35" i="19"/>
  <c r="E35" i="19"/>
  <c r="I30" i="19"/>
  <c r="H30" i="19"/>
  <c r="G30" i="19"/>
  <c r="F30" i="19"/>
  <c r="E30" i="19"/>
  <c r="G29" i="19"/>
  <c r="F29" i="19"/>
  <c r="E29" i="19"/>
  <c r="G28" i="19"/>
  <c r="F28" i="19"/>
  <c r="E28" i="19"/>
  <c r="I23" i="19"/>
  <c r="G23" i="19"/>
  <c r="F23" i="19"/>
  <c r="E23" i="19"/>
  <c r="I22" i="19"/>
  <c r="G22" i="19"/>
  <c r="F22" i="19"/>
  <c r="E22" i="19"/>
  <c r="G15" i="19"/>
  <c r="E15" i="19"/>
  <c r="G14" i="19"/>
  <c r="E14" i="19"/>
  <c r="G13" i="19"/>
  <c r="E13" i="19"/>
  <c r="G12" i="19"/>
  <c r="E12" i="19"/>
  <c r="G11" i="19"/>
  <c r="E11" i="19"/>
  <c r="A1" i="19"/>
  <c r="G116" i="18"/>
  <c r="E116" i="18"/>
  <c r="G115" i="18"/>
  <c r="E115" i="18"/>
  <c r="G114" i="18"/>
  <c r="E114" i="18"/>
  <c r="G113" i="18"/>
  <c r="E113" i="18"/>
  <c r="G112" i="18"/>
  <c r="E112" i="18"/>
  <c r="G111" i="18"/>
  <c r="E111" i="18"/>
  <c r="G110" i="18"/>
  <c r="E110" i="18"/>
  <c r="G109" i="18"/>
  <c r="E109" i="18"/>
  <c r="I99" i="18"/>
  <c r="G99" i="18"/>
  <c r="F99" i="18"/>
  <c r="E99" i="18"/>
  <c r="I98" i="18"/>
  <c r="G98" i="18"/>
  <c r="F98" i="18"/>
  <c r="E98" i="18"/>
  <c r="I97" i="18"/>
  <c r="G97" i="18"/>
  <c r="F97" i="18"/>
  <c r="E97" i="18"/>
  <c r="I96" i="18"/>
  <c r="G96" i="18"/>
  <c r="F96" i="18"/>
  <c r="E96" i="18"/>
  <c r="I95" i="18"/>
  <c r="G95" i="18"/>
  <c r="F95" i="18"/>
  <c r="E95" i="18"/>
  <c r="I94" i="18"/>
  <c r="G94" i="18"/>
  <c r="F94" i="18"/>
  <c r="E94" i="18"/>
  <c r="I84" i="18"/>
  <c r="H84" i="18"/>
  <c r="G84" i="18"/>
  <c r="F84" i="18"/>
  <c r="E84" i="18"/>
  <c r="I83" i="18"/>
  <c r="H83" i="18"/>
  <c r="G83" i="18"/>
  <c r="F83" i="18"/>
  <c r="E83" i="18"/>
  <c r="I82" i="18"/>
  <c r="H82" i="18"/>
  <c r="G82" i="18"/>
  <c r="F82" i="18"/>
  <c r="E82" i="18"/>
  <c r="I81" i="18"/>
  <c r="H81" i="18"/>
  <c r="G81" i="18"/>
  <c r="F81" i="18"/>
  <c r="E81" i="18"/>
  <c r="I80" i="18"/>
  <c r="H80" i="18"/>
  <c r="G80" i="18"/>
  <c r="F80" i="18"/>
  <c r="E80" i="18"/>
  <c r="I79" i="18"/>
  <c r="H79" i="18"/>
  <c r="G79" i="18"/>
  <c r="F79" i="18"/>
  <c r="E79" i="18"/>
  <c r="I78" i="18"/>
  <c r="H78" i="18"/>
  <c r="G78" i="18"/>
  <c r="F78" i="18"/>
  <c r="E78" i="18"/>
  <c r="I77" i="18"/>
  <c r="G77" i="18"/>
  <c r="F77" i="18"/>
  <c r="E77" i="18"/>
  <c r="I76" i="18"/>
  <c r="G76" i="18"/>
  <c r="F76" i="18"/>
  <c r="E76" i="18"/>
  <c r="I75" i="18"/>
  <c r="G75" i="18"/>
  <c r="F75" i="18"/>
  <c r="E75" i="18"/>
  <c r="I74" i="18"/>
  <c r="G74" i="18"/>
  <c r="F74" i="18"/>
  <c r="E74" i="18"/>
  <c r="I73" i="18"/>
  <c r="G73" i="18"/>
  <c r="F73" i="18"/>
  <c r="E73" i="18"/>
  <c r="I72" i="18"/>
  <c r="G72" i="18"/>
  <c r="F72" i="18"/>
  <c r="E72" i="18"/>
  <c r="I62" i="18"/>
  <c r="H62" i="18"/>
  <c r="G62" i="18"/>
  <c r="F62" i="18"/>
  <c r="E62" i="18"/>
  <c r="G61" i="18"/>
  <c r="F61" i="18"/>
  <c r="E61" i="18"/>
  <c r="G60" i="18"/>
  <c r="E60" i="18"/>
  <c r="G59" i="18"/>
  <c r="F59" i="18"/>
  <c r="E59" i="18"/>
  <c r="G58" i="18"/>
  <c r="F58" i="18"/>
  <c r="E58" i="18"/>
  <c r="G57" i="18"/>
  <c r="F57" i="18"/>
  <c r="E57" i="18"/>
  <c r="G56" i="18"/>
  <c r="F56" i="18"/>
  <c r="E56" i="18"/>
  <c r="G55" i="18"/>
  <c r="F55" i="18"/>
  <c r="E55" i="18"/>
  <c r="G54" i="18"/>
  <c r="F54" i="18"/>
  <c r="E54" i="18"/>
  <c r="I44" i="18"/>
  <c r="H44" i="18"/>
  <c r="G44" i="18"/>
  <c r="F44" i="18"/>
  <c r="E44" i="18"/>
  <c r="I43" i="18"/>
  <c r="H43" i="18"/>
  <c r="G43" i="18"/>
  <c r="F43" i="18"/>
  <c r="E43" i="18"/>
  <c r="I42" i="18"/>
  <c r="G42" i="18"/>
  <c r="F42" i="18"/>
  <c r="E42" i="18"/>
  <c r="I41" i="18"/>
  <c r="G41" i="18"/>
  <c r="F41" i="18"/>
  <c r="E41" i="18"/>
  <c r="I40" i="18"/>
  <c r="G40" i="18"/>
  <c r="F40" i="18"/>
  <c r="E40" i="18"/>
  <c r="I39" i="18"/>
  <c r="G39" i="18"/>
  <c r="F39" i="18"/>
  <c r="E39" i="18"/>
  <c r="I38" i="18"/>
  <c r="G38" i="18"/>
  <c r="F38" i="18"/>
  <c r="E38" i="18"/>
  <c r="I37" i="18"/>
  <c r="G37" i="18"/>
  <c r="F37" i="18"/>
  <c r="E37" i="18"/>
  <c r="I27" i="18"/>
  <c r="H27" i="18"/>
  <c r="G27" i="18"/>
  <c r="F27" i="18"/>
  <c r="E27" i="18"/>
  <c r="I26" i="18"/>
  <c r="G26" i="18"/>
  <c r="F26" i="18"/>
  <c r="E26" i="18"/>
  <c r="I25" i="18"/>
  <c r="G25" i="18"/>
  <c r="F25" i="18"/>
  <c r="E25" i="18"/>
  <c r="I24" i="18"/>
  <c r="G24" i="18"/>
  <c r="F24" i="18"/>
  <c r="E24" i="18"/>
  <c r="I23" i="18"/>
  <c r="G23" i="18"/>
  <c r="F23" i="18"/>
  <c r="E23" i="18"/>
  <c r="I22" i="18"/>
  <c r="G22" i="18"/>
  <c r="F22" i="18"/>
  <c r="E22" i="18"/>
  <c r="I21" i="18"/>
  <c r="G21" i="18"/>
  <c r="F21" i="18"/>
  <c r="E21" i="18"/>
  <c r="I20" i="18"/>
  <c r="G20" i="18"/>
  <c r="F20" i="18"/>
  <c r="E20" i="18"/>
  <c r="I19" i="18"/>
  <c r="G19" i="18"/>
  <c r="F19" i="18"/>
  <c r="E19" i="18"/>
  <c r="I18" i="18"/>
  <c r="G18" i="18"/>
  <c r="F18" i="18"/>
  <c r="E18" i="18"/>
  <c r="I17" i="18"/>
  <c r="G17" i="18"/>
  <c r="F17" i="18"/>
  <c r="E17" i="18"/>
  <c r="I16" i="18"/>
  <c r="G16" i="18"/>
  <c r="F16" i="18"/>
  <c r="E16" i="18"/>
  <c r="I15" i="18"/>
  <c r="G15" i="18"/>
  <c r="F15" i="18"/>
  <c r="E15" i="18"/>
  <c r="G14" i="18"/>
  <c r="F14" i="18"/>
  <c r="E14" i="18"/>
  <c r="G13" i="18"/>
  <c r="F13" i="18"/>
  <c r="E13" i="18"/>
  <c r="G12" i="18"/>
  <c r="F12" i="18"/>
  <c r="E12" i="18"/>
  <c r="G11" i="18"/>
  <c r="F11" i="18"/>
  <c r="E11" i="18"/>
  <c r="G10" i="18"/>
  <c r="F10" i="18"/>
  <c r="E10" i="18"/>
  <c r="G9" i="18"/>
  <c r="F9" i="18"/>
  <c r="E9" i="18"/>
  <c r="A1" i="18"/>
  <c r="I126" i="17"/>
  <c r="H126" i="17"/>
  <c r="G126" i="17"/>
  <c r="F126" i="17"/>
  <c r="E126" i="17"/>
  <c r="G125" i="17"/>
  <c r="E125" i="17"/>
  <c r="I119" i="17"/>
  <c r="H119" i="17"/>
  <c r="G119" i="17"/>
  <c r="F119" i="17"/>
  <c r="E119" i="17"/>
  <c r="I118" i="17"/>
  <c r="H118" i="17"/>
  <c r="G118" i="17"/>
  <c r="F118" i="17"/>
  <c r="E118" i="17"/>
  <c r="I117" i="17"/>
  <c r="H117" i="17"/>
  <c r="G117" i="17"/>
  <c r="F117" i="17"/>
  <c r="E117" i="17"/>
  <c r="I116" i="17"/>
  <c r="H116" i="17"/>
  <c r="G116" i="17"/>
  <c r="F116" i="17"/>
  <c r="E116" i="17"/>
  <c r="I115" i="17"/>
  <c r="H115" i="17"/>
  <c r="G115" i="17"/>
  <c r="F115" i="17"/>
  <c r="E115" i="17"/>
  <c r="I114" i="17"/>
  <c r="H114" i="17"/>
  <c r="G114" i="17"/>
  <c r="F114" i="17"/>
  <c r="E114" i="17"/>
  <c r="I113" i="17"/>
  <c r="H113" i="17"/>
  <c r="G113" i="17"/>
  <c r="F113" i="17"/>
  <c r="E113" i="17"/>
  <c r="I112" i="17"/>
  <c r="H112" i="17"/>
  <c r="G112" i="17"/>
  <c r="F112" i="17"/>
  <c r="E112" i="17"/>
  <c r="I111" i="17"/>
  <c r="H111" i="17"/>
  <c r="G111" i="17"/>
  <c r="F111" i="17"/>
  <c r="E111" i="17"/>
  <c r="I110" i="17"/>
  <c r="H110" i="17"/>
  <c r="G110" i="17"/>
  <c r="F110" i="17"/>
  <c r="E110" i="17"/>
  <c r="I109" i="17"/>
  <c r="H109" i="17"/>
  <c r="G109" i="17"/>
  <c r="F109" i="17"/>
  <c r="E109" i="17"/>
  <c r="I108" i="17"/>
  <c r="H108" i="17"/>
  <c r="G108" i="17"/>
  <c r="F108" i="17"/>
  <c r="E108" i="17"/>
  <c r="O102" i="17"/>
  <c r="N102" i="17"/>
  <c r="M102" i="17"/>
  <c r="L102" i="17"/>
  <c r="K102" i="17"/>
  <c r="J102" i="17"/>
  <c r="I102" i="17"/>
  <c r="H102" i="17"/>
  <c r="G102" i="17"/>
  <c r="F102" i="17"/>
  <c r="E102" i="17"/>
  <c r="I101" i="17"/>
  <c r="H101" i="17"/>
  <c r="G101" i="17"/>
  <c r="F101" i="17"/>
  <c r="E101" i="17"/>
  <c r="O96" i="17"/>
  <c r="N96" i="17"/>
  <c r="M96" i="17"/>
  <c r="L96" i="17"/>
  <c r="K96" i="17"/>
  <c r="J96" i="17"/>
  <c r="I96" i="17"/>
  <c r="H96" i="17"/>
  <c r="G96" i="17"/>
  <c r="F96" i="17"/>
  <c r="E96" i="17"/>
  <c r="I95" i="17"/>
  <c r="H95" i="17"/>
  <c r="G95" i="17"/>
  <c r="F95" i="17"/>
  <c r="E95" i="17"/>
  <c r="O90" i="17"/>
  <c r="N90" i="17"/>
  <c r="M90" i="17"/>
  <c r="L90" i="17"/>
  <c r="K90" i="17"/>
  <c r="J90" i="17"/>
  <c r="I90" i="17"/>
  <c r="H90" i="17"/>
  <c r="G90" i="17"/>
  <c r="F90" i="17"/>
  <c r="E90" i="17"/>
  <c r="I89" i="17"/>
  <c r="H89" i="17"/>
  <c r="G89" i="17"/>
  <c r="F89" i="17"/>
  <c r="E89" i="17"/>
  <c r="O84" i="17"/>
  <c r="N84" i="17"/>
  <c r="M84" i="17"/>
  <c r="L84" i="17"/>
  <c r="K84" i="17"/>
  <c r="J84" i="17"/>
  <c r="I84" i="17"/>
  <c r="H84" i="17"/>
  <c r="G84" i="17"/>
  <c r="F84" i="17"/>
  <c r="E84" i="17"/>
  <c r="I83" i="17"/>
  <c r="H83" i="17"/>
  <c r="G83" i="17"/>
  <c r="F83" i="17"/>
  <c r="E83" i="17"/>
  <c r="O78" i="17"/>
  <c r="N78" i="17"/>
  <c r="M78" i="17"/>
  <c r="L78" i="17"/>
  <c r="K78" i="17"/>
  <c r="J78" i="17"/>
  <c r="I78" i="17"/>
  <c r="H78" i="17"/>
  <c r="G78" i="17"/>
  <c r="F78" i="17"/>
  <c r="E78" i="17"/>
  <c r="I77" i="17"/>
  <c r="H77" i="17"/>
  <c r="G77" i="17"/>
  <c r="F77" i="17"/>
  <c r="E77" i="17"/>
  <c r="O72" i="17"/>
  <c r="N72" i="17"/>
  <c r="M72" i="17"/>
  <c r="L72" i="17"/>
  <c r="K72" i="17"/>
  <c r="J72" i="17"/>
  <c r="I72" i="17"/>
  <c r="H72" i="17"/>
  <c r="G72" i="17"/>
  <c r="F72" i="17"/>
  <c r="E72" i="17"/>
  <c r="I71" i="17"/>
  <c r="H71" i="17"/>
  <c r="G71" i="17"/>
  <c r="F71" i="17"/>
  <c r="E71" i="17"/>
  <c r="O66" i="17"/>
  <c r="N66" i="17"/>
  <c r="M66" i="17"/>
  <c r="L66" i="17"/>
  <c r="K66" i="17"/>
  <c r="J66" i="17"/>
  <c r="I66" i="17"/>
  <c r="H66" i="17"/>
  <c r="G66" i="17"/>
  <c r="F66" i="17"/>
  <c r="E66" i="17"/>
  <c r="I65" i="17"/>
  <c r="H65" i="17"/>
  <c r="G65" i="17"/>
  <c r="F65" i="17"/>
  <c r="E65" i="17"/>
  <c r="O60" i="17"/>
  <c r="N60" i="17"/>
  <c r="M60" i="17"/>
  <c r="L60" i="17"/>
  <c r="K60" i="17"/>
  <c r="J60" i="17"/>
  <c r="I60" i="17"/>
  <c r="H60" i="17"/>
  <c r="G60" i="17"/>
  <c r="F60" i="17"/>
  <c r="E60" i="17"/>
  <c r="I59" i="17"/>
  <c r="H59" i="17"/>
  <c r="G59" i="17"/>
  <c r="F59" i="17"/>
  <c r="E59" i="17"/>
  <c r="O54" i="17"/>
  <c r="N54" i="17"/>
  <c r="M54" i="17"/>
  <c r="L54" i="17"/>
  <c r="K54" i="17"/>
  <c r="J54" i="17"/>
  <c r="I54" i="17"/>
  <c r="H54" i="17"/>
  <c r="G54" i="17"/>
  <c r="F54" i="17"/>
  <c r="E54" i="17"/>
  <c r="I53" i="17"/>
  <c r="H53" i="17"/>
  <c r="G53" i="17"/>
  <c r="F53" i="17"/>
  <c r="E53" i="17"/>
  <c r="O48" i="17"/>
  <c r="N48" i="17"/>
  <c r="M48" i="17"/>
  <c r="L48" i="17"/>
  <c r="K48" i="17"/>
  <c r="J48" i="17"/>
  <c r="I48" i="17"/>
  <c r="H48" i="17"/>
  <c r="G48" i="17"/>
  <c r="F48" i="17"/>
  <c r="E48" i="17"/>
  <c r="I47" i="17"/>
  <c r="H47" i="17"/>
  <c r="G47" i="17"/>
  <c r="F47" i="17"/>
  <c r="E47" i="17"/>
  <c r="O42" i="17"/>
  <c r="N42" i="17"/>
  <c r="M42" i="17"/>
  <c r="L42" i="17"/>
  <c r="K42" i="17"/>
  <c r="J42" i="17"/>
  <c r="I42" i="17"/>
  <c r="H42" i="17"/>
  <c r="G42" i="17"/>
  <c r="F42" i="17"/>
  <c r="E42" i="17"/>
  <c r="I41" i="17"/>
  <c r="H41" i="17"/>
  <c r="G41" i="17"/>
  <c r="F41" i="17"/>
  <c r="E41" i="17"/>
  <c r="O36" i="17"/>
  <c r="N36" i="17"/>
  <c r="M36" i="17"/>
  <c r="L36" i="17"/>
  <c r="K36" i="17"/>
  <c r="J36" i="17"/>
  <c r="I36" i="17"/>
  <c r="H36" i="17"/>
  <c r="G36" i="17"/>
  <c r="F36" i="17"/>
  <c r="E36" i="17"/>
  <c r="I35" i="17"/>
  <c r="H35" i="17"/>
  <c r="G35" i="17"/>
  <c r="F35" i="17"/>
  <c r="E35" i="17"/>
  <c r="I29" i="17"/>
  <c r="G29" i="17"/>
  <c r="F29" i="17"/>
  <c r="E29" i="17"/>
  <c r="I28" i="17"/>
  <c r="H28" i="17"/>
  <c r="G28" i="17"/>
  <c r="F28" i="17"/>
  <c r="E28" i="17"/>
  <c r="G22" i="17"/>
  <c r="E22" i="17"/>
  <c r="G21" i="17"/>
  <c r="E21" i="17"/>
  <c r="G20" i="17"/>
  <c r="E20" i="17"/>
  <c r="G19" i="17"/>
  <c r="E19" i="17"/>
  <c r="G18" i="17"/>
  <c r="E18" i="17"/>
  <c r="G17" i="17"/>
  <c r="E17" i="17"/>
  <c r="G16" i="17"/>
  <c r="E16" i="17"/>
  <c r="G15" i="17"/>
  <c r="E15" i="17"/>
  <c r="G14" i="17"/>
  <c r="E14" i="17"/>
  <c r="G13" i="17"/>
  <c r="E13" i="17"/>
  <c r="G12" i="17"/>
  <c r="E12" i="17"/>
  <c r="G11" i="17"/>
  <c r="E11" i="17"/>
  <c r="O215" i="16"/>
  <c r="N215" i="16"/>
  <c r="M215" i="16"/>
  <c r="L215" i="16"/>
  <c r="K215" i="16"/>
  <c r="J215" i="16"/>
  <c r="I215" i="16"/>
  <c r="G215" i="16"/>
  <c r="F215" i="16"/>
  <c r="E215" i="16"/>
  <c r="O214" i="16"/>
  <c r="N214" i="16"/>
  <c r="M214" i="16"/>
  <c r="L214" i="16"/>
  <c r="K214" i="16"/>
  <c r="J214" i="16"/>
  <c r="I214" i="16"/>
  <c r="G214" i="16"/>
  <c r="F214" i="16"/>
  <c r="E214" i="16"/>
  <c r="O213" i="16"/>
  <c r="N213" i="16"/>
  <c r="M213" i="16"/>
  <c r="L213" i="16"/>
  <c r="K213" i="16"/>
  <c r="J213" i="16"/>
  <c r="I213" i="16"/>
  <c r="G213" i="16"/>
  <c r="F213" i="16"/>
  <c r="E213" i="16"/>
  <c r="O212" i="16"/>
  <c r="N212" i="16"/>
  <c r="M212" i="16"/>
  <c r="L212" i="16"/>
  <c r="K212" i="16"/>
  <c r="J212" i="16"/>
  <c r="I212" i="16"/>
  <c r="G212" i="16"/>
  <c r="F212" i="16"/>
  <c r="E212" i="16"/>
  <c r="O211" i="16"/>
  <c r="N211" i="16"/>
  <c r="M211" i="16"/>
  <c r="L211" i="16"/>
  <c r="K211" i="16"/>
  <c r="J211" i="16"/>
  <c r="I211" i="16"/>
  <c r="G211" i="16"/>
  <c r="F211" i="16"/>
  <c r="E211" i="16"/>
  <c r="O210" i="16"/>
  <c r="N210" i="16"/>
  <c r="M210" i="16"/>
  <c r="L210" i="16"/>
  <c r="K210" i="16"/>
  <c r="J210" i="16"/>
  <c r="I210" i="16"/>
  <c r="G210" i="16"/>
  <c r="F210" i="16"/>
  <c r="E210" i="16"/>
  <c r="O209" i="16"/>
  <c r="N209" i="16"/>
  <c r="M209" i="16"/>
  <c r="L209" i="16"/>
  <c r="K209" i="16"/>
  <c r="J209" i="16"/>
  <c r="I209" i="16"/>
  <c r="G209" i="16"/>
  <c r="F209" i="16"/>
  <c r="E209" i="16"/>
  <c r="O208" i="16"/>
  <c r="N208" i="16"/>
  <c r="M208" i="16"/>
  <c r="L208" i="16"/>
  <c r="K208" i="16"/>
  <c r="J208" i="16"/>
  <c r="I208" i="16"/>
  <c r="G208" i="16"/>
  <c r="F208" i="16"/>
  <c r="E208" i="16"/>
  <c r="O207" i="16"/>
  <c r="N207" i="16"/>
  <c r="M207" i="16"/>
  <c r="L207" i="16"/>
  <c r="K207" i="16"/>
  <c r="J207" i="16"/>
  <c r="I207" i="16"/>
  <c r="G207" i="16"/>
  <c r="F207" i="16"/>
  <c r="E207" i="16"/>
  <c r="O206" i="16"/>
  <c r="N206" i="16"/>
  <c r="M206" i="16"/>
  <c r="L206" i="16"/>
  <c r="K206" i="16"/>
  <c r="J206" i="16"/>
  <c r="I206" i="16"/>
  <c r="G206" i="16"/>
  <c r="F206" i="16"/>
  <c r="E206" i="16"/>
  <c r="O205" i="16"/>
  <c r="N205" i="16"/>
  <c r="M205" i="16"/>
  <c r="L205" i="16"/>
  <c r="K205" i="16"/>
  <c r="J205" i="16"/>
  <c r="I205" i="16"/>
  <c r="G205" i="16"/>
  <c r="F205" i="16"/>
  <c r="E205" i="16"/>
  <c r="O204" i="16"/>
  <c r="N204" i="16"/>
  <c r="M204" i="16"/>
  <c r="L204" i="16"/>
  <c r="K204" i="16"/>
  <c r="J204" i="16"/>
  <c r="I204" i="16"/>
  <c r="G204" i="16"/>
  <c r="F204" i="16"/>
  <c r="E204" i="16"/>
  <c r="G203" i="16"/>
  <c r="F203" i="16"/>
  <c r="E203" i="16"/>
  <c r="N195" i="16"/>
  <c r="L195" i="16"/>
  <c r="K195" i="16"/>
  <c r="O193" i="16"/>
  <c r="N193" i="16"/>
  <c r="M193" i="16"/>
  <c r="L193" i="16"/>
  <c r="K193" i="16"/>
  <c r="J193" i="16"/>
  <c r="I193" i="16"/>
  <c r="G193" i="16"/>
  <c r="F193" i="16"/>
  <c r="E193" i="16"/>
  <c r="O192" i="16"/>
  <c r="N192" i="16"/>
  <c r="M192" i="16"/>
  <c r="L192" i="16"/>
  <c r="K192" i="16"/>
  <c r="J192" i="16"/>
  <c r="I192" i="16"/>
  <c r="G192" i="16"/>
  <c r="F192" i="16"/>
  <c r="E192" i="16"/>
  <c r="O191" i="16"/>
  <c r="N191" i="16"/>
  <c r="M191" i="16"/>
  <c r="L191" i="16"/>
  <c r="K191" i="16"/>
  <c r="J191" i="16"/>
  <c r="I191" i="16"/>
  <c r="G191" i="16"/>
  <c r="F191" i="16"/>
  <c r="E191" i="16"/>
  <c r="O190" i="16"/>
  <c r="N190" i="16"/>
  <c r="M190" i="16"/>
  <c r="L190" i="16"/>
  <c r="K190" i="16"/>
  <c r="J190" i="16"/>
  <c r="I190" i="16"/>
  <c r="H190" i="16"/>
  <c r="G190" i="16"/>
  <c r="F190" i="16"/>
  <c r="E190" i="16"/>
  <c r="O189" i="16"/>
  <c r="N189" i="16"/>
  <c r="M189" i="16"/>
  <c r="L189" i="16"/>
  <c r="K189" i="16"/>
  <c r="J189" i="16"/>
  <c r="I189" i="16"/>
  <c r="G189" i="16"/>
  <c r="F189" i="16"/>
  <c r="E189" i="16"/>
  <c r="O188" i="16"/>
  <c r="N188" i="16"/>
  <c r="M188" i="16"/>
  <c r="L188" i="16"/>
  <c r="K188" i="16"/>
  <c r="J188" i="16"/>
  <c r="I188" i="16"/>
  <c r="G188" i="16"/>
  <c r="F188" i="16"/>
  <c r="E188" i="16"/>
  <c r="O187" i="16"/>
  <c r="N187" i="16"/>
  <c r="M187" i="16"/>
  <c r="L187" i="16"/>
  <c r="K187" i="16"/>
  <c r="K199" i="16" s="1"/>
  <c r="J187" i="16"/>
  <c r="I187" i="16"/>
  <c r="G187" i="16"/>
  <c r="F187" i="16"/>
  <c r="E187" i="16"/>
  <c r="O186" i="16"/>
  <c r="N186" i="16"/>
  <c r="M186" i="16"/>
  <c r="L186" i="16"/>
  <c r="K186" i="16"/>
  <c r="J186" i="16"/>
  <c r="I186" i="16"/>
  <c r="G186" i="16"/>
  <c r="F186" i="16"/>
  <c r="E186" i="16"/>
  <c r="O185" i="16"/>
  <c r="N185" i="16"/>
  <c r="M185" i="16"/>
  <c r="L185" i="16"/>
  <c r="K185" i="16"/>
  <c r="J185" i="16"/>
  <c r="I185" i="16"/>
  <c r="G185" i="16"/>
  <c r="F185" i="16"/>
  <c r="E185" i="16"/>
  <c r="O184" i="16"/>
  <c r="N184" i="16"/>
  <c r="M184" i="16"/>
  <c r="L184" i="16"/>
  <c r="L196" i="16" s="1"/>
  <c r="L23" i="18" s="1"/>
  <c r="K184" i="16"/>
  <c r="J184" i="16"/>
  <c r="I184" i="16"/>
  <c r="G184" i="16"/>
  <c r="F184" i="16"/>
  <c r="E184" i="16"/>
  <c r="O183" i="16"/>
  <c r="N183" i="16"/>
  <c r="M183" i="16"/>
  <c r="L183" i="16"/>
  <c r="K183" i="16"/>
  <c r="J183" i="16"/>
  <c r="I183" i="16"/>
  <c r="G183" i="16"/>
  <c r="F183" i="16"/>
  <c r="E183" i="16"/>
  <c r="O182" i="16"/>
  <c r="N182" i="16"/>
  <c r="M182" i="16"/>
  <c r="L182" i="16"/>
  <c r="K182" i="16"/>
  <c r="J182" i="16"/>
  <c r="I182" i="16"/>
  <c r="G182" i="16"/>
  <c r="F182" i="16"/>
  <c r="E182" i="16"/>
  <c r="G181" i="16"/>
  <c r="F181" i="16"/>
  <c r="M195" i="16" s="1"/>
  <c r="E181" i="16"/>
  <c r="G175" i="16"/>
  <c r="F175" i="16"/>
  <c r="E175" i="16"/>
  <c r="G174" i="16"/>
  <c r="F174" i="16"/>
  <c r="E174" i="16"/>
  <c r="G173" i="16"/>
  <c r="F173" i="16"/>
  <c r="E173" i="16"/>
  <c r="G168" i="16"/>
  <c r="F168" i="16"/>
  <c r="E168" i="16"/>
  <c r="G167" i="16"/>
  <c r="F167" i="16"/>
  <c r="E167" i="16"/>
  <c r="G166" i="16"/>
  <c r="F166" i="16"/>
  <c r="E166" i="16"/>
  <c r="G161" i="16"/>
  <c r="F161" i="16"/>
  <c r="E161" i="16"/>
  <c r="G160" i="16"/>
  <c r="F160" i="16"/>
  <c r="E160" i="16"/>
  <c r="G159" i="16"/>
  <c r="F159" i="16"/>
  <c r="E159" i="16"/>
  <c r="G154" i="16"/>
  <c r="F154" i="16"/>
  <c r="E154" i="16"/>
  <c r="G153" i="16"/>
  <c r="F153" i="16"/>
  <c r="E153" i="16"/>
  <c r="G152" i="16"/>
  <c r="F152" i="16"/>
  <c r="E152" i="16"/>
  <c r="G147" i="16"/>
  <c r="F147" i="16"/>
  <c r="E147" i="16"/>
  <c r="G146" i="16"/>
  <c r="F146" i="16"/>
  <c r="E146" i="16"/>
  <c r="G145" i="16"/>
  <c r="F145" i="16"/>
  <c r="E145" i="16"/>
  <c r="G140" i="16"/>
  <c r="F140" i="16"/>
  <c r="E140" i="16"/>
  <c r="G139" i="16"/>
  <c r="F139" i="16"/>
  <c r="E139" i="16"/>
  <c r="G138" i="16"/>
  <c r="F138" i="16"/>
  <c r="E138" i="16"/>
  <c r="G133" i="16"/>
  <c r="F133" i="16"/>
  <c r="E133" i="16"/>
  <c r="G132" i="16"/>
  <c r="F132" i="16"/>
  <c r="E132" i="16"/>
  <c r="G131" i="16"/>
  <c r="F131" i="16"/>
  <c r="E131" i="16"/>
  <c r="G126" i="16"/>
  <c r="F126" i="16"/>
  <c r="E126" i="16"/>
  <c r="G125" i="16"/>
  <c r="F125" i="16"/>
  <c r="E125" i="16"/>
  <c r="G124" i="16"/>
  <c r="F124" i="16"/>
  <c r="E124" i="16"/>
  <c r="G119" i="16"/>
  <c r="F119" i="16"/>
  <c r="E119" i="16"/>
  <c r="G118" i="16"/>
  <c r="F118" i="16"/>
  <c r="E118" i="16"/>
  <c r="G117" i="16"/>
  <c r="F117" i="16"/>
  <c r="E117" i="16"/>
  <c r="G112" i="16"/>
  <c r="F112" i="16"/>
  <c r="E112" i="16"/>
  <c r="G111" i="16"/>
  <c r="F111" i="16"/>
  <c r="E111" i="16"/>
  <c r="G110" i="16"/>
  <c r="F110" i="16"/>
  <c r="E110" i="16"/>
  <c r="G105" i="16"/>
  <c r="F105" i="16"/>
  <c r="E105" i="16"/>
  <c r="G104" i="16"/>
  <c r="F104" i="16"/>
  <c r="E104" i="16"/>
  <c r="G103" i="16"/>
  <c r="F103" i="16"/>
  <c r="E103" i="16"/>
  <c r="G98" i="16"/>
  <c r="F98" i="16"/>
  <c r="E98" i="16"/>
  <c r="G97" i="16"/>
  <c r="F97" i="16"/>
  <c r="E97" i="16"/>
  <c r="G96" i="16"/>
  <c r="F96" i="16"/>
  <c r="E96" i="16"/>
  <c r="O90" i="16"/>
  <c r="N90" i="16"/>
  <c r="M90" i="16"/>
  <c r="L90" i="16"/>
  <c r="K90" i="16"/>
  <c r="J90" i="16"/>
  <c r="I90" i="16"/>
  <c r="H90" i="16"/>
  <c r="G90" i="16"/>
  <c r="F90" i="16"/>
  <c r="E90" i="16"/>
  <c r="O89" i="16"/>
  <c r="N89" i="16"/>
  <c r="M89" i="16"/>
  <c r="L89" i="16"/>
  <c r="K89" i="16"/>
  <c r="J89" i="16"/>
  <c r="I89" i="16"/>
  <c r="H89" i="16"/>
  <c r="G89" i="16"/>
  <c r="F89" i="16"/>
  <c r="E89" i="16"/>
  <c r="G88" i="16"/>
  <c r="F88" i="16"/>
  <c r="E88" i="16"/>
  <c r="O83" i="16"/>
  <c r="N83" i="16"/>
  <c r="M83" i="16"/>
  <c r="L83" i="16"/>
  <c r="K83" i="16"/>
  <c r="J83" i="16"/>
  <c r="I83" i="16"/>
  <c r="H83" i="16"/>
  <c r="G83" i="16"/>
  <c r="F83" i="16"/>
  <c r="E83" i="16"/>
  <c r="O82" i="16"/>
  <c r="N82" i="16"/>
  <c r="M82" i="16"/>
  <c r="L82" i="16"/>
  <c r="K82" i="16"/>
  <c r="J82" i="16"/>
  <c r="I82" i="16"/>
  <c r="H82" i="16"/>
  <c r="G82" i="16"/>
  <c r="F82" i="16"/>
  <c r="E82" i="16"/>
  <c r="G81" i="16"/>
  <c r="F81" i="16"/>
  <c r="E81" i="16"/>
  <c r="O76" i="16"/>
  <c r="N76" i="16"/>
  <c r="M76" i="16"/>
  <c r="L76" i="16"/>
  <c r="K76" i="16"/>
  <c r="J76" i="16"/>
  <c r="I76" i="16"/>
  <c r="H76" i="16"/>
  <c r="G76" i="16"/>
  <c r="F76" i="16"/>
  <c r="E76" i="16"/>
  <c r="O75" i="16"/>
  <c r="N75" i="16"/>
  <c r="M75" i="16"/>
  <c r="L75" i="16"/>
  <c r="K75" i="16"/>
  <c r="J75" i="16"/>
  <c r="I75" i="16"/>
  <c r="H75" i="16"/>
  <c r="G75" i="16"/>
  <c r="F75" i="16"/>
  <c r="E75" i="16"/>
  <c r="G74" i="16"/>
  <c r="F74" i="16"/>
  <c r="E74" i="16"/>
  <c r="O69" i="16"/>
  <c r="N69" i="16"/>
  <c r="M69" i="16"/>
  <c r="L69" i="16"/>
  <c r="K69" i="16"/>
  <c r="J69" i="16"/>
  <c r="I69" i="16"/>
  <c r="H69" i="16"/>
  <c r="G69" i="16"/>
  <c r="F69" i="16"/>
  <c r="E69" i="16"/>
  <c r="O68" i="16"/>
  <c r="N68" i="16"/>
  <c r="M68" i="16"/>
  <c r="L68" i="16"/>
  <c r="K68" i="16"/>
  <c r="J68" i="16"/>
  <c r="I68" i="16"/>
  <c r="H68" i="16"/>
  <c r="G68" i="16"/>
  <c r="F68" i="16"/>
  <c r="E68" i="16"/>
  <c r="G67" i="16"/>
  <c r="F67" i="16"/>
  <c r="E67" i="16"/>
  <c r="O62" i="16"/>
  <c r="N62" i="16"/>
  <c r="M62" i="16"/>
  <c r="L62" i="16"/>
  <c r="K62" i="16"/>
  <c r="J62" i="16"/>
  <c r="I62" i="16"/>
  <c r="H62" i="16"/>
  <c r="G62" i="16"/>
  <c r="F62" i="16"/>
  <c r="E62" i="16"/>
  <c r="O61" i="16"/>
  <c r="N61" i="16"/>
  <c r="M61" i="16"/>
  <c r="L61" i="16"/>
  <c r="K61" i="16"/>
  <c r="J61" i="16"/>
  <c r="I61" i="16"/>
  <c r="H61" i="16"/>
  <c r="G61" i="16"/>
  <c r="F61" i="16"/>
  <c r="E61" i="16"/>
  <c r="G60" i="16"/>
  <c r="F60" i="16"/>
  <c r="E60" i="16"/>
  <c r="O55" i="16"/>
  <c r="N55" i="16"/>
  <c r="M55" i="16"/>
  <c r="L55" i="16"/>
  <c r="K55" i="16"/>
  <c r="J55" i="16"/>
  <c r="I55" i="16"/>
  <c r="H55" i="16"/>
  <c r="G55" i="16"/>
  <c r="F55" i="16"/>
  <c r="E55" i="16"/>
  <c r="O54" i="16"/>
  <c r="N54" i="16"/>
  <c r="M54" i="16"/>
  <c r="L54" i="16"/>
  <c r="K54" i="16"/>
  <c r="J54" i="16"/>
  <c r="I54" i="16"/>
  <c r="H54" i="16"/>
  <c r="G54" i="16"/>
  <c r="F54" i="16"/>
  <c r="E54" i="16"/>
  <c r="G53" i="16"/>
  <c r="F53" i="16"/>
  <c r="E53" i="16"/>
  <c r="O48" i="16"/>
  <c r="N48" i="16"/>
  <c r="M48" i="16"/>
  <c r="L48" i="16"/>
  <c r="K48" i="16"/>
  <c r="J48" i="16"/>
  <c r="I48" i="16"/>
  <c r="H48" i="16"/>
  <c r="G48" i="16"/>
  <c r="F48" i="16"/>
  <c r="E48" i="16"/>
  <c r="O47" i="16"/>
  <c r="N47" i="16"/>
  <c r="M47" i="16"/>
  <c r="L47" i="16"/>
  <c r="K47" i="16"/>
  <c r="J47" i="16"/>
  <c r="I47" i="16"/>
  <c r="H47" i="16"/>
  <c r="G47" i="16"/>
  <c r="F47" i="16"/>
  <c r="E47" i="16"/>
  <c r="G46" i="16"/>
  <c r="F46" i="16"/>
  <c r="E46" i="16"/>
  <c r="O41" i="16"/>
  <c r="N41" i="16"/>
  <c r="M41" i="16"/>
  <c r="L41" i="16"/>
  <c r="K41" i="16"/>
  <c r="J41" i="16"/>
  <c r="I41" i="16"/>
  <c r="H41" i="16"/>
  <c r="G41" i="16"/>
  <c r="F41" i="16"/>
  <c r="E41" i="16"/>
  <c r="O40" i="16"/>
  <c r="N40" i="16"/>
  <c r="M40" i="16"/>
  <c r="L40" i="16"/>
  <c r="K40" i="16"/>
  <c r="J40" i="16"/>
  <c r="I40" i="16"/>
  <c r="H40" i="16"/>
  <c r="G40" i="16"/>
  <c r="F40" i="16"/>
  <c r="E40" i="16"/>
  <c r="G39" i="16"/>
  <c r="F39" i="16"/>
  <c r="E39" i="16"/>
  <c r="O34" i="16"/>
  <c r="N34" i="16"/>
  <c r="M34" i="16"/>
  <c r="L34" i="16"/>
  <c r="K34" i="16"/>
  <c r="J34" i="16"/>
  <c r="I34" i="16"/>
  <c r="H34" i="16"/>
  <c r="G34" i="16"/>
  <c r="F34" i="16"/>
  <c r="E34" i="16"/>
  <c r="O33" i="16"/>
  <c r="N33" i="16"/>
  <c r="M33" i="16"/>
  <c r="L33" i="16"/>
  <c r="K33" i="16"/>
  <c r="J33" i="16"/>
  <c r="I33" i="16"/>
  <c r="H33" i="16"/>
  <c r="G33" i="16"/>
  <c r="F33" i="16"/>
  <c r="E33" i="16"/>
  <c r="G32" i="16"/>
  <c r="F32" i="16"/>
  <c r="E32" i="16"/>
  <c r="O27" i="16"/>
  <c r="N27" i="16"/>
  <c r="M27" i="16"/>
  <c r="L27" i="16"/>
  <c r="K27" i="16"/>
  <c r="J27" i="16"/>
  <c r="I27" i="16"/>
  <c r="H27" i="16"/>
  <c r="G27" i="16"/>
  <c r="F27" i="16"/>
  <c r="E27" i="16"/>
  <c r="O26" i="16"/>
  <c r="N26" i="16"/>
  <c r="M26" i="16"/>
  <c r="L26" i="16"/>
  <c r="K26" i="16"/>
  <c r="J26" i="16"/>
  <c r="I26" i="16"/>
  <c r="H26" i="16"/>
  <c r="G26" i="16"/>
  <c r="F26" i="16"/>
  <c r="E26" i="16"/>
  <c r="G25" i="16"/>
  <c r="F25" i="16"/>
  <c r="E25" i="16"/>
  <c r="O20" i="16"/>
  <c r="N20" i="16"/>
  <c r="M20" i="16"/>
  <c r="L20" i="16"/>
  <c r="K20" i="16"/>
  <c r="J20" i="16"/>
  <c r="I20" i="16"/>
  <c r="H20" i="16"/>
  <c r="G20" i="16"/>
  <c r="F20" i="16"/>
  <c r="E20" i="16"/>
  <c r="O19" i="16"/>
  <c r="N19" i="16"/>
  <c r="M19" i="16"/>
  <c r="L19" i="16"/>
  <c r="K19" i="16"/>
  <c r="J19" i="16"/>
  <c r="I19" i="16"/>
  <c r="H19" i="16"/>
  <c r="G19" i="16"/>
  <c r="F19" i="16"/>
  <c r="E19" i="16"/>
  <c r="G18" i="16"/>
  <c r="F18" i="16"/>
  <c r="E18" i="16"/>
  <c r="O13" i="16"/>
  <c r="N13" i="16"/>
  <c r="M13" i="16"/>
  <c r="L13" i="16"/>
  <c r="K13" i="16"/>
  <c r="J13" i="16"/>
  <c r="I13" i="16"/>
  <c r="H13" i="16"/>
  <c r="G13" i="16"/>
  <c r="F13" i="16"/>
  <c r="E13" i="16"/>
  <c r="O12" i="16"/>
  <c r="N12" i="16"/>
  <c r="M12" i="16"/>
  <c r="L12" i="16"/>
  <c r="K12" i="16"/>
  <c r="J12" i="16"/>
  <c r="I12" i="16"/>
  <c r="H12" i="16"/>
  <c r="G12" i="16"/>
  <c r="F12" i="16"/>
  <c r="E12" i="16"/>
  <c r="G11" i="16"/>
  <c r="F11" i="16"/>
  <c r="E11" i="16"/>
  <c r="E18" i="2"/>
  <c r="J121" i="15"/>
  <c r="J4" i="14" s="1"/>
  <c r="I116" i="15"/>
  <c r="G116" i="15"/>
  <c r="F116" i="15"/>
  <c r="E116" i="15"/>
  <c r="I115" i="15"/>
  <c r="H115" i="15"/>
  <c r="G115" i="15"/>
  <c r="F115" i="15"/>
  <c r="E115" i="15"/>
  <c r="G114" i="15"/>
  <c r="F114" i="15"/>
  <c r="E114" i="15"/>
  <c r="G113" i="15"/>
  <c r="F113" i="15"/>
  <c r="E113" i="15"/>
  <c r="I108" i="15"/>
  <c r="H108" i="15"/>
  <c r="G108" i="15"/>
  <c r="F108" i="15"/>
  <c r="E108" i="15"/>
  <c r="G107" i="15"/>
  <c r="F107" i="15"/>
  <c r="E107" i="15"/>
  <c r="I101" i="15"/>
  <c r="G101" i="15"/>
  <c r="F101" i="15"/>
  <c r="E101" i="15"/>
  <c r="O97" i="15"/>
  <c r="H407" i="22" s="1"/>
  <c r="I96" i="15"/>
  <c r="G96" i="15"/>
  <c r="F96" i="15"/>
  <c r="E96" i="15"/>
  <c r="I91" i="15"/>
  <c r="G91" i="15"/>
  <c r="F91" i="15"/>
  <c r="E91" i="15"/>
  <c r="I90" i="15"/>
  <c r="G90" i="15"/>
  <c r="F90" i="15"/>
  <c r="E90" i="15"/>
  <c r="I84" i="15"/>
  <c r="G84" i="15"/>
  <c r="F84" i="15"/>
  <c r="E84" i="15"/>
  <c r="I83" i="15"/>
  <c r="G83" i="15"/>
  <c r="F83" i="15"/>
  <c r="E83" i="15"/>
  <c r="I76" i="15"/>
  <c r="G76" i="15"/>
  <c r="F76" i="15"/>
  <c r="E76" i="15"/>
  <c r="I71" i="15"/>
  <c r="H71" i="15"/>
  <c r="G71" i="15"/>
  <c r="F71" i="15"/>
  <c r="E71" i="15"/>
  <c r="I70" i="15"/>
  <c r="H70" i="15"/>
  <c r="G70" i="15"/>
  <c r="F70" i="15"/>
  <c r="E70" i="15"/>
  <c r="G69" i="15"/>
  <c r="E69" i="15"/>
  <c r="G64" i="15"/>
  <c r="F64" i="15"/>
  <c r="E64" i="15"/>
  <c r="G63" i="15"/>
  <c r="F63" i="15"/>
  <c r="E63" i="15"/>
  <c r="I56" i="15"/>
  <c r="H56" i="15"/>
  <c r="G56" i="15"/>
  <c r="F56" i="15"/>
  <c r="E56" i="15"/>
  <c r="I55" i="15"/>
  <c r="H55" i="15"/>
  <c r="G55" i="15"/>
  <c r="F55" i="15"/>
  <c r="E55" i="15"/>
  <c r="G54" i="15"/>
  <c r="F54" i="15"/>
  <c r="E54" i="15"/>
  <c r="I48" i="15"/>
  <c r="G48" i="15"/>
  <c r="F48" i="15"/>
  <c r="E48" i="15"/>
  <c r="I47" i="15"/>
  <c r="G47" i="15"/>
  <c r="F47" i="15"/>
  <c r="E47" i="15"/>
  <c r="I42" i="15"/>
  <c r="H42" i="15"/>
  <c r="G42" i="15"/>
  <c r="F42" i="15"/>
  <c r="E42" i="15"/>
  <c r="I37" i="15"/>
  <c r="H37" i="15"/>
  <c r="G37" i="15"/>
  <c r="F37" i="15"/>
  <c r="E37" i="15"/>
  <c r="G36" i="15"/>
  <c r="F36" i="15"/>
  <c r="E36" i="15"/>
  <c r="G35" i="15"/>
  <c r="F35" i="15"/>
  <c r="E35" i="15"/>
  <c r="I29" i="15"/>
  <c r="H29" i="15"/>
  <c r="G29" i="15"/>
  <c r="F29" i="15"/>
  <c r="E29" i="15"/>
  <c r="G28" i="15"/>
  <c r="F28" i="15"/>
  <c r="E28" i="15"/>
  <c r="I23" i="15"/>
  <c r="G23" i="15"/>
  <c r="F23" i="15"/>
  <c r="E23" i="15"/>
  <c r="G22" i="15"/>
  <c r="F22" i="15"/>
  <c r="E22" i="15"/>
  <c r="G21" i="15"/>
  <c r="F21" i="15"/>
  <c r="E21" i="15"/>
  <c r="I16" i="15"/>
  <c r="H16" i="15"/>
  <c r="G16" i="15"/>
  <c r="F16" i="15"/>
  <c r="E16" i="15"/>
  <c r="I11" i="15"/>
  <c r="H11" i="15"/>
  <c r="G11" i="15"/>
  <c r="F11" i="15"/>
  <c r="E11" i="15"/>
  <c r="C66" i="6"/>
  <c r="C65" i="6"/>
  <c r="B64" i="6"/>
  <c r="B62" i="6"/>
  <c r="C60" i="6"/>
  <c r="C59" i="6"/>
  <c r="C58" i="6"/>
  <c r="C57" i="6"/>
  <c r="C56" i="6"/>
  <c r="B55" i="6"/>
  <c r="C53" i="6"/>
  <c r="C52" i="6"/>
  <c r="C51" i="6"/>
  <c r="B50" i="6"/>
  <c r="C48" i="6"/>
  <c r="C46" i="6"/>
  <c r="C44" i="6"/>
  <c r="C42" i="6"/>
  <c r="C41" i="6"/>
  <c r="C40" i="6"/>
  <c r="C39" i="6"/>
  <c r="B38" i="6"/>
  <c r="C32" i="6"/>
  <c r="C30" i="6"/>
  <c r="C28" i="6"/>
  <c r="C27" i="6"/>
  <c r="C26" i="6"/>
  <c r="C24" i="6"/>
  <c r="C22" i="6"/>
  <c r="C21" i="6"/>
  <c r="C19" i="6"/>
  <c r="C17" i="6"/>
  <c r="C16" i="6"/>
  <c r="C15" i="6"/>
  <c r="C14" i="6"/>
  <c r="B13" i="6"/>
  <c r="A7" i="6"/>
  <c r="A1" i="6"/>
  <c r="A1" i="5"/>
  <c r="C7" i="1"/>
  <c r="A1" i="1"/>
  <c r="F176" i="16" l="1"/>
  <c r="F127" i="16"/>
  <c r="F162" i="16"/>
  <c r="J35" i="16"/>
  <c r="J53" i="17" s="1"/>
  <c r="J55" i="17" s="1"/>
  <c r="F99" i="16"/>
  <c r="H499" i="22" s="1"/>
  <c r="O84" i="16"/>
  <c r="H492" i="22" s="1"/>
  <c r="J37" i="15"/>
  <c r="J38" i="15" s="1"/>
  <c r="F113" i="16"/>
  <c r="O63" i="16"/>
  <c r="H474" i="22" s="1"/>
  <c r="F120" i="16"/>
  <c r="H502" i="22" s="1"/>
  <c r="F65" i="15"/>
  <c r="F382" i="22" s="1"/>
  <c r="J42" i="15"/>
  <c r="M49" i="16"/>
  <c r="M65" i="17" s="1"/>
  <c r="F134" i="16"/>
  <c r="F16" i="17" s="1"/>
  <c r="O49" i="16"/>
  <c r="O65" i="17" s="1"/>
  <c r="L199" i="16"/>
  <c r="L26" i="18" s="1"/>
  <c r="N49" i="16"/>
  <c r="N65" i="17" s="1"/>
  <c r="M77" i="16"/>
  <c r="M89" i="17" s="1"/>
  <c r="O77" i="16"/>
  <c r="H421" i="22"/>
  <c r="H445" i="22"/>
  <c r="J49" i="16"/>
  <c r="H457" i="22" s="1"/>
  <c r="N42" i="16"/>
  <c r="H455" i="22" s="1"/>
  <c r="K49" i="16"/>
  <c r="K65" i="17" s="1"/>
  <c r="K194" i="16"/>
  <c r="H512" i="22" s="1"/>
  <c r="M196" i="16"/>
  <c r="M23" i="18" s="1"/>
  <c r="O29" i="17"/>
  <c r="N77" i="16"/>
  <c r="H485" i="22" s="1"/>
  <c r="K63" i="16"/>
  <c r="H470" i="22" s="1"/>
  <c r="L194" i="16"/>
  <c r="M194" i="16"/>
  <c r="O42" i="16"/>
  <c r="H456" i="22" s="1"/>
  <c r="L49" i="16"/>
  <c r="L65" i="17" s="1"/>
  <c r="K21" i="16"/>
  <c r="H434" i="22" s="1"/>
  <c r="J4" i="20"/>
  <c r="F141" i="16"/>
  <c r="H505" i="22" s="1"/>
  <c r="J84" i="18"/>
  <c r="J85" i="18" s="1"/>
  <c r="F13" i="17"/>
  <c r="H501" i="22"/>
  <c r="K220" i="16"/>
  <c r="H572" i="22" s="1"/>
  <c r="M219" i="16"/>
  <c r="O218" i="16"/>
  <c r="O17" i="18" s="1"/>
  <c r="K217" i="16"/>
  <c r="J217" i="16"/>
  <c r="H553" i="22" s="1"/>
  <c r="O216" i="16"/>
  <c r="N216" i="16"/>
  <c r="H551" i="22" s="1"/>
  <c r="O221" i="16"/>
  <c r="N21" i="16"/>
  <c r="H437" i="22" s="1"/>
  <c r="O21" i="16"/>
  <c r="O41" i="17" s="1"/>
  <c r="J218" i="16"/>
  <c r="H559" i="22" s="1"/>
  <c r="H513" i="22"/>
  <c r="L21" i="18"/>
  <c r="H514" i="22"/>
  <c r="M21" i="18"/>
  <c r="M42" i="16"/>
  <c r="M59" i="17" s="1"/>
  <c r="L220" i="16"/>
  <c r="L19" i="18" s="1"/>
  <c r="M220" i="16"/>
  <c r="M19" i="18" s="1"/>
  <c r="F106" i="16"/>
  <c r="F12" i="17" s="1"/>
  <c r="H510" i="22"/>
  <c r="F22" i="17"/>
  <c r="K26" i="18"/>
  <c r="H542" i="22"/>
  <c r="J221" i="16"/>
  <c r="H577" i="22" s="1"/>
  <c r="L84" i="16"/>
  <c r="K221" i="16"/>
  <c r="H578" i="22" s="1"/>
  <c r="M84" i="16"/>
  <c r="L221" i="16"/>
  <c r="L20" i="18" s="1"/>
  <c r="N84" i="16"/>
  <c r="M221" i="16"/>
  <c r="M20" i="18" s="1"/>
  <c r="F11" i="17"/>
  <c r="N220" i="16"/>
  <c r="N19" i="18" s="1"/>
  <c r="M217" i="16"/>
  <c r="M16" i="18" s="1"/>
  <c r="N221" i="16"/>
  <c r="K218" i="16"/>
  <c r="H560" i="22" s="1"/>
  <c r="J84" i="16"/>
  <c r="L218" i="16"/>
  <c r="L17" i="18" s="1"/>
  <c r="K84" i="16"/>
  <c r="M216" i="16"/>
  <c r="H550" i="22" s="1"/>
  <c r="J89" i="18"/>
  <c r="J98" i="18" s="1"/>
  <c r="K70" i="16"/>
  <c r="H476" i="22" s="1"/>
  <c r="F148" i="16"/>
  <c r="H506" i="22" s="1"/>
  <c r="K197" i="16"/>
  <c r="L56" i="16"/>
  <c r="L70" i="16"/>
  <c r="H477" i="22" s="1"/>
  <c r="L197" i="16"/>
  <c r="L24" i="18" s="1"/>
  <c r="K121" i="15"/>
  <c r="K84" i="18" s="1"/>
  <c r="L42" i="16"/>
  <c r="H453" i="22" s="1"/>
  <c r="M70" i="16"/>
  <c r="H478" i="22" s="1"/>
  <c r="M197" i="16"/>
  <c r="M24" i="18" s="1"/>
  <c r="N70" i="16"/>
  <c r="H479" i="22" s="1"/>
  <c r="N197" i="16"/>
  <c r="J4" i="16"/>
  <c r="K35" i="16"/>
  <c r="O56" i="16"/>
  <c r="O70" i="16"/>
  <c r="H480" i="22" s="1"/>
  <c r="L198" i="16"/>
  <c r="H537" i="22" s="1"/>
  <c r="O197" i="16"/>
  <c r="J16" i="15"/>
  <c r="M198" i="16"/>
  <c r="M25" i="18" s="1"/>
  <c r="O198" i="16"/>
  <c r="N63" i="16"/>
  <c r="N77" i="17" s="1"/>
  <c r="F155" i="16"/>
  <c r="H507" i="22" s="1"/>
  <c r="J194" i="16"/>
  <c r="H511" i="22" s="1"/>
  <c r="N198" i="16"/>
  <c r="H539" i="22" s="1"/>
  <c r="H500" i="22"/>
  <c r="F363" i="22"/>
  <c r="J108" i="15"/>
  <c r="J109" i="15" s="1"/>
  <c r="J94" i="18"/>
  <c r="I777" i="22"/>
  <c r="L22" i="18"/>
  <c r="H519" i="22"/>
  <c r="N22" i="18"/>
  <c r="H521" i="22"/>
  <c r="N28" i="16"/>
  <c r="M28" i="16"/>
  <c r="J28" i="16"/>
  <c r="K28" i="16"/>
  <c r="L28" i="16"/>
  <c r="F19" i="17"/>
  <c r="O91" i="16"/>
  <c r="N91" i="16"/>
  <c r="M91" i="16"/>
  <c r="M21" i="16"/>
  <c r="L21" i="16"/>
  <c r="L91" i="16"/>
  <c r="J70" i="16"/>
  <c r="H525" i="22"/>
  <c r="K22" i="18"/>
  <c r="H518" i="22"/>
  <c r="M22" i="18"/>
  <c r="H520" i="22"/>
  <c r="H574" i="22"/>
  <c r="O28" i="16"/>
  <c r="K16" i="15"/>
  <c r="K77" i="17"/>
  <c r="N15" i="18"/>
  <c r="J90" i="18"/>
  <c r="K14" i="16"/>
  <c r="J91" i="16"/>
  <c r="F15" i="17"/>
  <c r="H503" i="22"/>
  <c r="K91" i="16"/>
  <c r="J21" i="16"/>
  <c r="H603" i="22"/>
  <c r="J111" i="17"/>
  <c r="J199" i="16"/>
  <c r="O195" i="16"/>
  <c r="N199" i="16"/>
  <c r="K196" i="16"/>
  <c r="M199" i="16"/>
  <c r="J196" i="16"/>
  <c r="J197" i="16"/>
  <c r="N196" i="16"/>
  <c r="O196" i="16"/>
  <c r="K198" i="16"/>
  <c r="J198" i="16"/>
  <c r="F20" i="17"/>
  <c r="H508" i="22"/>
  <c r="J42" i="16"/>
  <c r="M63" i="16"/>
  <c r="L63" i="16"/>
  <c r="O194" i="16"/>
  <c r="O217" i="16"/>
  <c r="O220" i="16"/>
  <c r="N217" i="16"/>
  <c r="N218" i="16"/>
  <c r="M218" i="16"/>
  <c r="J220" i="16"/>
  <c r="L216" i="16"/>
  <c r="K216" i="16"/>
  <c r="N219" i="16"/>
  <c r="O219" i="16"/>
  <c r="J216" i="16"/>
  <c r="L219" i="16"/>
  <c r="K219" i="16"/>
  <c r="J219" i="16"/>
  <c r="L217" i="16"/>
  <c r="F169" i="16"/>
  <c r="J14" i="16"/>
  <c r="M14" i="16"/>
  <c r="O14" i="16"/>
  <c r="N14" i="16"/>
  <c r="O199" i="16"/>
  <c r="N194" i="16"/>
  <c r="L14" i="16"/>
  <c r="J4" i="17"/>
  <c r="J11" i="15"/>
  <c r="J12" i="15" s="1"/>
  <c r="J27" i="18"/>
  <c r="J4" i="15"/>
  <c r="J4" i="19"/>
  <c r="J43" i="18"/>
  <c r="J4" i="18"/>
  <c r="J62" i="18"/>
  <c r="K42" i="16"/>
  <c r="J63" i="16"/>
  <c r="J195" i="16"/>
  <c r="O35" i="16"/>
  <c r="N35" i="16"/>
  <c r="L35" i="16"/>
  <c r="M35" i="16"/>
  <c r="K77" i="16"/>
  <c r="J77" i="16"/>
  <c r="N56" i="16"/>
  <c r="M56" i="16"/>
  <c r="J56" i="16"/>
  <c r="K56" i="16"/>
  <c r="L77" i="16"/>
  <c r="O95" i="17" l="1"/>
  <c r="F18" i="17"/>
  <c r="H504" i="22"/>
  <c r="N25" i="18"/>
  <c r="H543" i="22"/>
  <c r="K79" i="17"/>
  <c r="J65" i="17"/>
  <c r="J67" i="17" s="1"/>
  <c r="K67" i="17" s="1"/>
  <c r="H473" i="22"/>
  <c r="M15" i="18"/>
  <c r="K19" i="18"/>
  <c r="O59" i="17"/>
  <c r="F69" i="15"/>
  <c r="F14" i="17"/>
  <c r="H462" i="22"/>
  <c r="K42" i="15"/>
  <c r="K4" i="15"/>
  <c r="L121" i="15"/>
  <c r="L43" i="18" s="1"/>
  <c r="H531" i="22"/>
  <c r="N59" i="17"/>
  <c r="J16" i="18"/>
  <c r="H221" i="16"/>
  <c r="H20" i="18" s="1"/>
  <c r="H422" i="22"/>
  <c r="K4" i="18"/>
  <c r="K4" i="17"/>
  <c r="H526" i="22"/>
  <c r="H532" i="22"/>
  <c r="H460" i="22"/>
  <c r="I801" i="22"/>
  <c r="K21" i="18"/>
  <c r="J87" i="18"/>
  <c r="I789" i="22" s="1"/>
  <c r="H564" i="22"/>
  <c r="O77" i="17"/>
  <c r="J88" i="18"/>
  <c r="I795" i="22" s="1"/>
  <c r="K83" i="17"/>
  <c r="H461" i="22"/>
  <c r="J86" i="18"/>
  <c r="I783" i="22" s="1"/>
  <c r="H218" i="16"/>
  <c r="H17" i="18" s="1"/>
  <c r="F17" i="17"/>
  <c r="K41" i="17"/>
  <c r="H581" i="22"/>
  <c r="H459" i="22"/>
  <c r="J21" i="18"/>
  <c r="H579" i="22"/>
  <c r="H458" i="22"/>
  <c r="O89" i="17"/>
  <c r="H486" i="22"/>
  <c r="L83" i="17"/>
  <c r="H484" i="22"/>
  <c r="J20" i="18"/>
  <c r="N89" i="17"/>
  <c r="H575" i="22"/>
  <c r="N20" i="18"/>
  <c r="K20" i="18"/>
  <c r="K33" i="18" s="1"/>
  <c r="K95" i="17"/>
  <c r="H488" i="22"/>
  <c r="H534" i="22"/>
  <c r="O24" i="18"/>
  <c r="J95" i="17"/>
  <c r="J97" i="17" s="1"/>
  <c r="H487" i="22"/>
  <c r="L25" i="18"/>
  <c r="H468" i="22"/>
  <c r="O71" i="17"/>
  <c r="K53" i="17"/>
  <c r="K55" i="17" s="1"/>
  <c r="H446" i="22"/>
  <c r="H538" i="22"/>
  <c r="H533" i="22"/>
  <c r="N24" i="18"/>
  <c r="O83" i="17"/>
  <c r="K17" i="18"/>
  <c r="H573" i="22"/>
  <c r="N95" i="17"/>
  <c r="H491" i="22"/>
  <c r="J17" i="18"/>
  <c r="H580" i="22"/>
  <c r="M95" i="17"/>
  <c r="H490" i="22"/>
  <c r="O20" i="18"/>
  <c r="H582" i="22"/>
  <c r="L59" i="17"/>
  <c r="H438" i="22"/>
  <c r="H561" i="22"/>
  <c r="K4" i="14"/>
  <c r="L95" i="17"/>
  <c r="H489" i="22"/>
  <c r="H552" i="22"/>
  <c r="O15" i="18"/>
  <c r="K11" i="15"/>
  <c r="K12" i="15" s="1"/>
  <c r="K47" i="15" s="1"/>
  <c r="K62" i="18"/>
  <c r="H465" i="22"/>
  <c r="L71" i="17"/>
  <c r="H554" i="22"/>
  <c r="K16" i="18"/>
  <c r="K29" i="18" s="1"/>
  <c r="H556" i="22"/>
  <c r="K37" i="15"/>
  <c r="K38" i="15" s="1"/>
  <c r="K108" i="15" s="1"/>
  <c r="K109" i="15" s="1"/>
  <c r="K4" i="19"/>
  <c r="H530" i="22"/>
  <c r="K24" i="18"/>
  <c r="H454" i="22"/>
  <c r="K43" i="18"/>
  <c r="M18" i="18"/>
  <c r="H568" i="22"/>
  <c r="K4" i="16"/>
  <c r="K4" i="20"/>
  <c r="N41" i="17"/>
  <c r="M83" i="17"/>
  <c r="K27" i="18"/>
  <c r="N83" i="17"/>
  <c r="O25" i="18"/>
  <c r="H540" i="22"/>
  <c r="H483" i="22"/>
  <c r="L89" i="17"/>
  <c r="H557" i="22"/>
  <c r="N16" i="18"/>
  <c r="H443" i="22"/>
  <c r="N47" i="17"/>
  <c r="H515" i="22"/>
  <c r="N21" i="18"/>
  <c r="H428" i="22"/>
  <c r="K35" i="17"/>
  <c r="K37" i="17" s="1"/>
  <c r="J71" i="17"/>
  <c r="J73" i="17" s="1"/>
  <c r="H463" i="22"/>
  <c r="H495" i="22"/>
  <c r="L101" i="17"/>
  <c r="H431" i="22"/>
  <c r="N35" i="17"/>
  <c r="H432" i="22"/>
  <c r="O35" i="17"/>
  <c r="H481" i="22"/>
  <c r="J89" i="17"/>
  <c r="J91" i="17" s="1"/>
  <c r="H472" i="22"/>
  <c r="M77" i="17"/>
  <c r="H194" i="16"/>
  <c r="H21" i="18" s="1"/>
  <c r="H482" i="22"/>
  <c r="K89" i="17"/>
  <c r="H451" i="22"/>
  <c r="J59" i="17"/>
  <c r="J61" i="17" s="1"/>
  <c r="M41" i="17"/>
  <c r="H436" i="22"/>
  <c r="H448" i="22"/>
  <c r="M53" i="17"/>
  <c r="K101" i="17"/>
  <c r="H494" i="22"/>
  <c r="L16" i="18"/>
  <c r="H217" i="16"/>
  <c r="H16" i="18" s="1"/>
  <c r="H555" i="22"/>
  <c r="H195" i="16"/>
  <c r="H22" i="18" s="1"/>
  <c r="H517" i="22"/>
  <c r="J22" i="18"/>
  <c r="H565" i="22"/>
  <c r="J18" i="18"/>
  <c r="H219" i="16"/>
  <c r="H18" i="18" s="1"/>
  <c r="H493" i="22"/>
  <c r="J101" i="17"/>
  <c r="J103" i="17" s="1"/>
  <c r="L84" i="18"/>
  <c r="L4" i="20"/>
  <c r="L37" i="15"/>
  <c r="L4" i="19"/>
  <c r="L4" i="17"/>
  <c r="L62" i="18"/>
  <c r="L4" i="14"/>
  <c r="L4" i="18"/>
  <c r="L42" i="15"/>
  <c r="H423" i="22"/>
  <c r="L4" i="16"/>
  <c r="L4" i="15"/>
  <c r="M121" i="15"/>
  <c r="L27" i="18"/>
  <c r="L16" i="15"/>
  <c r="J77" i="17"/>
  <c r="J79" i="17" s="1"/>
  <c r="H469" i="22"/>
  <c r="K18" i="18"/>
  <c r="H566" i="22"/>
  <c r="H536" i="22"/>
  <c r="K25" i="18"/>
  <c r="K115" i="17"/>
  <c r="H628" i="22"/>
  <c r="H452" i="22"/>
  <c r="K59" i="17"/>
  <c r="L18" i="18"/>
  <c r="H567" i="22"/>
  <c r="H528" i="22"/>
  <c r="O23" i="18"/>
  <c r="H216" i="16"/>
  <c r="H15" i="18" s="1"/>
  <c r="J15" i="18"/>
  <c r="H547" i="22"/>
  <c r="N23" i="18"/>
  <c r="H527" i="22"/>
  <c r="M101" i="17"/>
  <c r="H496" i="22"/>
  <c r="H529" i="22"/>
  <c r="J24" i="18"/>
  <c r="H197" i="16"/>
  <c r="H24" i="18" s="1"/>
  <c r="N101" i="17"/>
  <c r="H497" i="22"/>
  <c r="J46" i="18"/>
  <c r="J48" i="18"/>
  <c r="J47" i="18"/>
  <c r="J50" i="18"/>
  <c r="J49" i="18"/>
  <c r="J45" i="18"/>
  <c r="H196" i="16"/>
  <c r="H23" i="18" s="1"/>
  <c r="J23" i="18"/>
  <c r="H523" i="22"/>
  <c r="H475" i="22"/>
  <c r="J83" i="17"/>
  <c r="J85" i="17" s="1"/>
  <c r="H498" i="22"/>
  <c r="O101" i="17"/>
  <c r="H440" i="22"/>
  <c r="K47" i="17"/>
  <c r="K15" i="18"/>
  <c r="H548" i="22"/>
  <c r="M26" i="18"/>
  <c r="H544" i="22"/>
  <c r="J47" i="17"/>
  <c r="J49" i="17" s="1"/>
  <c r="H439" i="22"/>
  <c r="H549" i="22"/>
  <c r="L15" i="18"/>
  <c r="K23" i="18"/>
  <c r="H524" i="22"/>
  <c r="F409" i="22"/>
  <c r="J2" i="15"/>
  <c r="J2" i="20"/>
  <c r="J2" i="16"/>
  <c r="J2" i="17"/>
  <c r="J2" i="19"/>
  <c r="J2" i="14"/>
  <c r="J2" i="18"/>
  <c r="J29" i="18"/>
  <c r="J32" i="18"/>
  <c r="J28" i="18"/>
  <c r="J31" i="18"/>
  <c r="J30" i="18"/>
  <c r="J33" i="18"/>
  <c r="H220" i="16"/>
  <c r="H19" i="18" s="1"/>
  <c r="J19" i="18"/>
  <c r="H571" i="22"/>
  <c r="N26" i="18"/>
  <c r="H545" i="22"/>
  <c r="O18" i="18"/>
  <c r="H570" i="22"/>
  <c r="N18" i="18"/>
  <c r="H569" i="22"/>
  <c r="J47" i="15"/>
  <c r="J23" i="15"/>
  <c r="J24" i="15" s="1"/>
  <c r="J90" i="15"/>
  <c r="H344" i="22"/>
  <c r="J116" i="15"/>
  <c r="J117" i="15" s="1"/>
  <c r="H562" i="22"/>
  <c r="M17" i="18"/>
  <c r="O22" i="18"/>
  <c r="H522" i="22"/>
  <c r="H429" i="22"/>
  <c r="L35" i="17"/>
  <c r="K71" i="17"/>
  <c r="H464" i="22"/>
  <c r="H576" i="22"/>
  <c r="O19" i="18"/>
  <c r="O26" i="18"/>
  <c r="H546" i="22"/>
  <c r="H558" i="22"/>
  <c r="O16" i="18"/>
  <c r="M71" i="17"/>
  <c r="H466" i="22"/>
  <c r="H516" i="22"/>
  <c r="O21" i="18"/>
  <c r="N71" i="17"/>
  <c r="H467" i="22"/>
  <c r="H471" i="22"/>
  <c r="L77" i="17"/>
  <c r="M35" i="17"/>
  <c r="H430" i="22"/>
  <c r="O47" i="17"/>
  <c r="H444" i="22"/>
  <c r="L41" i="17"/>
  <c r="H435" i="22"/>
  <c r="J113" i="17"/>
  <c r="H615" i="22"/>
  <c r="H427" i="22"/>
  <c r="J35" i="17"/>
  <c r="J37" i="17" s="1"/>
  <c r="H433" i="22"/>
  <c r="J41" i="17"/>
  <c r="J43" i="17" s="1"/>
  <c r="H509" i="22"/>
  <c r="F21" i="17"/>
  <c r="H441" i="22"/>
  <c r="L47" i="17"/>
  <c r="L53" i="17"/>
  <c r="L55" i="17" s="1"/>
  <c r="H447" i="22"/>
  <c r="J99" i="18"/>
  <c r="I807" i="22"/>
  <c r="H449" i="22"/>
  <c r="N53" i="17"/>
  <c r="O53" i="17"/>
  <c r="H450" i="22"/>
  <c r="H535" i="22"/>
  <c r="H198" i="16"/>
  <c r="H25" i="18" s="1"/>
  <c r="J25" i="18"/>
  <c r="H563" i="22"/>
  <c r="N17" i="18"/>
  <c r="H199" i="16"/>
  <c r="H26" i="18" s="1"/>
  <c r="J26" i="18"/>
  <c r="H541" i="22"/>
  <c r="H442" i="22"/>
  <c r="M47" i="17"/>
  <c r="K97" i="17" l="1"/>
  <c r="K103" i="17"/>
  <c r="M55" i="17"/>
  <c r="K91" i="17"/>
  <c r="K61" i="17"/>
  <c r="L61" i="17" s="1"/>
  <c r="K113" i="17"/>
  <c r="L67" i="17"/>
  <c r="H616" i="22"/>
  <c r="K32" i="18"/>
  <c r="H694" i="22" s="1"/>
  <c r="N55" i="17"/>
  <c r="O55" i="17" s="1"/>
  <c r="L37" i="17"/>
  <c r="H587" i="22" s="1"/>
  <c r="L79" i="17"/>
  <c r="M79" i="17" s="1"/>
  <c r="K85" i="17"/>
  <c r="H634" i="22" s="1"/>
  <c r="M97" i="17"/>
  <c r="N97" i="17" s="1"/>
  <c r="K73" i="17"/>
  <c r="J96" i="18"/>
  <c r="L73" i="17"/>
  <c r="H623" i="22" s="1"/>
  <c r="L91" i="17"/>
  <c r="M91" i="17" s="1"/>
  <c r="J95" i="18"/>
  <c r="K49" i="17"/>
  <c r="K110" i="17" s="1"/>
  <c r="L97" i="17"/>
  <c r="H647" i="22" s="1"/>
  <c r="L103" i="17"/>
  <c r="M103" i="17" s="1"/>
  <c r="K43" i="17"/>
  <c r="K109" i="17" s="1"/>
  <c r="F23" i="17"/>
  <c r="F125" i="17" s="1"/>
  <c r="L11" i="15"/>
  <c r="L12" i="15" s="1"/>
  <c r="K31" i="18"/>
  <c r="H688" i="22" s="1"/>
  <c r="J97" i="18"/>
  <c r="K116" i="15"/>
  <c r="K23" i="15"/>
  <c r="K24" i="15" s="1"/>
  <c r="K29" i="15" s="1"/>
  <c r="K30" i="15" s="1"/>
  <c r="H648" i="22"/>
  <c r="K30" i="18"/>
  <c r="H682" i="22" s="1"/>
  <c r="F364" i="22"/>
  <c r="H345" i="22"/>
  <c r="K90" i="15"/>
  <c r="K111" i="17"/>
  <c r="H604" i="22"/>
  <c r="L38" i="15"/>
  <c r="L108" i="15" s="1"/>
  <c r="L109" i="15" s="1"/>
  <c r="K28" i="18"/>
  <c r="H670" i="22" s="1"/>
  <c r="H645" i="22"/>
  <c r="J118" i="17"/>
  <c r="H646" i="22"/>
  <c r="K118" i="17"/>
  <c r="F115" i="18"/>
  <c r="H583" i="22"/>
  <c r="K40" i="18"/>
  <c r="K2" i="15"/>
  <c r="K2" i="20"/>
  <c r="K2" i="16"/>
  <c r="F410" i="22"/>
  <c r="K2" i="19"/>
  <c r="K2" i="17"/>
  <c r="K2" i="18"/>
  <c r="K2" i="14"/>
  <c r="I729" i="22"/>
  <c r="J76" i="18"/>
  <c r="I699" i="22"/>
  <c r="J42" i="18"/>
  <c r="I735" i="22"/>
  <c r="J77" i="18"/>
  <c r="I681" i="22"/>
  <c r="J39" i="18"/>
  <c r="I717" i="22"/>
  <c r="J74" i="18"/>
  <c r="I723" i="22"/>
  <c r="J75" i="18"/>
  <c r="H586" i="22"/>
  <c r="K108" i="17"/>
  <c r="I669" i="22"/>
  <c r="J37" i="18"/>
  <c r="J41" i="18"/>
  <c r="I693" i="22"/>
  <c r="M4" i="19"/>
  <c r="M16" i="15"/>
  <c r="M43" i="18"/>
  <c r="M4" i="14"/>
  <c r="H424" i="22"/>
  <c r="M4" i="18"/>
  <c r="M37" i="15"/>
  <c r="M62" i="18"/>
  <c r="M4" i="17"/>
  <c r="M11" i="15"/>
  <c r="M12" i="15" s="1"/>
  <c r="M4" i="16"/>
  <c r="M42" i="15"/>
  <c r="M4" i="20"/>
  <c r="M84" i="18"/>
  <c r="N121" i="15"/>
  <c r="M27" i="18"/>
  <c r="M4" i="15"/>
  <c r="K114" i="17"/>
  <c r="H622" i="22"/>
  <c r="L108" i="17"/>
  <c r="J70" i="15"/>
  <c r="J29" i="15"/>
  <c r="J30" i="15" s="1"/>
  <c r="J55" i="15"/>
  <c r="F351" i="22"/>
  <c r="J117" i="17"/>
  <c r="H639" i="22"/>
  <c r="H605" i="22"/>
  <c r="L111" i="17"/>
  <c r="H700" i="22"/>
  <c r="K42" i="18"/>
  <c r="J116" i="17"/>
  <c r="H633" i="22"/>
  <c r="J72" i="18"/>
  <c r="I705" i="22"/>
  <c r="J114" i="17"/>
  <c r="H621" i="22"/>
  <c r="J3" i="18"/>
  <c r="J3" i="19"/>
  <c r="H415" i="22"/>
  <c r="J3" i="20"/>
  <c r="J3" i="15"/>
  <c r="J3" i="14"/>
  <c r="J3" i="17"/>
  <c r="J3" i="16"/>
  <c r="J110" i="17"/>
  <c r="H597" i="22"/>
  <c r="K119" i="17"/>
  <c r="H652" i="22"/>
  <c r="M111" i="17"/>
  <c r="H606" i="22"/>
  <c r="J115" i="17"/>
  <c r="H627" i="22"/>
  <c r="J119" i="17"/>
  <c r="H651" i="22"/>
  <c r="J109" i="17"/>
  <c r="H591" i="22"/>
  <c r="J112" i="17"/>
  <c r="H609" i="22"/>
  <c r="H585" i="22"/>
  <c r="J108" i="17"/>
  <c r="I687" i="22"/>
  <c r="J40" i="18"/>
  <c r="K117" i="17"/>
  <c r="H640" i="22"/>
  <c r="J73" i="18"/>
  <c r="I711" i="22"/>
  <c r="L33" i="18"/>
  <c r="L32" i="18"/>
  <c r="L30" i="18"/>
  <c r="L29" i="18"/>
  <c r="L28" i="18"/>
  <c r="L31" i="18"/>
  <c r="H607" i="22"/>
  <c r="N111" i="17"/>
  <c r="I675" i="22"/>
  <c r="J38" i="18"/>
  <c r="K112" i="17"/>
  <c r="H610" i="22"/>
  <c r="K38" i="18"/>
  <c r="H676" i="22"/>
  <c r="L47" i="15"/>
  <c r="L90" i="15"/>
  <c r="H346" i="22"/>
  <c r="L23" i="15"/>
  <c r="L116" i="15"/>
  <c r="H611" i="22" l="1"/>
  <c r="L112" i="17"/>
  <c r="M61" i="17"/>
  <c r="M73" i="17"/>
  <c r="L117" i="17"/>
  <c r="H641" i="22"/>
  <c r="K41" i="18"/>
  <c r="M37" i="17"/>
  <c r="O97" i="17"/>
  <c r="H649" i="22"/>
  <c r="N118" i="17"/>
  <c r="N79" i="17"/>
  <c r="M115" i="17"/>
  <c r="H630" i="22"/>
  <c r="O111" i="17"/>
  <c r="H608" i="22"/>
  <c r="H654" i="22"/>
  <c r="M119" i="17"/>
  <c r="N103" i="17"/>
  <c r="M118" i="17"/>
  <c r="H629" i="22"/>
  <c r="L49" i="17"/>
  <c r="L115" i="17"/>
  <c r="H653" i="22"/>
  <c r="L118" i="17"/>
  <c r="L119" i="17"/>
  <c r="H592" i="22"/>
  <c r="H612" i="22"/>
  <c r="M112" i="17"/>
  <c r="L85" i="17"/>
  <c r="L43" i="17"/>
  <c r="M108" i="17"/>
  <c r="H642" i="22"/>
  <c r="M117" i="17"/>
  <c r="K116" i="17"/>
  <c r="K120" i="17" s="1"/>
  <c r="H598" i="22"/>
  <c r="L114" i="17"/>
  <c r="H617" i="22"/>
  <c r="L113" i="17"/>
  <c r="M67" i="17"/>
  <c r="N61" i="17"/>
  <c r="N91" i="17"/>
  <c r="L24" i="15"/>
  <c r="L29" i="15" s="1"/>
  <c r="L30" i="15" s="1"/>
  <c r="F365" i="22"/>
  <c r="K39" i="18"/>
  <c r="K70" i="15"/>
  <c r="F352" i="22"/>
  <c r="K55" i="15"/>
  <c r="M38" i="15"/>
  <c r="M108" i="15" s="1"/>
  <c r="M109" i="15" s="1"/>
  <c r="K37" i="18"/>
  <c r="F357" i="22"/>
  <c r="J56" i="15"/>
  <c r="J57" i="15" s="1"/>
  <c r="J115" i="15"/>
  <c r="J71" i="15"/>
  <c r="J72" i="15" s="1"/>
  <c r="H695" i="22"/>
  <c r="L41" i="18"/>
  <c r="H701" i="22"/>
  <c r="L42" i="18"/>
  <c r="M30" i="18"/>
  <c r="M29" i="18"/>
  <c r="M33" i="18"/>
  <c r="M32" i="18"/>
  <c r="M31" i="18"/>
  <c r="M28" i="18"/>
  <c r="N62" i="18"/>
  <c r="N43" i="18"/>
  <c r="N4" i="19"/>
  <c r="N16" i="15"/>
  <c r="N37" i="15"/>
  <c r="N4" i="14"/>
  <c r="H425" i="22"/>
  <c r="N4" i="18"/>
  <c r="N4" i="16"/>
  <c r="N4" i="20"/>
  <c r="N27" i="18"/>
  <c r="N42" i="15"/>
  <c r="N11" i="15"/>
  <c r="N12" i="15" s="1"/>
  <c r="N84" i="18"/>
  <c r="N4" i="17"/>
  <c r="O121" i="15"/>
  <c r="N4" i="15"/>
  <c r="L2" i="16"/>
  <c r="F411" i="22"/>
  <c r="L2" i="19"/>
  <c r="L2" i="17"/>
  <c r="L2" i="14"/>
  <c r="L2" i="15"/>
  <c r="L2" i="18"/>
  <c r="L2" i="20"/>
  <c r="H689" i="22"/>
  <c r="L40" i="18"/>
  <c r="H671" i="22"/>
  <c r="L37" i="18"/>
  <c r="L38" i="18"/>
  <c r="H677" i="22"/>
  <c r="H683" i="22"/>
  <c r="L39" i="18"/>
  <c r="F358" i="22"/>
  <c r="K56" i="15"/>
  <c r="K71" i="15"/>
  <c r="K115" i="15"/>
  <c r="K117" i="15" s="1"/>
  <c r="H347" i="22"/>
  <c r="M116" i="15"/>
  <c r="M23" i="15"/>
  <c r="M24" i="15" s="1"/>
  <c r="M90" i="15"/>
  <c r="M47" i="15"/>
  <c r="J120" i="17"/>
  <c r="N73" i="17" l="1"/>
  <c r="H624" i="22"/>
  <c r="M114" i="17"/>
  <c r="H588" i="22"/>
  <c r="N37" i="17"/>
  <c r="K72" i="15"/>
  <c r="K57" i="15"/>
  <c r="K91" i="15" s="1"/>
  <c r="N117" i="17"/>
  <c r="O91" i="17"/>
  <c r="H643" i="22"/>
  <c r="F353" i="22"/>
  <c r="H613" i="22"/>
  <c r="N112" i="17"/>
  <c r="O61" i="17"/>
  <c r="M49" i="17"/>
  <c r="H599" i="22"/>
  <c r="L110" i="17"/>
  <c r="L70" i="15"/>
  <c r="H618" i="22"/>
  <c r="M113" i="17"/>
  <c r="N67" i="17"/>
  <c r="L55" i="15"/>
  <c r="O103" i="17"/>
  <c r="H655" i="22"/>
  <c r="N119" i="17"/>
  <c r="M43" i="17"/>
  <c r="L109" i="17"/>
  <c r="H593" i="22"/>
  <c r="H631" i="22"/>
  <c r="N115" i="17"/>
  <c r="O79" i="17"/>
  <c r="F366" i="22"/>
  <c r="H635" i="22"/>
  <c r="L116" i="17"/>
  <c r="M85" i="17"/>
  <c r="H650" i="22"/>
  <c r="O118" i="17"/>
  <c r="N38" i="15"/>
  <c r="F367" i="22" s="1"/>
  <c r="H384" i="22"/>
  <c r="K84" i="15"/>
  <c r="K83" i="15"/>
  <c r="H377" i="22"/>
  <c r="H383" i="22"/>
  <c r="J84" i="15"/>
  <c r="J83" i="15"/>
  <c r="J85" i="15" s="1"/>
  <c r="H376" i="22"/>
  <c r="J96" i="15"/>
  <c r="J48" i="15"/>
  <c r="J49" i="15" s="1"/>
  <c r="J91" i="15"/>
  <c r="J92" i="15" s="1"/>
  <c r="F359" i="22"/>
  <c r="L56" i="15"/>
  <c r="L71" i="15"/>
  <c r="L115" i="15"/>
  <c r="L117" i="15" s="1"/>
  <c r="K3" i="17"/>
  <c r="K3" i="18"/>
  <c r="K3" i="14"/>
  <c r="K3" i="19"/>
  <c r="K3" i="15"/>
  <c r="K3" i="16"/>
  <c r="H416" i="22"/>
  <c r="K3" i="20"/>
  <c r="H684" i="22"/>
  <c r="M39" i="18"/>
  <c r="J28" i="17"/>
  <c r="H657" i="22"/>
  <c r="J126" i="17"/>
  <c r="J127" i="17" s="1"/>
  <c r="N30" i="18"/>
  <c r="N33" i="18"/>
  <c r="N29" i="18"/>
  <c r="N32" i="18"/>
  <c r="N31" i="18"/>
  <c r="N28" i="18"/>
  <c r="K126" i="17"/>
  <c r="K127" i="17" s="1"/>
  <c r="K28" i="17"/>
  <c r="H658" i="22"/>
  <c r="M38" i="18"/>
  <c r="H678" i="22"/>
  <c r="O62" i="18"/>
  <c r="O43" i="18"/>
  <c r="H426" i="22"/>
  <c r="O4" i="20"/>
  <c r="O4" i="14"/>
  <c r="O4" i="19"/>
  <c r="O37" i="15"/>
  <c r="O4" i="18"/>
  <c r="O4" i="16"/>
  <c r="O27" i="18"/>
  <c r="O11" i="15"/>
  <c r="O12" i="15" s="1"/>
  <c r="H12" i="15" s="1"/>
  <c r="O4" i="17"/>
  <c r="O42" i="15"/>
  <c r="F43" i="15" s="1"/>
  <c r="O84" i="18"/>
  <c r="O16" i="15"/>
  <c r="F17" i="15" s="1"/>
  <c r="O4" i="15"/>
  <c r="H348" i="22"/>
  <c r="N116" i="15"/>
  <c r="N90" i="15"/>
  <c r="N23" i="15"/>
  <c r="N24" i="15" s="1"/>
  <c r="N47" i="15"/>
  <c r="M29" i="15"/>
  <c r="M30" i="15" s="1"/>
  <c r="F354" i="22"/>
  <c r="M70" i="15"/>
  <c r="M55" i="15"/>
  <c r="H672" i="22"/>
  <c r="M37" i="18"/>
  <c r="H690" i="22"/>
  <c r="M40" i="18"/>
  <c r="H696" i="22"/>
  <c r="M41" i="18"/>
  <c r="H702" i="22"/>
  <c r="M42" i="18"/>
  <c r="M2" i="19"/>
  <c r="F412" i="22"/>
  <c r="M2" i="17"/>
  <c r="M2" i="18"/>
  <c r="M2" i="20"/>
  <c r="M2" i="16"/>
  <c r="M2" i="14"/>
  <c r="M2" i="15"/>
  <c r="N108" i="15" l="1"/>
  <c r="N109" i="15" s="1"/>
  <c r="H589" i="22"/>
  <c r="N108" i="17"/>
  <c r="O37" i="17"/>
  <c r="K48" i="15"/>
  <c r="K96" i="15"/>
  <c r="J97" i="15" s="1"/>
  <c r="H402" i="22" s="1"/>
  <c r="H625" i="22"/>
  <c r="O73" i="17"/>
  <c r="N114" i="17"/>
  <c r="H600" i="22"/>
  <c r="M110" i="17"/>
  <c r="N49" i="17"/>
  <c r="L72" i="15"/>
  <c r="H385" i="22" s="1"/>
  <c r="L57" i="15"/>
  <c r="L83" i="15" s="1"/>
  <c r="H632" i="22"/>
  <c r="O115" i="17"/>
  <c r="O117" i="17"/>
  <c r="H644" i="22"/>
  <c r="H614" i="22"/>
  <c r="O112" i="17"/>
  <c r="H636" i="22"/>
  <c r="M116" i="17"/>
  <c r="N85" i="17"/>
  <c r="L120" i="17"/>
  <c r="M109" i="17"/>
  <c r="H594" i="22"/>
  <c r="N43" i="17"/>
  <c r="H656" i="22"/>
  <c r="O119" i="17"/>
  <c r="H619" i="22"/>
  <c r="N113" i="17"/>
  <c r="O67" i="17"/>
  <c r="O38" i="15"/>
  <c r="O108" i="15" s="1"/>
  <c r="O109" i="15" s="1"/>
  <c r="L91" i="15"/>
  <c r="J30" i="19"/>
  <c r="J31" i="19" s="1"/>
  <c r="K49" i="15"/>
  <c r="H370" i="22"/>
  <c r="J23" i="19"/>
  <c r="H390" i="22"/>
  <c r="J76" i="15"/>
  <c r="H116" i="15"/>
  <c r="H47" i="15"/>
  <c r="H23" i="15"/>
  <c r="H90" i="15"/>
  <c r="N41" i="18"/>
  <c r="H697" i="22"/>
  <c r="N29" i="15"/>
  <c r="N30" i="15" s="1"/>
  <c r="F355" i="22"/>
  <c r="N70" i="15"/>
  <c r="N55" i="15"/>
  <c r="G664" i="22"/>
  <c r="K44" i="18"/>
  <c r="F60" i="18"/>
  <c r="H369" i="22"/>
  <c r="H691" i="22"/>
  <c r="N40" i="18"/>
  <c r="H349" i="22"/>
  <c r="O116" i="15"/>
  <c r="O47" i="15"/>
  <c r="O90" i="15"/>
  <c r="O23" i="15"/>
  <c r="O24" i="15" s="1"/>
  <c r="L3" i="17"/>
  <c r="L3" i="18"/>
  <c r="L3" i="14"/>
  <c r="L3" i="19"/>
  <c r="L3" i="16"/>
  <c r="H417" i="22"/>
  <c r="L3" i="20"/>
  <c r="L3" i="15"/>
  <c r="J22" i="19"/>
  <c r="J101" i="15"/>
  <c r="H396" i="22"/>
  <c r="K92" i="15"/>
  <c r="F48" i="19"/>
  <c r="F40" i="19"/>
  <c r="H350" i="22"/>
  <c r="N37" i="18"/>
  <c r="H673" i="22"/>
  <c r="F360" i="22"/>
  <c r="M56" i="15"/>
  <c r="M57" i="15" s="1"/>
  <c r="M71" i="15"/>
  <c r="M72" i="15" s="1"/>
  <c r="M115" i="15"/>
  <c r="M117" i="15" s="1"/>
  <c r="O29" i="18"/>
  <c r="O30" i="18"/>
  <c r="O33" i="18"/>
  <c r="O32" i="18"/>
  <c r="O28" i="18"/>
  <c r="O31" i="18"/>
  <c r="N38" i="18"/>
  <c r="H679" i="22"/>
  <c r="N42" i="18"/>
  <c r="H703" i="22"/>
  <c r="K85" i="15"/>
  <c r="N39" i="18"/>
  <c r="H685" i="22"/>
  <c r="N2" i="19"/>
  <c r="F413" i="22"/>
  <c r="N2" i="17"/>
  <c r="N2" i="18"/>
  <c r="N2" i="15"/>
  <c r="N2" i="20"/>
  <c r="N2" i="14"/>
  <c r="N2" i="16"/>
  <c r="F368" i="22"/>
  <c r="J44" i="18"/>
  <c r="G663" i="22"/>
  <c r="O114" i="17" l="1"/>
  <c r="H626" i="22"/>
  <c r="L96" i="15"/>
  <c r="K97" i="15" s="1"/>
  <c r="L48" i="15"/>
  <c r="H590" i="22"/>
  <c r="O108" i="17"/>
  <c r="H378" i="22"/>
  <c r="J29" i="17"/>
  <c r="M120" i="17"/>
  <c r="H660" i="22" s="1"/>
  <c r="H595" i="22"/>
  <c r="N109" i="17"/>
  <c r="O43" i="17"/>
  <c r="M126" i="17"/>
  <c r="M127" i="17" s="1"/>
  <c r="L126" i="17"/>
  <c r="L127" i="17" s="1"/>
  <c r="H659" i="22"/>
  <c r="L28" i="17"/>
  <c r="N116" i="17"/>
  <c r="H637" i="22"/>
  <c r="O85" i="17"/>
  <c r="L84" i="15"/>
  <c r="H601" i="22"/>
  <c r="N110" i="17"/>
  <c r="O49" i="17"/>
  <c r="O113" i="17"/>
  <c r="H620" i="22"/>
  <c r="H386" i="22"/>
  <c r="M84" i="15"/>
  <c r="H379" i="22"/>
  <c r="M48" i="15"/>
  <c r="M96" i="15"/>
  <c r="L97" i="15" s="1"/>
  <c r="M83" i="15"/>
  <c r="M91" i="15"/>
  <c r="K46" i="18"/>
  <c r="K48" i="18"/>
  <c r="K47" i="18"/>
  <c r="K45" i="18"/>
  <c r="K50" i="18"/>
  <c r="K49" i="18"/>
  <c r="N72" i="15"/>
  <c r="K30" i="19"/>
  <c r="K31" i="19" s="1"/>
  <c r="L49" i="15"/>
  <c r="H371" i="22"/>
  <c r="F361" i="22"/>
  <c r="N56" i="15"/>
  <c r="N57" i="15" s="1"/>
  <c r="N115" i="15"/>
  <c r="N117" i="15" s="1"/>
  <c r="N71" i="15"/>
  <c r="K23" i="19"/>
  <c r="H391" i="22"/>
  <c r="K76" i="15"/>
  <c r="H403" i="22"/>
  <c r="K29" i="17"/>
  <c r="O37" i="18"/>
  <c r="H674" i="22"/>
  <c r="H28" i="18"/>
  <c r="H37" i="18" s="1"/>
  <c r="K22" i="19"/>
  <c r="K101" i="15"/>
  <c r="H397" i="22"/>
  <c r="L92" i="15"/>
  <c r="J65" i="18"/>
  <c r="N66" i="18"/>
  <c r="K66" i="18"/>
  <c r="J66" i="18"/>
  <c r="O65" i="18"/>
  <c r="K65" i="18"/>
  <c r="O66" i="18"/>
  <c r="N65" i="18"/>
  <c r="M65" i="18"/>
  <c r="L65" i="18"/>
  <c r="L68" i="18"/>
  <c r="M63" i="18"/>
  <c r="J63" i="18"/>
  <c r="O63" i="18"/>
  <c r="J67" i="18"/>
  <c r="M68" i="18"/>
  <c r="O64" i="18"/>
  <c r="N67" i="18"/>
  <c r="N68" i="18"/>
  <c r="L64" i="18"/>
  <c r="M67" i="18"/>
  <c r="O68" i="18"/>
  <c r="N64" i="18"/>
  <c r="O67" i="18"/>
  <c r="K68" i="18"/>
  <c r="M64" i="18"/>
  <c r="L67" i="18"/>
  <c r="J68" i="18"/>
  <c r="K64" i="18"/>
  <c r="K67" i="18"/>
  <c r="J64" i="18"/>
  <c r="N63" i="18"/>
  <c r="M66" i="18"/>
  <c r="K63" i="18"/>
  <c r="L66" i="18"/>
  <c r="L63" i="18"/>
  <c r="I831" i="22"/>
  <c r="J61" i="19"/>
  <c r="H692" i="22"/>
  <c r="O40" i="18"/>
  <c r="O29" i="15"/>
  <c r="O30" i="15" s="1"/>
  <c r="F356" i="22"/>
  <c r="O70" i="15"/>
  <c r="O55" i="15"/>
  <c r="O41" i="18"/>
  <c r="H698" i="22"/>
  <c r="H32" i="18"/>
  <c r="H41" i="18" s="1"/>
  <c r="L85" i="15"/>
  <c r="O42" i="18"/>
  <c r="H704" i="22"/>
  <c r="H33" i="18"/>
  <c r="H42" i="18" s="1"/>
  <c r="O39" i="18"/>
  <c r="H686" i="22"/>
  <c r="H30" i="18"/>
  <c r="H39" i="18" s="1"/>
  <c r="O38" i="18"/>
  <c r="H680" i="22"/>
  <c r="H29" i="18"/>
  <c r="H38" i="18" s="1"/>
  <c r="O2" i="18"/>
  <c r="O2" i="19"/>
  <c r="O2" i="17"/>
  <c r="O2" i="20"/>
  <c r="F414" i="22"/>
  <c r="O2" i="14"/>
  <c r="O2" i="15"/>
  <c r="O2" i="16"/>
  <c r="M3" i="16"/>
  <c r="M3" i="17"/>
  <c r="M3" i="15"/>
  <c r="M3" i="18"/>
  <c r="M3" i="19"/>
  <c r="M3" i="14"/>
  <c r="H418" i="22"/>
  <c r="M3" i="20"/>
  <c r="J24" i="19"/>
  <c r="H31" i="18"/>
  <c r="H40" i="18" s="1"/>
  <c r="M28" i="17" l="1"/>
  <c r="H602" i="22"/>
  <c r="O110" i="17"/>
  <c r="O116" i="17"/>
  <c r="H638" i="22"/>
  <c r="G665" i="22"/>
  <c r="L44" i="18"/>
  <c r="G666" i="22"/>
  <c r="M44" i="18"/>
  <c r="O109" i="17"/>
  <c r="O120" i="17" s="1"/>
  <c r="H596" i="22"/>
  <c r="N120" i="17"/>
  <c r="N91" i="15"/>
  <c r="N83" i="15"/>
  <c r="N48" i="15"/>
  <c r="H380" i="22"/>
  <c r="N96" i="15"/>
  <c r="M97" i="15" s="1"/>
  <c r="L23" i="19"/>
  <c r="L76" i="15"/>
  <c r="H392" i="22"/>
  <c r="H762" i="22"/>
  <c r="M81" i="18"/>
  <c r="L83" i="18"/>
  <c r="H773" i="22"/>
  <c r="H745" i="22"/>
  <c r="N78" i="18"/>
  <c r="H747" i="22"/>
  <c r="J79" i="18"/>
  <c r="H757" i="22"/>
  <c r="N80" i="18"/>
  <c r="N84" i="15"/>
  <c r="H387" i="22"/>
  <c r="K80" i="18"/>
  <c r="H754" i="22"/>
  <c r="L82" i="18"/>
  <c r="H767" i="22"/>
  <c r="K83" i="18"/>
  <c r="H772" i="22"/>
  <c r="H763" i="22"/>
  <c r="N81" i="18"/>
  <c r="K75" i="18"/>
  <c r="H724" i="22"/>
  <c r="H712" i="22"/>
  <c r="K73" i="18"/>
  <c r="O83" i="18"/>
  <c r="H776" i="22"/>
  <c r="M85" i="15"/>
  <c r="L22" i="19"/>
  <c r="L101" i="15"/>
  <c r="H398" i="22"/>
  <c r="M92" i="15"/>
  <c r="H769" i="22"/>
  <c r="N82" i="18"/>
  <c r="H372" i="22"/>
  <c r="L30" i="19"/>
  <c r="L31" i="19" s="1"/>
  <c r="M49" i="15"/>
  <c r="H761" i="22"/>
  <c r="L81" i="18"/>
  <c r="L80" i="18"/>
  <c r="H755" i="22"/>
  <c r="K82" i="18"/>
  <c r="H766" i="22"/>
  <c r="O81" i="18"/>
  <c r="H764" i="22"/>
  <c r="H771" i="22"/>
  <c r="J83" i="18"/>
  <c r="H736" i="22"/>
  <c r="K77" i="18"/>
  <c r="M79" i="18"/>
  <c r="H750" i="22"/>
  <c r="K81" i="18"/>
  <c r="H760" i="22"/>
  <c r="H753" i="22"/>
  <c r="J80" i="18"/>
  <c r="J78" i="18"/>
  <c r="H741" i="22"/>
  <c r="K78" i="18"/>
  <c r="H742" i="22"/>
  <c r="M78" i="18"/>
  <c r="H744" i="22"/>
  <c r="H756" i="22"/>
  <c r="M80" i="18"/>
  <c r="K79" i="18"/>
  <c r="H748" i="22"/>
  <c r="K76" i="18"/>
  <c r="H730" i="22"/>
  <c r="H758" i="22"/>
  <c r="O80" i="18"/>
  <c r="O56" i="15"/>
  <c r="O57" i="15" s="1"/>
  <c r="O115" i="15"/>
  <c r="O117" i="15" s="1"/>
  <c r="O71" i="15"/>
  <c r="O72" i="15" s="1"/>
  <c r="F362" i="22"/>
  <c r="J81" i="18"/>
  <c r="H759" i="22"/>
  <c r="K72" i="18"/>
  <c r="H706" i="22"/>
  <c r="K74" i="18"/>
  <c r="H718" i="22"/>
  <c r="H770" i="22"/>
  <c r="O82" i="18"/>
  <c r="H751" i="22"/>
  <c r="N79" i="18"/>
  <c r="H768" i="22"/>
  <c r="M82" i="18"/>
  <c r="H749" i="22"/>
  <c r="L79" i="18"/>
  <c r="N3" i="18"/>
  <c r="N3" i="16"/>
  <c r="N3" i="17"/>
  <c r="N3" i="15"/>
  <c r="N3" i="14"/>
  <c r="N3" i="19"/>
  <c r="N3" i="20"/>
  <c r="H419" i="22"/>
  <c r="N83" i="18"/>
  <c r="H775" i="22"/>
  <c r="H404" i="22"/>
  <c r="L29" i="17"/>
  <c r="J35" i="19"/>
  <c r="J56" i="19"/>
  <c r="H825" i="22"/>
  <c r="O79" i="18"/>
  <c r="H752" i="22"/>
  <c r="M83" i="18"/>
  <c r="H774" i="22"/>
  <c r="K24" i="19"/>
  <c r="J82" i="18"/>
  <c r="H765" i="22"/>
  <c r="I832" i="22"/>
  <c r="K61" i="19"/>
  <c r="L78" i="18"/>
  <c r="H743" i="22"/>
  <c r="H746" i="22"/>
  <c r="O78" i="18"/>
  <c r="L24" i="19" l="1"/>
  <c r="N126" i="17"/>
  <c r="N127" i="17" s="1"/>
  <c r="H661" i="22"/>
  <c r="N28" i="17"/>
  <c r="O126" i="17"/>
  <c r="O127" i="17" s="1"/>
  <c r="O28" i="17"/>
  <c r="H662" i="22"/>
  <c r="M47" i="18"/>
  <c r="M45" i="18"/>
  <c r="M50" i="18"/>
  <c r="M46" i="18"/>
  <c r="M48" i="18"/>
  <c r="M49" i="18"/>
  <c r="L48" i="18"/>
  <c r="L50" i="18"/>
  <c r="L45" i="18"/>
  <c r="L46" i="18"/>
  <c r="L49" i="18"/>
  <c r="L47" i="18"/>
  <c r="K89" i="18"/>
  <c r="K98" i="18" s="1"/>
  <c r="H388" i="22"/>
  <c r="O84" i="15"/>
  <c r="H72" i="15"/>
  <c r="H84" i="15" s="1"/>
  <c r="O91" i="15"/>
  <c r="O83" i="15"/>
  <c r="O48" i="15"/>
  <c r="H381" i="22"/>
  <c r="O96" i="15"/>
  <c r="N97" i="15" s="1"/>
  <c r="H57" i="15"/>
  <c r="K35" i="19"/>
  <c r="K56" i="19"/>
  <c r="H826" i="22"/>
  <c r="O3" i="18"/>
  <c r="O3" i="15"/>
  <c r="O3" i="17"/>
  <c r="O3" i="14"/>
  <c r="O3" i="19"/>
  <c r="O3" i="16"/>
  <c r="H420" i="22"/>
  <c r="O3" i="20"/>
  <c r="H117" i="15"/>
  <c r="N49" i="15"/>
  <c r="H373" i="22"/>
  <c r="M30" i="19"/>
  <c r="M31" i="19" s="1"/>
  <c r="M101" i="15"/>
  <c r="H399" i="22"/>
  <c r="M22" i="19"/>
  <c r="N92" i="15"/>
  <c r="L35" i="19"/>
  <c r="L56" i="19"/>
  <c r="H827" i="22"/>
  <c r="K90" i="18"/>
  <c r="K87" i="18"/>
  <c r="M23" i="19"/>
  <c r="H393" i="22"/>
  <c r="M76" i="15"/>
  <c r="K86" i="18"/>
  <c r="H405" i="22"/>
  <c r="M29" i="17"/>
  <c r="K85" i="18"/>
  <c r="L61" i="19"/>
  <c r="I833" i="22"/>
  <c r="K88" i="18"/>
  <c r="N85" i="15"/>
  <c r="L76" i="18" l="1"/>
  <c r="L89" i="18" s="1"/>
  <c r="H731" i="22"/>
  <c r="H802" i="22"/>
  <c r="L72" i="18"/>
  <c r="L85" i="18" s="1"/>
  <c r="H779" i="22" s="1"/>
  <c r="H707" i="22"/>
  <c r="L75" i="18"/>
  <c r="L88" i="18" s="1"/>
  <c r="H725" i="22"/>
  <c r="H726" i="22"/>
  <c r="M75" i="18"/>
  <c r="M88" i="18" s="1"/>
  <c r="M97" i="18" s="1"/>
  <c r="M72" i="18"/>
  <c r="M85" i="18" s="1"/>
  <c r="H708" i="22"/>
  <c r="L74" i="18"/>
  <c r="L87" i="18" s="1"/>
  <c r="H719" i="22"/>
  <c r="H713" i="22"/>
  <c r="L73" i="18"/>
  <c r="L86" i="18" s="1"/>
  <c r="H737" i="22"/>
  <c r="L77" i="18"/>
  <c r="L90" i="18" s="1"/>
  <c r="M76" i="18"/>
  <c r="M89" i="18" s="1"/>
  <c r="H732" i="22"/>
  <c r="H714" i="22"/>
  <c r="M73" i="18"/>
  <c r="M86" i="18" s="1"/>
  <c r="H786" i="22" s="1"/>
  <c r="M77" i="18"/>
  <c r="M90" i="18" s="1"/>
  <c r="M99" i="18" s="1"/>
  <c r="H738" i="22"/>
  <c r="M74" i="18"/>
  <c r="M87" i="18" s="1"/>
  <c r="H720" i="22"/>
  <c r="G668" i="22"/>
  <c r="O44" i="18"/>
  <c r="N44" i="18"/>
  <c r="G667" i="22"/>
  <c r="L94" i="18"/>
  <c r="K97" i="18"/>
  <c r="H796" i="22"/>
  <c r="H778" i="22"/>
  <c r="K94" i="18"/>
  <c r="H96" i="15"/>
  <c r="H48" i="15"/>
  <c r="H83" i="15"/>
  <c r="H91" i="15"/>
  <c r="L98" i="18"/>
  <c r="H803" i="22"/>
  <c r="M24" i="19"/>
  <c r="H394" i="22"/>
  <c r="N76" i="15"/>
  <c r="N23" i="19"/>
  <c r="H808" i="22"/>
  <c r="K99" i="18"/>
  <c r="H400" i="22"/>
  <c r="N101" i="15"/>
  <c r="N22" i="19"/>
  <c r="O92" i="15"/>
  <c r="M61" i="19"/>
  <c r="I834" i="22"/>
  <c r="H374" i="22"/>
  <c r="O49" i="15"/>
  <c r="N30" i="19"/>
  <c r="N31" i="19" s="1"/>
  <c r="H406" i="22"/>
  <c r="N29" i="17"/>
  <c r="F30" i="17" s="1"/>
  <c r="H97" i="15"/>
  <c r="H29" i="17" s="1"/>
  <c r="H809" i="22"/>
  <c r="L99" i="18"/>
  <c r="O85" i="15"/>
  <c r="H85" i="15" s="1"/>
  <c r="H784" i="22"/>
  <c r="K95" i="18"/>
  <c r="H790" i="22"/>
  <c r="K96" i="18"/>
  <c r="M95" i="18" l="1"/>
  <c r="H810" i="22"/>
  <c r="M96" i="18"/>
  <c r="H792" i="22"/>
  <c r="H798" i="22"/>
  <c r="L96" i="18"/>
  <c r="H791" i="22"/>
  <c r="L95" i="18"/>
  <c r="M94" i="18"/>
  <c r="H780" i="22"/>
  <c r="H785" i="22"/>
  <c r="N47" i="18"/>
  <c r="N45" i="18"/>
  <c r="N49" i="18"/>
  <c r="N46" i="18"/>
  <c r="N48" i="18"/>
  <c r="N50" i="18"/>
  <c r="O48" i="18"/>
  <c r="O46" i="18"/>
  <c r="O50" i="18"/>
  <c r="O49" i="18"/>
  <c r="O45" i="18"/>
  <c r="O47" i="18"/>
  <c r="L97" i="18"/>
  <c r="H797" i="22"/>
  <c r="N24" i="19"/>
  <c r="N35" i="19" s="1"/>
  <c r="H804" i="22"/>
  <c r="M98" i="18"/>
  <c r="I835" i="22"/>
  <c r="N61" i="19"/>
  <c r="H375" i="22"/>
  <c r="O30" i="19"/>
  <c r="O31" i="19" s="1"/>
  <c r="H401" i="22"/>
  <c r="O101" i="15"/>
  <c r="F102" i="15" s="1"/>
  <c r="O22" i="19"/>
  <c r="H92" i="15"/>
  <c r="F116" i="18"/>
  <c r="H584" i="22"/>
  <c r="M35" i="19"/>
  <c r="H828" i="22"/>
  <c r="M56" i="19"/>
  <c r="H23" i="19"/>
  <c r="H76" i="15"/>
  <c r="H829" i="22"/>
  <c r="H395" i="22"/>
  <c r="O76" i="15"/>
  <c r="F77" i="15" s="1"/>
  <c r="O23" i="19"/>
  <c r="N56" i="19" l="1"/>
  <c r="O72" i="18"/>
  <c r="O85" i="18" s="1"/>
  <c r="H710" i="22"/>
  <c r="O76" i="18"/>
  <c r="O89" i="18" s="1"/>
  <c r="H734" i="22"/>
  <c r="O77" i="18"/>
  <c r="O90" i="18" s="1"/>
  <c r="H740" i="22"/>
  <c r="O73" i="18"/>
  <c r="O86" i="18" s="1"/>
  <c r="H716" i="22"/>
  <c r="H728" i="22"/>
  <c r="O75" i="18"/>
  <c r="O88" i="18" s="1"/>
  <c r="N77" i="18"/>
  <c r="N90" i="18" s="1"/>
  <c r="H739" i="22"/>
  <c r="H50" i="18"/>
  <c r="H77" i="18" s="1"/>
  <c r="H727" i="22"/>
  <c r="N75" i="18"/>
  <c r="N88" i="18" s="1"/>
  <c r="H48" i="18"/>
  <c r="H75" i="18" s="1"/>
  <c r="N73" i="18"/>
  <c r="N86" i="18" s="1"/>
  <c r="H715" i="22"/>
  <c r="H46" i="18"/>
  <c r="H73" i="18" s="1"/>
  <c r="N76" i="18"/>
  <c r="N89" i="18" s="1"/>
  <c r="H733" i="22"/>
  <c r="H49" i="18"/>
  <c r="H76" i="18" s="1"/>
  <c r="N72" i="18"/>
  <c r="N85" i="18" s="1"/>
  <c r="H709" i="22"/>
  <c r="H45" i="18"/>
  <c r="H72" i="18" s="1"/>
  <c r="N74" i="18"/>
  <c r="N87" i="18" s="1"/>
  <c r="H721" i="22"/>
  <c r="H47" i="18"/>
  <c r="H74" i="18" s="1"/>
  <c r="H722" i="22"/>
  <c r="O74" i="18"/>
  <c r="O87" i="18" s="1"/>
  <c r="O24" i="19"/>
  <c r="O35" i="19" s="1"/>
  <c r="F36" i="19" s="1"/>
  <c r="H22" i="19"/>
  <c r="H101" i="15"/>
  <c r="H408" i="22"/>
  <c r="F42" i="19"/>
  <c r="F50" i="19"/>
  <c r="H830" i="22"/>
  <c r="F43" i="19"/>
  <c r="F51" i="19"/>
  <c r="H389" i="22"/>
  <c r="I836" i="22"/>
  <c r="O61" i="19"/>
  <c r="F62" i="19" s="1"/>
  <c r="H31" i="19"/>
  <c r="H61" i="19" s="1"/>
  <c r="H805" i="22" l="1"/>
  <c r="N98" i="18"/>
  <c r="H89" i="18"/>
  <c r="H98" i="18" s="1"/>
  <c r="N95" i="18"/>
  <c r="H787" i="22"/>
  <c r="H86" i="18"/>
  <c r="H95" i="18" s="1"/>
  <c r="N97" i="18"/>
  <c r="H799" i="22"/>
  <c r="H88" i="18"/>
  <c r="H97" i="18" s="1"/>
  <c r="N99" i="18"/>
  <c r="H811" i="22"/>
  <c r="H90" i="18"/>
  <c r="H99" i="18" s="1"/>
  <c r="H800" i="22"/>
  <c r="O97" i="18"/>
  <c r="O96" i="18"/>
  <c r="H794" i="22"/>
  <c r="O95" i="18"/>
  <c r="H788" i="22"/>
  <c r="H812" i="22"/>
  <c r="O99" i="18"/>
  <c r="H793" i="22"/>
  <c r="N96" i="18"/>
  <c r="F102" i="18" s="1"/>
  <c r="H87" i="18"/>
  <c r="H96" i="18" s="1"/>
  <c r="O98" i="18"/>
  <c r="H806" i="22"/>
  <c r="H781" i="22"/>
  <c r="N94" i="18"/>
  <c r="H85" i="18"/>
  <c r="H94" i="18" s="1"/>
  <c r="O94" i="18"/>
  <c r="H782" i="22"/>
  <c r="O56" i="19"/>
  <c r="F57" i="19" s="1"/>
  <c r="F11" i="19"/>
  <c r="H840" i="22"/>
  <c r="H837" i="22"/>
  <c r="F41" i="19"/>
  <c r="F44" i="19" s="1"/>
  <c r="F66" i="19"/>
  <c r="F67" i="19" s="1"/>
  <c r="F49" i="19"/>
  <c r="F52" i="19" s="1"/>
  <c r="H841" i="22"/>
  <c r="F12" i="19"/>
  <c r="F14" i="20" l="1"/>
  <c r="H815" i="22"/>
  <c r="F111" i="18"/>
  <c r="F119" i="18" s="1"/>
  <c r="F105" i="18"/>
  <c r="F103" i="18"/>
  <c r="F100" i="18"/>
  <c r="F101" i="18"/>
  <c r="F104" i="18"/>
  <c r="F76" i="19"/>
  <c r="F77" i="19" s="1"/>
  <c r="H839" i="22"/>
  <c r="F13" i="19"/>
  <c r="H842" i="22"/>
  <c r="F71" i="19"/>
  <c r="F72" i="19" s="1"/>
  <c r="H838" i="22"/>
  <c r="F113" i="18" l="1"/>
  <c r="F121" i="18" s="1"/>
  <c r="H817" i="22"/>
  <c r="F16" i="20"/>
  <c r="H814" i="22"/>
  <c r="F13" i="20"/>
  <c r="F110" i="18"/>
  <c r="F118" i="18" s="1"/>
  <c r="F12" i="20"/>
  <c r="F109" i="18"/>
  <c r="F117" i="18" s="1"/>
  <c r="H813" i="22"/>
  <c r="F112" i="18"/>
  <c r="F120" i="18" s="1"/>
  <c r="H816" i="22"/>
  <c r="F15" i="20"/>
  <c r="H818" i="22"/>
  <c r="F17" i="20"/>
  <c r="F114" i="18"/>
  <c r="F122" i="18" s="1"/>
  <c r="F22" i="20"/>
  <c r="H821" i="22"/>
  <c r="H843" i="22"/>
  <c r="F14" i="19"/>
  <c r="H844" i="22"/>
  <c r="F15" i="19"/>
  <c r="F25" i="20" l="1"/>
  <c r="H824" i="22"/>
  <c r="H822" i="22"/>
  <c r="F23" i="20"/>
  <c r="H819" i="22"/>
  <c r="F20" i="20"/>
  <c r="H820" i="22"/>
  <c r="F21" i="20"/>
  <c r="H823" i="22"/>
  <c r="F24" i="20"/>
  <c r="F16" i="19"/>
  <c r="H845" i="22" l="1"/>
  <c r="F2" i="16"/>
  <c r="F2" i="17"/>
  <c r="F2" i="15"/>
  <c r="F2" i="19"/>
  <c r="F2" i="14"/>
  <c r="F2" i="20" s="1"/>
  <c r="F2" i="18"/>
</calcChain>
</file>

<file path=xl/sharedStrings.xml><?xml version="1.0" encoding="utf-8"?>
<sst xmlns="http://schemas.openxmlformats.org/spreadsheetml/2006/main" count="19544" uniqueCount="701">
  <si>
    <t>Date:</t>
  </si>
  <si>
    <t xml:space="preserve">INPUTS </t>
  </si>
  <si>
    <t>IRE</t>
  </si>
  <si>
    <t>Opex</t>
  </si>
  <si>
    <t>Font</t>
  </si>
  <si>
    <t>(R=0, G=105, B=56)</t>
  </si>
  <si>
    <t>Warning text</t>
  </si>
  <si>
    <t>Ofwat grey – 33%</t>
  </si>
  <si>
    <t>Second blue – 66%</t>
  </si>
  <si>
    <t>Ofwat green 66%</t>
  </si>
  <si>
    <t>Ofwat - Consumer price index (including housing costs) - Consumer Price Index (with housing) for February</t>
  </si>
  <si>
    <t xml:space="preserve">Below are details of changes to the model from the previously published version (May 2025). </t>
  </si>
  <si>
    <t>Land sales model</t>
  </si>
  <si>
    <t>year #</t>
  </si>
  <si>
    <t>Switch - Consumer price index (including housing costs)</t>
  </si>
  <si>
    <t>Company - Consumer price index (including housing costs) - Consumer Price Index (with housing) for March base</t>
  </si>
  <si>
    <t>Ofwat - Consumer price index (including housing costs) - Consumer Price Index (with housing) for October base</t>
  </si>
  <si>
    <t>Ofwat - Consumer price index (including housing costs) - Consumer Price Index (with housing) for January base</t>
  </si>
  <si>
    <t>AVERAGE CPI(H)</t>
  </si>
  <si>
    <t xml:space="preserve">Company - Land sales - forecast at previous review - outturn (WR) </t>
  </si>
  <si>
    <t xml:space="preserve">Company - Land sales - forecast at previous review - outturn (WN+) </t>
  </si>
  <si>
    <t>CPI-H BASE</t>
  </si>
  <si>
    <t>CPI(H): FINANCIAL YEAR AVERAGE - INDEX</t>
  </si>
  <si>
    <t>MODEL CHECKS</t>
  </si>
  <si>
    <t>flag</t>
  </si>
  <si>
    <t>columns</t>
  </si>
  <si>
    <t xml:space="preserve">Active - Land sales - forecast at previous review - outturn (ADDN1) </t>
  </si>
  <si>
    <t xml:space="preserve">PV effect of customers’ share of proceeds from disposals of interest in land - Real 2022-23 CPIH - NPV adjusted (WN+) </t>
  </si>
  <si>
    <t xml:space="preserve">PV effect of customers’ share of proceeds from disposals of interest in land - Real 2022-23 CPIH - NPV adjusted (WWN+) </t>
  </si>
  <si>
    <t xml:space="preserve">PV effect of customers’ share of proceeds from disposals of interest in land - Real 2022-23 CPIH - NPV adjusted (BR) </t>
  </si>
  <si>
    <t xml:space="preserve">NPV effect of customers' share of net proceeds from disposals of interest in land - Real 2022-23 CPIH - NPV adjusted (BR) </t>
  </si>
  <si>
    <t xml:space="preserve">NPV effect of customers' share of net proceeds from disposals of interest in land - Real 2027-28 CPIH - NPV adjusted (WWN+) </t>
  </si>
  <si>
    <t xml:space="preserve"> - Ofwat - Consumer price index (including housing costs) - Consumer Price Index (with housing) for May base</t>
  </si>
  <si>
    <t xml:space="preserve"> - Company - Consumer price index (including housing costs) - Consumer Price Index (with housing) for February</t>
  </si>
  <si>
    <t xml:space="preserve"> - Number of periods</t>
  </si>
  <si>
    <t xml:space="preserve"> - Active - Consumer price index (including housing costs) - Consumer Price Index (with housing) for April base</t>
  </si>
  <si>
    <t xml:space="preserve"> - CPIH: July - index</t>
  </si>
  <si>
    <t xml:space="preserve"> - Customers’ share of net proceeds from disposals of interest in land - real (2022-23 prices)</t>
  </si>
  <si>
    <t>QUALITY CONTROL</t>
  </si>
  <si>
    <t>CF</t>
  </si>
  <si>
    <t>m</t>
  </si>
  <si>
    <t>Non residential</t>
  </si>
  <si>
    <t>nr</t>
  </si>
  <si>
    <t>Number</t>
  </si>
  <si>
    <t>Water and Sewerage company</t>
  </si>
  <si>
    <t>Documentation</t>
  </si>
  <si>
    <t>Calibri 10 pt – Ofwat dark green 100%</t>
  </si>
  <si>
    <t>Ofwat yellow 100%</t>
  </si>
  <si>
    <t>Ofwat green – 66%</t>
  </si>
  <si>
    <t>Contract year</t>
  </si>
  <si>
    <t>£m</t>
  </si>
  <si>
    <t>Ofwat - Consumer price index (including housing costs) - Consumer Price Index (with housing) for October</t>
  </si>
  <si>
    <t>MODEL CONSTANTS</t>
  </si>
  <si>
    <t>#</t>
  </si>
  <si>
    <t>Output</t>
  </si>
  <si>
    <t>All the 'Land sales reconciliation' related calculations are done in this sheet.</t>
  </si>
  <si>
    <t>Ofwat prepopulated</t>
  </si>
  <si>
    <t>Forecast period</t>
  </si>
  <si>
    <t>Company - Consumer price index (including housing costs) - Consumer Price Index (with housing) for August base</t>
  </si>
  <si>
    <t>Company - Consumer price index (including housing costs) - Consumer Price Index (with housing) for October</t>
  </si>
  <si>
    <t xml:space="preserve">Ofwat - Proceeds from disposals of protected land - outturn (ADDN1) </t>
  </si>
  <si>
    <t>Model period start</t>
  </si>
  <si>
    <t>Number of periods</t>
  </si>
  <si>
    <t>Active - Consumer price index (including housing costs) - Consumer Price Index (with housing) for October</t>
  </si>
  <si>
    <t>Active - Consumer price index (including housing costs) - Consumer Price Index (with housing) for March base</t>
  </si>
  <si>
    <t>Modelling period check</t>
  </si>
  <si>
    <t>Timeline label overall</t>
  </si>
  <si>
    <t xml:space="preserve">Active - Land sales - forecast at previous review - outturn (WWN+) </t>
  </si>
  <si>
    <t xml:space="preserve"> - Forecast duration</t>
  </si>
  <si>
    <t xml:space="preserve"> - Ofwat - Consumer price index (including housing costs) - Consumer Price Index (with housing) for June base</t>
  </si>
  <si>
    <t xml:space="preserve"> - Ofwat - Consumer price index (including housing costs) - Consumer Price Index (with housing) for February base</t>
  </si>
  <si>
    <t>Company - Proceeds from disposals of protected land - outturn</t>
  </si>
  <si>
    <t>Ofwat - Land sales - forecast at previous review - outturn</t>
  </si>
  <si>
    <t xml:space="preserve"> - 1st model column flag</t>
  </si>
  <si>
    <t>DOCUMENTATION</t>
  </si>
  <si>
    <t>FAST</t>
  </si>
  <si>
    <t>BEG</t>
  </si>
  <si>
    <t>CTS</t>
  </si>
  <si>
    <t>Input nominal</t>
  </si>
  <si>
    <t>Checks and administration</t>
  </si>
  <si>
    <t>Outputs</t>
  </si>
  <si>
    <t>Model column counter</t>
  </si>
  <si>
    <t>ValueDate</t>
  </si>
  <si>
    <t>Input source log</t>
  </si>
  <si>
    <t>RCV adjustment model</t>
  </si>
  <si>
    <t>The PR24 FD notification letters state any assumed land sales that have already been factored into determinations. This is zero for all companies and wholesale controls, except TTT where we assumed the following land sales in the FD:
a. for the Charging Year starting on 1 April 2025, £79.697 million,
b. for the Charging Year starting on 1 April 2026, £5.810 million,
c. for the Charging Year starting on 1 April 2027, -£3.927 million,
d. for the Charging Year starting on 1 April 2028, -£2.115 million, and
e. for the Charging Year starting on 1 April 2029, -£0.205 million.</t>
  </si>
  <si>
    <t>Ofwat - Consumer price index (including housing costs) - Consumer Price Index (with housing) for July base</t>
  </si>
  <si>
    <t>Ofwat - Consumer price index (including housing costs) - Consumer Price Index (with housing) for December base</t>
  </si>
  <si>
    <t>Company - Consumer price index (including housing costs) - Consumer Price Index (with housing) for May</t>
  </si>
  <si>
    <t>Company - Consumer price index (including housing costs) - Consumer Price Index (with housing) for June</t>
  </si>
  <si>
    <t>HEADERS</t>
  </si>
  <si>
    <t>CPIH: February - index</t>
  </si>
  <si>
    <t>Overlapping in periods - total</t>
  </si>
  <si>
    <t xml:space="preserve">Active - Proceeds from disposals of protected land - outturn (WWN+) </t>
  </si>
  <si>
    <t xml:space="preserve">Active - Proceeds from disposals of protected land - outturn (ADDN2) </t>
  </si>
  <si>
    <t xml:space="preserve">Customers’ share of net proceeds from disposals of interest in land -outturn (ADDN1) </t>
  </si>
  <si>
    <t xml:space="preserve"> - Forecast start date</t>
  </si>
  <si>
    <t xml:space="preserve"> - Company - Consumer price index (including housing costs) - Consumer Price Index (with housing) for September base</t>
  </si>
  <si>
    <t xml:space="preserve"> - Company - Consumer price index (including housing costs) - Consumer Price Index (with housing) for May</t>
  </si>
  <si>
    <t xml:space="preserve"> - Ofwat - Consumer price index (including housing costs) - Consumer Price Index (with housing) for May</t>
  </si>
  <si>
    <t xml:space="preserve"> - Model column total</t>
  </si>
  <si>
    <t xml:space="preserve"> - Forecast period flag</t>
  </si>
  <si>
    <t xml:space="preserve"> - Active - Consumer price index (including housing costs) - Consumer Price Index (with housing) for December base</t>
  </si>
  <si>
    <t xml:space="preserve"> - CPIH: October - index</t>
  </si>
  <si>
    <t xml:space="preserve"> - PV effect of customers’ share of proceeds from disposals of interest in land - Real 2022-23 CPIH - NPV adjusted</t>
  </si>
  <si>
    <t xml:space="preserve"> - NPV effect of customers' share of net proceeds from disposals of interest in land - Real 2027-28 CPIH - NPV adjusted</t>
  </si>
  <si>
    <t xml:space="preserve"> - Overlapping in periods - total</t>
  </si>
  <si>
    <t xml:space="preserve"> - Modelling period check</t>
  </si>
  <si>
    <t xml:space="preserve"> - Timeline label overall</t>
  </si>
  <si>
    <t>File name:</t>
  </si>
  <si>
    <t>Not available / applicable</t>
  </si>
  <si>
    <t>NEG</t>
  </si>
  <si>
    <t>WWN</t>
  </si>
  <si>
    <t>Cell / Row / Column colour</t>
  </si>
  <si>
    <t>n/a</t>
  </si>
  <si>
    <t>* Except from input sheets (sheets with 'Inp' prefix)</t>
  </si>
  <si>
    <t xml:space="preserve">Within-worksheet counter-flow </t>
  </si>
  <si>
    <t>(R=148, G=54, B=141)</t>
  </si>
  <si>
    <t>Other</t>
  </si>
  <si>
    <t>(R-0, G=113, B=206)</t>
  </si>
  <si>
    <t>(R = 226, G = 231, B = 104)</t>
  </si>
  <si>
    <t>Report name</t>
  </si>
  <si>
    <t xml:space="preserve"> - Company - Consumer price index (including housing costs) - Consumer Price Index (with housing) for July base</t>
  </si>
  <si>
    <t>counter</t>
  </si>
  <si>
    <t>Calcs</t>
  </si>
  <si>
    <t>Ofwat</t>
  </si>
  <si>
    <t>Inputs, Inp_Active</t>
  </si>
  <si>
    <t>Months</t>
  </si>
  <si>
    <t>Month #</t>
  </si>
  <si>
    <t>Pre - forecast period</t>
  </si>
  <si>
    <t>Forecast duration</t>
  </si>
  <si>
    <t>Model Parameters</t>
  </si>
  <si>
    <t xml:space="preserve">Land sales - wholesale allowed return (WN+) </t>
  </si>
  <si>
    <t>Forecast period flag</t>
  </si>
  <si>
    <t>Active - Consumer price index (including housing costs) - Consumer Price Index (with housing) for November</t>
  </si>
  <si>
    <t>Active - Consumer price index (including housing costs) - Consumer Price Index (with housing) for June base</t>
  </si>
  <si>
    <t>PV effect of customers’ share of proceeds from disposals of interest in land - Real 2022-23 CPIH - NPV adjusted</t>
  </si>
  <si>
    <t>NPV effect of customers' share of net proceeds from disposals of interest in land - Real 2027-28 CPIH - NPV adjusted</t>
  </si>
  <si>
    <t>No. of overlapping in flags overall</t>
  </si>
  <si>
    <t xml:space="preserve">PV discount factor (aka Time value of money factor) (WN+) </t>
  </si>
  <si>
    <t xml:space="preserve">PV discount factor (aka Time value of money factor) (WWN+) </t>
  </si>
  <si>
    <t xml:space="preserve"> - Company - Consumer price index (including housing costs) - Consumer Price Index (with housing) for December base</t>
  </si>
  <si>
    <t xml:space="preserve"> - Ofwat - Consumer price index (including housing costs) - Consumer Price Index (with housing) for October base</t>
  </si>
  <si>
    <t xml:space="preserve"> - Company - Consumer price index (including housing costs) - Consumer Price Index (with housing) for March</t>
  </si>
  <si>
    <t xml:space="preserve"> - Ofwat - Consumer price index (including housing costs) - Consumer Price Index (with housing) for September</t>
  </si>
  <si>
    <t xml:space="preserve"> - Ofwat - Consumer price index (including housing costs) - Consumer Price Index (with housing) for February</t>
  </si>
  <si>
    <t>The customers' share of any net proceeds from disposals of interest in land</t>
  </si>
  <si>
    <t xml:space="preserve"> - Company - Proceeds from disposals of protected land - outturn</t>
  </si>
  <si>
    <t xml:space="preserve"> - Financial year ending</t>
  </si>
  <si>
    <t xml:space="preserve"> - CPIH: February - index</t>
  </si>
  <si>
    <t xml:space="preserve"> - Modelling period check const overall</t>
  </si>
  <si>
    <t>BELOW BONNET - CALCULATION ENGINE</t>
  </si>
  <si>
    <t>MODEL MAP</t>
  </si>
  <si>
    <t>Indexation</t>
  </si>
  <si>
    <t>Excluding</t>
  </si>
  <si>
    <t>Unique reference number</t>
  </si>
  <si>
    <t>Imported from another sheet/section</t>
  </si>
  <si>
    <t>(R=214, G=0, B=55)</t>
  </si>
  <si>
    <t>Ofwat green 100%</t>
  </si>
  <si>
    <t>Empty cells being referenced/used</t>
  </si>
  <si>
    <t>Ofwat lemon</t>
  </si>
  <si>
    <t>Second blue 66%</t>
  </si>
  <si>
    <t>(R = 87, G = 161, B = 223)</t>
  </si>
  <si>
    <t>REPORTS</t>
  </si>
  <si>
    <t>Source</t>
  </si>
  <si>
    <t>Table with all outputs and calculations summarised in format for use by PowerBI</t>
  </si>
  <si>
    <t>Description of change(s) made</t>
  </si>
  <si>
    <t>Section</t>
  </si>
  <si>
    <t>This log contains a list of changes to the model from the previously published version.</t>
  </si>
  <si>
    <t>Addition of change log.</t>
  </si>
  <si>
    <t>PR24R13</t>
  </si>
  <si>
    <t>The Ofwat view of the adjustment to the RCV for any disposal of land by the regulated business in the years from 2025-26 to 2029-30 for each control (in 2022-23 prices)</t>
  </si>
  <si>
    <t>Pre-Fcst</t>
  </si>
  <si>
    <t>Forecast start date</t>
  </si>
  <si>
    <t>years #</t>
  </si>
  <si>
    <t>SWITCHES</t>
  </si>
  <si>
    <t>Ofwat - Consumer price index (including housing costs) - Consumer Price Index (with housing) for April base</t>
  </si>
  <si>
    <t>Ofwat - Consumer price index (including housing costs) - Consumer Price Index (with housing) for November base</t>
  </si>
  <si>
    <t>Company - Consumer price index (including housing costs) - Consumer Price Index (with housing) for November</t>
  </si>
  <si>
    <t xml:space="preserve">Land sales - wholesale allowed return (ADDN1) </t>
  </si>
  <si>
    <t>MODEL PERIOD</t>
  </si>
  <si>
    <t>Active - Consumer price index (including housing costs) - Consumer Price Index (with housing) for April</t>
  </si>
  <si>
    <t>Active - Consumer price index (including housing costs) - Consumer Price Index (with housing) for August</t>
  </si>
  <si>
    <t>Active - Consumer price index (including housing costs) - Consumer Price Index (with housing) for December</t>
  </si>
  <si>
    <t>Active - Consumer price index (including housing costs) - Consumer Price Index (with housing) for December base</t>
  </si>
  <si>
    <t>CPIH: December - index</t>
  </si>
  <si>
    <t xml:space="preserve">NPV effect of customers' share of net proceeds from disposals of interest in land - Real 2022-23 CPIH - NPV adjusted (ADDN2) </t>
  </si>
  <si>
    <t xml:space="preserve">NPV effect of customers' share of net proceeds from disposals of interest in land - Real 2027-28 CPIH - NPV adjusted (BR) </t>
  </si>
  <si>
    <t>ValueNumber</t>
  </si>
  <si>
    <t xml:space="preserve"> - Company - Consumer price index (including housing costs) - Consumer Price Index (with housing) for March base</t>
  </si>
  <si>
    <t xml:space="preserve"> - Ofwat - Consumer price index (including housing costs) - Consumer Price Index (with housing) for January base</t>
  </si>
  <si>
    <t>Land sales - wholesale allowed return</t>
  </si>
  <si>
    <t xml:space="preserve"> - Ofwat - Land sales - forecast at previous review - outturn</t>
  </si>
  <si>
    <t xml:space="preserve"> - Active - Consumer price index (including housing costs) - Consumer Price Index (with housing) for October</t>
  </si>
  <si>
    <t xml:space="preserve"> - Active - Consumer price index (including housing costs) - Consumer Price Index (with housing) for November base</t>
  </si>
  <si>
    <t xml:space="preserve"> - CPIH: May - index</t>
  </si>
  <si>
    <t>For enquiries please contact:</t>
  </si>
  <si>
    <t>Note: FAST strictly applicable below the bonnet</t>
  </si>
  <si>
    <t>Colour coding for the model is shown in this sheet.</t>
  </si>
  <si>
    <t>Contents of the model.</t>
  </si>
  <si>
    <t>Balance sheet</t>
  </si>
  <si>
    <t>Changes</t>
  </si>
  <si>
    <t>Finstat</t>
  </si>
  <si>
    <t>Operating expenditure</t>
  </si>
  <si>
    <t xml:space="preserve">Total expenditure </t>
  </si>
  <si>
    <t>Written - down value method</t>
  </si>
  <si>
    <t>WN</t>
  </si>
  <si>
    <t>Calibri 10 pt – Ofwat red 100%</t>
  </si>
  <si>
    <t>Black text (no shade)</t>
  </si>
  <si>
    <t>Black text + light yellow shade</t>
  </si>
  <si>
    <t>Ofwat second blue text + light grey shade</t>
  </si>
  <si>
    <t>Conditional formatting for error checks*</t>
  </si>
  <si>
    <t>Temporary</t>
  </si>
  <si>
    <t xml:space="preserve"> - Company - Consumer price index (including housing costs) - Consumer Price Index (with housing) for November base</t>
  </si>
  <si>
    <t>Ofwat - Consumer price index (including housing costs) - Consumer Price Index (with housing) for June</t>
  </si>
  <si>
    <t>text</t>
  </si>
  <si>
    <t>Model link(s)</t>
  </si>
  <si>
    <t>Units</t>
  </si>
  <si>
    <t>Any net proceeds from land sales are shared 50:50 with customers. The exception is that Tideway customers will experience 100% of profits or losses instead of the 50:50 sharing as per all other land sales.</t>
  </si>
  <si>
    <t>The net proceeds, after the deduction of all offsetting costs from disposals of protected land, including those already subject to regulation through Condition K of the licence.</t>
  </si>
  <si>
    <t>Company - Consumer price index (including housing costs) - Consumer Price Index (with housing) for December</t>
  </si>
  <si>
    <t xml:space="preserve">The customers' share of any net proceeds from disposals of interest in land (ADDN1) </t>
  </si>
  <si>
    <t xml:space="preserve">Ofwat - Proceeds from disposals of protected land - outturn (WN+) </t>
  </si>
  <si>
    <t xml:space="preserve">Ofwat - Land sales - forecast at previous review - outturn (WR) </t>
  </si>
  <si>
    <t xml:space="preserve">Ofwat - Land sales - forecast at previous review - outturn (ADDN1) </t>
  </si>
  <si>
    <t>MODEL TIMELINE</t>
  </si>
  <si>
    <t>Active - Consumer price index (including housing costs) - Consumer Price Index (with housing) for July</t>
  </si>
  <si>
    <t>Active - Consumer price index (including housing costs) - Consumer Price Index (with housing) for September</t>
  </si>
  <si>
    <t>Active - Consumer price index (including housing costs) - Consumer Price Index (with housing) for November base</t>
  </si>
  <si>
    <t>CPIH 2022-23 FYA - Base Year</t>
  </si>
  <si>
    <t>AVERAGE CPI(H) - BASE INDEX 2027-28</t>
  </si>
  <si>
    <t>CPIH: May - index</t>
  </si>
  <si>
    <t>PV discount factor (aka Time value of money factor)</t>
  </si>
  <si>
    <t>Checks breached any period</t>
  </si>
  <si>
    <t xml:space="preserve">Active - Land sales - forecast at previous review - outturn (BR) </t>
  </si>
  <si>
    <t xml:space="preserve">Customers’ share of net proceeds from disposals of interest in land - real (2022-23 prices) (WWN+) </t>
  </si>
  <si>
    <t xml:space="preserve">PV effect of customers’ share of proceeds from disposals of interest in land - Real 2022-23 CPIH - NPV adjusted (ADDN2) </t>
  </si>
  <si>
    <t xml:space="preserve"> - Ofwat - Consumer price index (including housing costs) - Consumer Price Index (with housing) for September base</t>
  </si>
  <si>
    <t xml:space="preserve"> - Company - Consumer price index (including housing costs) - Consumer Price Index (with housing) for June</t>
  </si>
  <si>
    <t xml:space="preserve"> - Ofwat - Consumer price index (including housing costs) - Consumer Price Index (with housing) for June</t>
  </si>
  <si>
    <t xml:space="preserve"> - Ofwat - Consumer price index (including housing costs) - Consumer Price Index (with housing) for October</t>
  </si>
  <si>
    <t xml:space="preserve"> - The customers' share of any net proceeds from disposals of interest in land</t>
  </si>
  <si>
    <t>WN+</t>
  </si>
  <si>
    <t xml:space="preserve"> - Model period start</t>
  </si>
  <si>
    <t xml:space="preserve"> - Active - Consumer price index (including housing costs) - Consumer Price Index (with housing) for July</t>
  </si>
  <si>
    <t xml:space="preserve"> - Active - Consumer price index (including housing costs) - Consumer Price Index (with housing) for September base</t>
  </si>
  <si>
    <t xml:space="preserve"> - CPIH: December - index</t>
  </si>
  <si>
    <t xml:space="preserve"> - CPI(H): Fin year average - conversion from outturn to base year 2022-23 average - CALC</t>
  </si>
  <si>
    <t xml:space="preserve"> - PV discount factor (aka Time value of money factor)</t>
  </si>
  <si>
    <t>Active inputs</t>
  </si>
  <si>
    <t>Time</t>
  </si>
  <si>
    <t>Adjustment</t>
  </si>
  <si>
    <t>BR</t>
  </si>
  <si>
    <t>Funds from operations</t>
  </si>
  <si>
    <t>Including</t>
  </si>
  <si>
    <t>Redn.</t>
  </si>
  <si>
    <t>Tonnes per dry solid</t>
  </si>
  <si>
    <t>URN</t>
  </si>
  <si>
    <t>Water network</t>
  </si>
  <si>
    <t>WR</t>
  </si>
  <si>
    <t>Wtd Avg</t>
  </si>
  <si>
    <t>Fill</t>
  </si>
  <si>
    <t>(R=0, G=113, B=206)</t>
  </si>
  <si>
    <t>Ofwat dark green (no shade)</t>
  </si>
  <si>
    <t>(R=204, G=204, B=206)</t>
  </si>
  <si>
    <t>Ofwat yellow – 50%</t>
  </si>
  <si>
    <t>(R = 152, G = 197, B = 97)</t>
  </si>
  <si>
    <t>Error chks</t>
  </si>
  <si>
    <t>control</t>
  </si>
  <si>
    <t xml:space="preserve"> - Pre - forecast period</t>
  </si>
  <si>
    <t>Ofwat - Consumer price index (including housing costs) - Consumer Price Index (with housing) for April</t>
  </si>
  <si>
    <t>Ofwat - Consumer price index (including housing costs) - Consumer Price Index (with housing) for May</t>
  </si>
  <si>
    <t>The key outputs from this model are brought to this sheet.</t>
  </si>
  <si>
    <t xml:space="preserve">Input reordering to better group inputs. </t>
  </si>
  <si>
    <t>Financial year end month</t>
  </si>
  <si>
    <t>AVERAGE CPI(H) - BASE INDEX 2022-23</t>
  </si>
  <si>
    <t>Company</t>
  </si>
  <si>
    <t>Ofwat - Consumer price index (including housing costs) - Consumer Price Index (with housing) for February base</t>
  </si>
  <si>
    <t>PRICE CONTROLS</t>
  </si>
  <si>
    <t xml:space="preserve">Land sales - wholesale allowed return (BR) </t>
  </si>
  <si>
    <t xml:space="preserve">Company - Proceeds from disposals of protected land - outturn (WN+) </t>
  </si>
  <si>
    <t>CPIH 2027-28 FYA - Base Year</t>
  </si>
  <si>
    <t>CPIH: June - index</t>
  </si>
  <si>
    <t>CPI(H): Fin year average - conversion from outturn to base year 2022-23 average - CALC</t>
  </si>
  <si>
    <t>Overlapping in periods - total overall</t>
  </si>
  <si>
    <t>Modelling period check const overall</t>
  </si>
  <si>
    <t>Modelling period check overall</t>
  </si>
  <si>
    <t>periods</t>
  </si>
  <si>
    <t xml:space="preserve">Customers’ share of net proceeds from disposals of interest in land -outturn (BR) </t>
  </si>
  <si>
    <t xml:space="preserve">Customers’ share of net proceeds from disposals of interest in land - real (2022-23 prices) (ADDN1) </t>
  </si>
  <si>
    <t>Factor</t>
  </si>
  <si>
    <t xml:space="preserve">PV discount factor (aka Time value of money factor) (ADDN1) </t>
  </si>
  <si>
    <t xml:space="preserve">NPV effect of customers' share of net proceeds from disposals of interest in land - Real 2027-28 CPIH - NPV adjusted (ADDN2) </t>
  </si>
  <si>
    <t xml:space="preserve"> - Company - Consumer price index (including housing costs) - Consumer Price Index (with housing) for October base</t>
  </si>
  <si>
    <t xml:space="preserve"> - Company - Consumer price index (including housing costs) - Consumer Price Index (with housing) for January base</t>
  </si>
  <si>
    <t xml:space="preserve"> - CPIH: Assumed percentage increase for unpopulated monthly values</t>
  </si>
  <si>
    <t>ADDN1</t>
  </si>
  <si>
    <t>Ofwat - Proceeds from disposals of protected land - outturn</t>
  </si>
  <si>
    <t xml:space="preserve"> - Ofwat - Proceeds from disposals of protected land - outturn</t>
  </si>
  <si>
    <t xml:space="preserve"> - Forecast start period flag</t>
  </si>
  <si>
    <t xml:space="preserve"> - Active - Consumer price index (including housing costs) - Consumer Price Index (with housing) for February base</t>
  </si>
  <si>
    <t xml:space="preserve"> - Active - Consumer price index (including housing costs) - Consumer Price Index (with housing) for March base</t>
  </si>
  <si>
    <t>ENGINE/ CALCULATIONS</t>
  </si>
  <si>
    <t>Inputs</t>
  </si>
  <si>
    <t>PowerBi Table</t>
  </si>
  <si>
    <t>Beginning</t>
  </si>
  <si>
    <t>Customer</t>
  </si>
  <si>
    <t xml:space="preserve">Infrastructure renewal expenditure </t>
  </si>
  <si>
    <t>Negative</t>
  </si>
  <si>
    <t>Business</t>
  </si>
  <si>
    <t>Positive</t>
  </si>
  <si>
    <t>WACC</t>
  </si>
  <si>
    <t>Water only company</t>
  </si>
  <si>
    <t>Water resources</t>
  </si>
  <si>
    <t>Font and shade combinations</t>
  </si>
  <si>
    <t>Stored/dead/hard coded outputs</t>
  </si>
  <si>
    <t>Entire row/column with blue text + Ofwat light blue shade</t>
  </si>
  <si>
    <t>Section separator</t>
  </si>
  <si>
    <t xml:space="preserve"> - Start date</t>
  </si>
  <si>
    <t>Sheet(s) in current model</t>
  </si>
  <si>
    <t>Inputs &amp; outputs log</t>
  </si>
  <si>
    <t>PR24 final determinations</t>
  </si>
  <si>
    <t>The default is set to 1 but will be changed to 2 to reflect any of Ofwat's intervention</t>
  </si>
  <si>
    <t>Company - Consumer price index (including housing costs) - Consumer Price Index (with housing) for May base</t>
  </si>
  <si>
    <t>Company - Consumer price index (including housing costs) - Consumer Price Index (with housing) for December base</t>
  </si>
  <si>
    <t>Ofwat - Consumer price index (including housing costs) - Consumer Price Index (with housing) for September base</t>
  </si>
  <si>
    <t>Company - Consumer price index (including housing costs) - Consumer Price Index (with housing) for April</t>
  </si>
  <si>
    <t xml:space="preserve">The customers' share of any net proceeds from disposals of interest in land (WN+) </t>
  </si>
  <si>
    <t xml:space="preserve">The customers' share of any net proceeds from disposals of interest in land (WWN+) </t>
  </si>
  <si>
    <t xml:space="preserve">The customers' share of any net proceeds from disposals of interest in land (BR) </t>
  </si>
  <si>
    <t xml:space="preserve">Company - Proceeds from disposals of protected land - outturn (BR) </t>
  </si>
  <si>
    <t xml:space="preserve">Company - Land sales - forecast at previous review - outturn (ADDN1) </t>
  </si>
  <si>
    <t>Forecast end period flag</t>
  </si>
  <si>
    <t>Pre-forecast period flag</t>
  </si>
  <si>
    <t>Active - Consumer price index (including housing costs) - Consumer Price Index (with housing) for May base</t>
  </si>
  <si>
    <t>Real 2027-28</t>
  </si>
  <si>
    <t xml:space="preserve">Customers’ share of net proceeds from disposals of interest in land - real (2022-23 prices) (WR) </t>
  </si>
  <si>
    <t xml:space="preserve">PV discount factor (aka Time value of money factor) (WR) </t>
  </si>
  <si>
    <t xml:space="preserve"> - Forecast period</t>
  </si>
  <si>
    <t xml:space="preserve"> - Company - Consumer price index (including housing costs) - Consumer Price Index (with housing) for February base</t>
  </si>
  <si>
    <t xml:space="preserve"> - Ofwat - Consumer price index (including housing costs) - Consumer Price Index (with housing) for July base</t>
  </si>
  <si>
    <t xml:space="preserve"> - Company - Consumer price index (including housing costs) - Consumer Price Index (with housing) for October</t>
  </si>
  <si>
    <t xml:space="preserve"> - Ofwat - Consumer price index (including housing costs) - Consumer Price Index (with housing) for April</t>
  </si>
  <si>
    <t xml:space="preserve"> - Model period end</t>
  </si>
  <si>
    <t xml:space="preserve"> - Active - Consumer price index (including housing costs) - Consumer Price Index (with housing) for April</t>
  </si>
  <si>
    <t xml:space="preserve"> - Active - Consumer price index (including housing costs) - Consumer Price Index (with housing) for August</t>
  </si>
  <si>
    <t xml:space="preserve"> - Active - Consumer price index (including housing costs) - Consumer Price Index (with housing) for October base</t>
  </si>
  <si>
    <t xml:space="preserve"> - Active - Consumer price index (including housing costs) - Consumer Price Index (with housing) for January base</t>
  </si>
  <si>
    <t xml:space="preserve"> - CPIH: April - index</t>
  </si>
  <si>
    <t xml:space="preserve"> - CPIH: March - index</t>
  </si>
  <si>
    <t xml:space="preserve"> - No. of overlapping in flags</t>
  </si>
  <si>
    <t xml:space="preserve"> - Modelling period check overall</t>
  </si>
  <si>
    <t>Version number:</t>
  </si>
  <si>
    <t>Cover</t>
  </si>
  <si>
    <t>Enquiry information; disclaimer, known limitations of the model, changes from previous models are mentioned in this sheet.</t>
  </si>
  <si>
    <t>Contents</t>
  </si>
  <si>
    <t>RCV</t>
  </si>
  <si>
    <t>ABBREVIATIONS</t>
  </si>
  <si>
    <t>excl.</t>
  </si>
  <si>
    <t>PL</t>
  </si>
  <si>
    <t xml:space="preserve">Regulatory capital value </t>
  </si>
  <si>
    <t>Return on Renewal Expenditure</t>
  </si>
  <si>
    <t>TDS</t>
  </si>
  <si>
    <t>Weighted average</t>
  </si>
  <si>
    <t>* returns green when value is zero. For all other values it returns red</t>
  </si>
  <si>
    <t>Worksheet tab colour coding</t>
  </si>
  <si>
    <t>Reference</t>
  </si>
  <si>
    <t>Months per period (Primary)</t>
  </si>
  <si>
    <t>Dependent model</t>
  </si>
  <si>
    <t>Consumer Price Index (including housing costs) as published.</t>
  </si>
  <si>
    <t>The Ofwat view of the adjustment to the RCV for any disposal of land by the regulated business in the years from 2025-26 to 2029-30 for each control (in 2027-28 prices)</t>
  </si>
  <si>
    <t>Company - Consumer price index (including housing costs) - Consumer Price Index (with housing) for June base</t>
  </si>
  <si>
    <t>Company - Consumer price index (including housing costs) - Consumer Price Index (with housing) for October base</t>
  </si>
  <si>
    <t>Company - Consumer price index (including housing costs) - Consumer Price Index (with housing) for November base</t>
  </si>
  <si>
    <t>Company - Consumer price index (including housing costs) - Consumer Price Index (with housing) for January base</t>
  </si>
  <si>
    <t xml:space="preserve">Land sales - wholesale allowed return (WWN+) </t>
  </si>
  <si>
    <t xml:space="preserve">Company - Proceeds from disposals of protected land - outturn (ADDN2) </t>
  </si>
  <si>
    <t xml:space="preserve">Company - Land sales - forecast at previous review - outturn (BR) </t>
  </si>
  <si>
    <t xml:space="preserve">Ofwat - Proceeds from disposals of protected land - outturn (WR) </t>
  </si>
  <si>
    <t xml:space="preserve">Ofwat - Proceeds from disposals of protected land - outturn (WWN+) </t>
  </si>
  <si>
    <t xml:space="preserve">Ofwat - Land sales - forecast at previous review - outturn (WN+) </t>
  </si>
  <si>
    <t>Active - Consumer price index (including housing costs) - Consumer Price Index (with housing) for July base</t>
  </si>
  <si>
    <t>Active - Consumer price index (including housing costs) - Consumer Price Index (with housing) for August base</t>
  </si>
  <si>
    <t>Active - Consumer price index (including housing costs) - Consumer Price Index (with housing) for September base</t>
  </si>
  <si>
    <t>Active - Consumer price index (including housing costs) - Consumer Price Index (with housing) for February base</t>
  </si>
  <si>
    <t>CPIH: Financial year average - indices</t>
  </si>
  <si>
    <t>Real 2022-23</t>
  </si>
  <si>
    <t xml:space="preserve">Active - Land sales - forecast at previous review - outturn (WN+) </t>
  </si>
  <si>
    <t xml:space="preserve">Active - Land sales - forecast at previous review - outturn (ADDN2) </t>
  </si>
  <si>
    <t xml:space="preserve">Active - Proceeds from disposals of protected land - outturn (WR) </t>
  </si>
  <si>
    <t xml:space="preserve">Customers’ share of net proceeds from disposals of interest in land -outturn (WWN+) </t>
  </si>
  <si>
    <t xml:space="preserve">Customers’ share of net proceeds from disposals of interest in land - real (2022-23 prices) (WN+) </t>
  </si>
  <si>
    <t xml:space="preserve">PV effect of customers’ share of proceeds from disposals of interest in land - Real 2022-23 CPIH - NPV adjusted (WR) </t>
  </si>
  <si>
    <t xml:space="preserve"> - Company - Land sales - forecast at previous review - outturn</t>
  </si>
  <si>
    <t xml:space="preserve"> - Active - Consumer price index (including housing costs) - Consumer Price Index (with housing) for November</t>
  </si>
  <si>
    <t xml:space="preserve"> - Active - Consumer price index (including housing costs) - Consumer Price Index (with housing) for June base</t>
  </si>
  <si>
    <t xml:space="preserve"> - Active - Proceeds from disposals of protected land - outturn</t>
  </si>
  <si>
    <t>adj.</t>
  </si>
  <si>
    <t>Bio resources</t>
  </si>
  <si>
    <t>Input real</t>
  </si>
  <si>
    <t>Reduction</t>
  </si>
  <si>
    <t>WoC</t>
  </si>
  <si>
    <t>Calibri 10 pt – Ofwat second blue 100%</t>
  </si>
  <si>
    <t>Ofwat grey 33%</t>
  </si>
  <si>
    <t>(R=185, G=217, B=236)</t>
  </si>
  <si>
    <t>(R=98, G=167, B=15)</t>
  </si>
  <si>
    <t>Ofwat purple – 66%</t>
  </si>
  <si>
    <t>(R = 185, G = 123, B = 180)</t>
  </si>
  <si>
    <t>Timeline label</t>
  </si>
  <si>
    <t>Total</t>
  </si>
  <si>
    <t>Contains all the model integrity checks and alerts</t>
  </si>
  <si>
    <t>%</t>
  </si>
  <si>
    <t>Ofwat - Consumer price index (including housing costs) - Consumer Price Index (with housing) for August</t>
  </si>
  <si>
    <t>Ofwat - Consumer price index (including housing costs) - Consumer Price Index (with housing) for November</t>
  </si>
  <si>
    <t>date</t>
  </si>
  <si>
    <t xml:space="preserve"> - Months per period</t>
  </si>
  <si>
    <t>Change log</t>
  </si>
  <si>
    <t>This log contains a list of all the inputs and outputs of the model with corresponding source references.</t>
  </si>
  <si>
    <t>Output log</t>
  </si>
  <si>
    <t>Updated the model with switches to select between the company and ofwat inputs to feed into the Inp_Active sheet. Renamed 'F_Input' and 'Override' references with 'Company' and 'Ofwat' in the headers/ line descriptions, consistent with the layout in the financial model. Updated line descriptions in Inp_Active to show 'Company -', 'Ofwat -', 'Active - ' and updated formulae in the InpActive sheets to use the switches to determine whether it is company or ofwat inputs in the 'Active' input lines that flow into the 'Calcs' sheet of the model.</t>
  </si>
  <si>
    <t>First modelling column financial year#</t>
  </si>
  <si>
    <t>Forecast</t>
  </si>
  <si>
    <t>1 = company, 2 = ofwat</t>
  </si>
  <si>
    <t>Ofwat - Consumer price index (including housing costs) - Consumer Price Index (with housing) for August base</t>
  </si>
  <si>
    <t>Company - Consumer price index (including housing costs) - Consumer Price Index (with housing) for August</t>
  </si>
  <si>
    <t xml:space="preserve">Ofwat - Proceeds from disposals of protected land - outturn (ADDN2) </t>
  </si>
  <si>
    <t>CPIH: April - index</t>
  </si>
  <si>
    <t xml:space="preserve">Active - Proceeds from disposals of protected land - outturn (WN+) </t>
  </si>
  <si>
    <t xml:space="preserve">NPV effect of customers' share of net proceeds from disposals of interest in land - Real 2022-23 CPIH - NPV adjusted (WR) </t>
  </si>
  <si>
    <t xml:space="preserve"> - Switch - Consumer price index (including housing costs)</t>
  </si>
  <si>
    <t xml:space="preserve"> - Company - Consumer price index (including housing costs) - Consumer Price Index (with housing) for November</t>
  </si>
  <si>
    <t xml:space="preserve"> - Active - Consumer price index (including housing costs) - Consumer Price Index (with housing) for December</t>
  </si>
  <si>
    <t xml:space="preserve"> - Overlapping in periods - total overall</t>
  </si>
  <si>
    <t>All inputs are brought to this sheet and further linked into the model for calculation.</t>
  </si>
  <si>
    <t>BS</t>
  </si>
  <si>
    <t>Calculation</t>
  </si>
  <si>
    <t>WaSC</t>
  </si>
  <si>
    <t>End of sheet</t>
  </si>
  <si>
    <t>* Except to track sheet</t>
  </si>
  <si>
    <t xml:space="preserve">Between-worksheet counter-flow </t>
  </si>
  <si>
    <t>Ofwat light blue 100%</t>
  </si>
  <si>
    <t>White text (Franklin Gothic Demi) + Ofwat purple shade</t>
  </si>
  <si>
    <t>Values or logic to be reviewed/discussed</t>
  </si>
  <si>
    <t>(R = 255, G = 219, B = 142)</t>
  </si>
  <si>
    <t>Unit</t>
  </si>
  <si>
    <t xml:space="preserve"> - Ofwat - Consumer price index (including housing costs) - Consumer Price Index (with housing) for April base</t>
  </si>
  <si>
    <t>Months per period</t>
  </si>
  <si>
    <t>Ofwat - Consumer price index (including housing costs) - Consumer Price Index (with housing) for December</t>
  </si>
  <si>
    <t>Ofwat - Consumer price index (including housing costs) - Consumer Price Index (with housing) for January</t>
  </si>
  <si>
    <t>Description</t>
  </si>
  <si>
    <t>Ofwat's view of the year on year change in CPIH: Financial year average indices.</t>
  </si>
  <si>
    <t>Index</t>
  </si>
  <si>
    <t>Ofwat - Consumer price index (including housing costs) - Consumer Price Index (with housing) for March base</t>
  </si>
  <si>
    <t>Company - Consumer price index (including housing costs) - Consumer Price Index (with housing) for January</t>
  </si>
  <si>
    <t xml:space="preserve">Company - Proceeds from disposals of protected land - outturn (WWN+) </t>
  </si>
  <si>
    <t>Active - Consumer price index (including housing costs) - Consumer Price Index (with housing) for May</t>
  </si>
  <si>
    <t>Active - Consumer price index (including housing costs) - Consumer Price Index (with housing) for January</t>
  </si>
  <si>
    <t>Active - Consumer price index (including housing costs) - Consumer Price Index (with housing) for February</t>
  </si>
  <si>
    <t>Active - Land sales - forecast at previous review - outturn</t>
  </si>
  <si>
    <t>CPIH: January - index</t>
  </si>
  <si>
    <t>CPIH: March - index</t>
  </si>
  <si>
    <t>Modelling period check const</t>
  </si>
  <si>
    <t>Land sales reconciliation model outputs</t>
  </si>
  <si>
    <t xml:space="preserve">Active - Proceeds from disposals of protected land - outturn (ADDN1) </t>
  </si>
  <si>
    <t xml:space="preserve">Customers’ share of net proceeds from disposals of interest in land -outturn (ADDN2) </t>
  </si>
  <si>
    <t xml:space="preserve">NPV effect of customers' share of net proceeds from disposals of interest in land - Real 2022-23 CPIH - NPV adjusted (WWN+) </t>
  </si>
  <si>
    <t>check</t>
  </si>
  <si>
    <t xml:space="preserve"> - Company - Consumer price index (including housing costs) - Consumer Price Index (with housing) for April</t>
  </si>
  <si>
    <t xml:space="preserve"> - Company - Consumer price index (including housing costs) - Consumer Price Index (with housing) for December</t>
  </si>
  <si>
    <t>WWN+</t>
  </si>
  <si>
    <t xml:space="preserve"> - Model period ending</t>
  </si>
  <si>
    <t xml:space="preserve"> - Active - Consumer price index (including housing costs) - Consumer Price Index (with housing) for September</t>
  </si>
  <si>
    <t xml:space="preserve"> - Active - Land sales - forecast at previous review - outturn</t>
  </si>
  <si>
    <t xml:space="preserve"> - CPIH 2022-23 FYA - Base Year</t>
  </si>
  <si>
    <t xml:space="preserve"> - CPIH: June - index</t>
  </si>
  <si>
    <t xml:space="preserve"> - NPV effect of customers' share of net proceeds from disposals of interest in land - Real 2022-23 CPIH - NPV adjusted</t>
  </si>
  <si>
    <t xml:space="preserve"> - No. of overlapping in flags overall</t>
  </si>
  <si>
    <t>Detailed Outputs</t>
  </si>
  <si>
    <t>Totex</t>
  </si>
  <si>
    <t>CALC</t>
  </si>
  <si>
    <t>Residential</t>
  </si>
  <si>
    <t>IN</t>
  </si>
  <si>
    <t>IR</t>
  </si>
  <si>
    <t>MIC</t>
  </si>
  <si>
    <t>na</t>
  </si>
  <si>
    <t>PAYG</t>
  </si>
  <si>
    <t>Ofwat second blue text (no shade)</t>
  </si>
  <si>
    <t>Ofwat purple 100%</t>
  </si>
  <si>
    <t>Empty cell with light grey shade</t>
  </si>
  <si>
    <t>Ofwat light blue 50%</t>
  </si>
  <si>
    <t>Ofwat purple 66%</t>
  </si>
  <si>
    <t>END</t>
  </si>
  <si>
    <t>Sheet</t>
  </si>
  <si>
    <t>Constant</t>
  </si>
  <si>
    <t>Prepopulated model parameters</t>
  </si>
  <si>
    <t>Company - Consumer price index (including housing costs) - Consumer Price Index (with housing) for April base</t>
  </si>
  <si>
    <t>Company - Consumer price index (including housing costs) - Consumer Price Index (with housing) for February base</t>
  </si>
  <si>
    <t>Company - Consumer price index (including housing costs) - Consumer Price Index (with housing) for September</t>
  </si>
  <si>
    <t>Company - Consumer price index (including housing costs) - Consumer Price Index (with housing) for February</t>
  </si>
  <si>
    <t>Active - Consumer price index (including housing costs) - Consumer Price Index (with housing) for June</t>
  </si>
  <si>
    <t>Active - Consumer price index (including housing costs) - Consumer Price Index (with housing) for April base</t>
  </si>
  <si>
    <t>NPV effect of customers' share of net proceeds from disposals of interest in land - Real 2022-23 CPIH - NPV adjusted</t>
  </si>
  <si>
    <t>No. of overlapping in flags</t>
  </si>
  <si>
    <t xml:space="preserve">Customers’ share of net proceeds from disposals of interest in land -outturn (WN+) </t>
  </si>
  <si>
    <t>ValuePercentage</t>
  </si>
  <si>
    <t xml:space="preserve"> - Company - Consumer price index (including housing costs) - Consumer Price Index (with housing) for August base</t>
  </si>
  <si>
    <t>ADDN2</t>
  </si>
  <si>
    <t xml:space="preserve"> - Total number of forecast periods</t>
  </si>
  <si>
    <t xml:space="preserve"> - Period number</t>
  </si>
  <si>
    <t xml:space="preserve"> - Active - Consumer price index (including housing costs) - Consumer Price Index (with housing) for May</t>
  </si>
  <si>
    <t xml:space="preserve"> - Active - Consumer price index (including housing costs) - Consumer Price Index (with housing) for June</t>
  </si>
  <si>
    <t xml:space="preserve"> - Active - Consumer price index (including housing costs) - Consumer Price Index (with housing) for August base</t>
  </si>
  <si>
    <t xml:space="preserve"> - CPIH 2027-28 FYA - Base Year</t>
  </si>
  <si>
    <t xml:space="preserve"> - Customers’ share of net proceeds from disposals of interest in land -outturn</t>
  </si>
  <si>
    <t>PR24@ofwat.gov.uk</t>
  </si>
  <si>
    <t>DOCUMENTATION AND QUALITY CONTROL</t>
  </si>
  <si>
    <t>cust</t>
  </si>
  <si>
    <t>Financial statements</t>
  </si>
  <si>
    <t>Input</t>
  </si>
  <si>
    <t>Million</t>
  </si>
  <si>
    <t>Model integrity checks</t>
  </si>
  <si>
    <t>RoRE</t>
  </si>
  <si>
    <t>WDV</t>
  </si>
  <si>
    <t>Font colour</t>
  </si>
  <si>
    <t>Black text + light grey shade on ENTIRE row</t>
  </si>
  <si>
    <t>(R = 255, G = 184, B = 29)</t>
  </si>
  <si>
    <t>Model period ending</t>
  </si>
  <si>
    <t>The changes fix issues that have been identified and implement improvements for clarity and ease of use.</t>
  </si>
  <si>
    <t>Worksheet</t>
  </si>
  <si>
    <t>Inp_Active</t>
  </si>
  <si>
    <t>The model has been rebuilt as a generic model to remove the need for company specific models. 
Replaced 'dmmy' control with additional control 1 (ADDN1) and additional control 2 (ADDN2).</t>
  </si>
  <si>
    <t>Switch - land sales forecast at previous review</t>
  </si>
  <si>
    <t>Switch - proceeds from disposals</t>
  </si>
  <si>
    <t>Company - Consumer price index (including housing costs) - Consumer Price Index (with housing) for September base</t>
  </si>
  <si>
    <t>Ofwat - Consumer price index (including housing costs) - Consumer Price Index (with housing) for June base</t>
  </si>
  <si>
    <t>Company - Consumer price index (including housing costs) - Consumer Price Index (with housing) for July</t>
  </si>
  <si>
    <t>CPIH: Assumed percentage increase for unpopulated monthly values</t>
  </si>
  <si>
    <t xml:space="preserve">Land sales - wholesale allowed return (ADDN2) </t>
  </si>
  <si>
    <t xml:space="preserve">Ofwat - Land sales - forecast at previous review - outturn (BR) </t>
  </si>
  <si>
    <t>Timeline label counter</t>
  </si>
  <si>
    <t>FORECAST PERIOD</t>
  </si>
  <si>
    <t>Total number of forecast periods</t>
  </si>
  <si>
    <t>CPI-H</t>
  </si>
  <si>
    <t>Active - Consumer price index (including housing costs) - Consumer Price Index (with housing) for March</t>
  </si>
  <si>
    <t>Active - Consumer price index (including housing costs) - Consumer Price Index (with housing) for October base</t>
  </si>
  <si>
    <t>Active - Consumer price index (including housing costs) - Consumer Price Index (with housing) for January base</t>
  </si>
  <si>
    <t>CPIH: July - index</t>
  </si>
  <si>
    <t>CPIH: September- index</t>
  </si>
  <si>
    <t>Counter</t>
  </si>
  <si>
    <t xml:space="preserve">NPV effect of customers' share of net proceeds from disposals of interest in land - Real 2022-23 CPIH - NPV adjusted (WN+) </t>
  </si>
  <si>
    <t xml:space="preserve">NPV effect of customers' share of net proceeds from disposals of interest in land - Real 2022-23 CPIH - NPV adjusted (ADDN1) </t>
  </si>
  <si>
    <t xml:space="preserve">NPV effect of customers' share of net proceeds from disposals of interest in land - Real 2027-28 CPIH - NPV adjusted (WR) </t>
  </si>
  <si>
    <t xml:space="preserve">NPV effect of customers' share of net proceeds from disposals of interest in land - Real 2027-28 CPIH - NPV adjusted (WN+) </t>
  </si>
  <si>
    <t>Name</t>
  </si>
  <si>
    <t>Heading level</t>
  </si>
  <si>
    <t xml:space="preserve"> - Half year adjustment</t>
  </si>
  <si>
    <t xml:space="preserve"> - Switch - proceeds from disposals</t>
  </si>
  <si>
    <t xml:space="preserve"> - Company - Consumer price index (including housing costs) - Consumer Price Index (with housing) for August</t>
  </si>
  <si>
    <t xml:space="preserve"> - Ofwat - Consumer price index (including housing costs) - Consumer Price Index (with housing) for August</t>
  </si>
  <si>
    <t xml:space="preserve"> - Ofwat - Consumer price index (including housing costs) - Consumer Price Index (with housing) for November</t>
  </si>
  <si>
    <t>Company - Land sales - forecast at previous review - outturn</t>
  </si>
  <si>
    <t xml:space="preserve"> - Active - Consumer price index (including housing costs) - Consumer Price Index (with housing) for May base</t>
  </si>
  <si>
    <t xml:space="preserve"> - CPIH: Financial year average - indices</t>
  </si>
  <si>
    <t xml:space="preserve"> - Checks breached any period</t>
  </si>
  <si>
    <t>GENERIC MODEL DESIGN</t>
  </si>
  <si>
    <t>Map of the model</t>
  </si>
  <si>
    <t>INP</t>
  </si>
  <si>
    <t>Waste water network</t>
  </si>
  <si>
    <t>Neither imported nor exported</t>
  </si>
  <si>
    <t>Ofwat yellow 50%</t>
  </si>
  <si>
    <t>Calibri 10 pt – second blue 100%</t>
  </si>
  <si>
    <t>(R=220, G=236, B=245)</t>
  </si>
  <si>
    <t>Input sheets</t>
  </si>
  <si>
    <t>Cached results sheets</t>
  </si>
  <si>
    <t>Quality control</t>
  </si>
  <si>
    <t>OUTPUTS</t>
  </si>
  <si>
    <t>The model timeline and flag calculations are done in this sheet.</t>
  </si>
  <si>
    <t>Company's APR Table 2L, line 2L.1</t>
  </si>
  <si>
    <t>All</t>
  </si>
  <si>
    <t xml:space="preserve">The PV discounting calculations in the model have been amended because cashflows are assumed to happen mid-year. </t>
  </si>
  <si>
    <t>Half year adjustment</t>
  </si>
  <si>
    <t>Ofwat - Consumer price index (including housing costs) - Consumer Price Index (with housing) for May base</t>
  </si>
  <si>
    <t xml:space="preserve">The customers' share of any net proceeds from disposals of interest in land (ADDN2) </t>
  </si>
  <si>
    <t xml:space="preserve">Ofwat - Land sales - forecast at previous review - outturn (WWN+) </t>
  </si>
  <si>
    <t xml:space="preserve">Ofwat - Land sales - forecast at previous review - outturn (ADDN2) </t>
  </si>
  <si>
    <t>Model column total</t>
  </si>
  <si>
    <t>Model period beginning</t>
  </si>
  <si>
    <t>Last pre-forecast period flag</t>
  </si>
  <si>
    <t>Pre-forecast period flag - total</t>
  </si>
  <si>
    <t>Active - Proceeds from disposals of protected land - outturn</t>
  </si>
  <si>
    <t xml:space="preserve">PV effect of customers’ share of proceeds from disposals of interest in land - Real 2022-23 CPIH - NPV adjusted (ADDN1) </t>
  </si>
  <si>
    <t>Date</t>
  </si>
  <si>
    <t xml:space="preserve"> - First modelling column financial year#</t>
  </si>
  <si>
    <t xml:space="preserve"> - Company - Consumer price index (including housing costs) - Consumer Price Index (with housing) for May base</t>
  </si>
  <si>
    <t xml:space="preserve"> - Company - Consumer price index (including housing costs) - Consumer Price Index (with housing) for June base</t>
  </si>
  <si>
    <t xml:space="preserve"> - Ofwat - Consumer price index (including housing costs) - Consumer Price Index (with housing) for December base</t>
  </si>
  <si>
    <t xml:space="preserve"> - Ofwat - Consumer price index (including housing costs) - Consumer Price Index (with housing) for December</t>
  </si>
  <si>
    <t xml:space="preserve"> - Ofwat - Consumer price index (including housing costs) - Consumer Price Index (with housing) for January</t>
  </si>
  <si>
    <t xml:space="preserve"> - Timeline label counter</t>
  </si>
  <si>
    <t xml:space="preserve"> - Pre-forecast period flag - total</t>
  </si>
  <si>
    <t xml:space="preserve"> - Active - Consumer price index (including housing costs) - Consumer Price Index (with housing) for January</t>
  </si>
  <si>
    <t xml:space="preserve"> - Active - Consumer price index (including housing costs) - Consumer Price Index (with housing) for July base</t>
  </si>
  <si>
    <t xml:space="preserve"> - CPIH: September- index</t>
  </si>
  <si>
    <t xml:space="preserve"> - CPIH: January - index</t>
  </si>
  <si>
    <t>INPUTS/ ASSUMPTIONS</t>
  </si>
  <si>
    <t>Output Summary</t>
  </si>
  <si>
    <t>Calculations</t>
  </si>
  <si>
    <t>Map &amp; Key</t>
  </si>
  <si>
    <t>Model Checks and Alerts</t>
  </si>
  <si>
    <t>Cash flow</t>
  </si>
  <si>
    <t>chgs</t>
  </si>
  <si>
    <t>chks</t>
  </si>
  <si>
    <t>Checks</t>
  </si>
  <si>
    <t>Cost to serve</t>
  </si>
  <si>
    <t>incl.</t>
  </si>
  <si>
    <t xml:space="preserve">Pay as you go </t>
  </si>
  <si>
    <t>POS</t>
  </si>
  <si>
    <t>Weighted average cost of capital</t>
  </si>
  <si>
    <t>Calibri 10 pt – black</t>
  </si>
  <si>
    <t>Calibri 10 pt – white</t>
  </si>
  <si>
    <t>(R = 204, G = 204, B = 206)</t>
  </si>
  <si>
    <t>Ofwat yellow – 100%</t>
  </si>
  <si>
    <t xml:space="preserve"> - Financial year end month</t>
  </si>
  <si>
    <t>ValueText</t>
  </si>
  <si>
    <t>Model code</t>
  </si>
  <si>
    <t>Ofwat - Consumer price index (including housing costs) - Consumer Price Index (with housing) for September</t>
  </si>
  <si>
    <t>Ofwat - Consumer price index (including housing costs) - Consumer Price Index (with housing) for March</t>
  </si>
  <si>
    <t>Documentation and calculation sheets</t>
  </si>
  <si>
    <t>Addition of inputs &amp; outputs log worksheet.</t>
  </si>
  <si>
    <t>Inputs relating to CPIH capital expenditure, land sales and proceeds from disposals of protected land are brought to this sheet and further linked into the model for calculation.</t>
  </si>
  <si>
    <t>This allows Ofwat to apply a manual intervention to the input before it flows into this model.</t>
  </si>
  <si>
    <t>Consumer Price Index (including housing costs) as published and with company forecasts</t>
  </si>
  <si>
    <t>Company's BP submission</t>
  </si>
  <si>
    <t>Inflation model</t>
  </si>
  <si>
    <t>Start date</t>
  </si>
  <si>
    <t>Company - Consumer price index (including housing costs) - Consumer Price Index (with housing) for July base</t>
  </si>
  <si>
    <t xml:space="preserve">Company - Land sales - forecast at previous review - outturn (WWN+) </t>
  </si>
  <si>
    <t>1st model column flag</t>
  </si>
  <si>
    <t>Period number</t>
  </si>
  <si>
    <t>LAND SALES</t>
  </si>
  <si>
    <t>CPIH: November - index</t>
  </si>
  <si>
    <t>CPI(H): FIN YEAR AVERAGE - CONVERSION FROM OUTURN TO BASE YEAR 2022-23 AVERAGE</t>
  </si>
  <si>
    <t>Customers’ share of net proceeds from disposals of interest in land -outturn</t>
  </si>
  <si>
    <t xml:space="preserve">Active - Land sales - forecast at previous review - outturn (WR) </t>
  </si>
  <si>
    <t xml:space="preserve">Customers’ share of net proceeds from disposals of interest in land -outturn (WR) </t>
  </si>
  <si>
    <t xml:space="preserve">Customers’ share of net proceeds from disposals of interest in land - real (2022-23 prices) (BR) </t>
  </si>
  <si>
    <t xml:space="preserve">Customers’ share of net proceeds from disposals of interest in land - real (2022-23 prices) (ADDN2) </t>
  </si>
  <si>
    <t xml:space="preserve">PV discount factor (aka Time value of money factor) (BR) </t>
  </si>
  <si>
    <t xml:space="preserve">PV discount factor (aka Time value of money factor) (ADDN2) </t>
  </si>
  <si>
    <t xml:space="preserve">NPV effect of customers' share of net proceeds from disposals of interest in land - Real 2027-28 CPIH - NPV adjusted (ADDN1) </t>
  </si>
  <si>
    <t xml:space="preserve"> - Company - Consumer price index (including housing costs) - Consumer Price Index (with housing) for April base</t>
  </si>
  <si>
    <t xml:space="preserve"> - Ofwat - Consumer price index (including housing costs) - Consumer Price Index (with housing) for August base</t>
  </si>
  <si>
    <t xml:space="preserve"> - Model period beginning</t>
  </si>
  <si>
    <t xml:space="preserve"> - Forecast end date</t>
  </si>
  <si>
    <t xml:space="preserve"> - Last pre-forecast period flag</t>
  </si>
  <si>
    <t xml:space="preserve"> - CPIH: August - index</t>
  </si>
  <si>
    <t>ABOVE BONNET - USER INTERFACE</t>
  </si>
  <si>
    <t>CALCULATIONS</t>
  </si>
  <si>
    <t>£</t>
  </si>
  <si>
    <t>Great Britain Pound</t>
  </si>
  <si>
    <t>FFO</t>
  </si>
  <si>
    <t>Profit and loss</t>
  </si>
  <si>
    <t>Ofwat red text (no shade)</t>
  </si>
  <si>
    <t>Exported to another sheet/section *</t>
  </si>
  <si>
    <t>(R=255, G=219, B=142)</t>
  </si>
  <si>
    <t>Light blue</t>
  </si>
  <si>
    <t>Lemon shade</t>
  </si>
  <si>
    <t>Ofwat - Consumer price index (including housing costs) - Consumer Price Index (with housing) for July</t>
  </si>
  <si>
    <t>The CPIH indexation related calculations are done in this sheet.</t>
  </si>
  <si>
    <t>Company - Consumer price index (including housing costs) - Consumer Price Index (with housing) for March</t>
  </si>
  <si>
    <t>FORECAST CPI(H)</t>
  </si>
  <si>
    <t xml:space="preserve">The customers' share of any net proceeds from disposals of interest in land (WR) </t>
  </si>
  <si>
    <t xml:space="preserve">Land sales - wholesale allowed return (WR) </t>
  </si>
  <si>
    <t xml:space="preserve">Company - Proceeds from disposals of protected land - outturn (WR) </t>
  </si>
  <si>
    <t xml:space="preserve">Company - Proceeds from disposals of protected land - outturn (ADDN1) </t>
  </si>
  <si>
    <t xml:space="preserve">Company - Land sales - forecast at previous review - outturn (ADDN2) </t>
  </si>
  <si>
    <t xml:space="preserve">Ofwat - Proceeds from disposals of protected land - outturn (BR) </t>
  </si>
  <si>
    <t>Forecast start period flag</t>
  </si>
  <si>
    <t>Forecast end date</t>
  </si>
  <si>
    <t>Model period end</t>
  </si>
  <si>
    <t>Financial year ending</t>
  </si>
  <si>
    <t>CPIH: August - index</t>
  </si>
  <si>
    <t>CPIH: October - index</t>
  </si>
  <si>
    <t>Customers’ share of net proceeds from disposals of interest in land - real (2022-23 prices)</t>
  </si>
  <si>
    <t xml:space="preserve">Active - Proceeds from disposals of protected land - outturn (BR) </t>
  </si>
  <si>
    <t xml:space="preserve"> - Switch - land sales forecast at previous review</t>
  </si>
  <si>
    <t xml:space="preserve"> - Ofwat - Consumer price index (including housing costs) - Consumer Price Index (with housing) for November base</t>
  </si>
  <si>
    <t xml:space="preserve"> - Ofwat - Consumer price index (including housing costs) - Consumer Price Index (with housing) for March base</t>
  </si>
  <si>
    <t xml:space="preserve"> - Company - Consumer price index (including housing costs) - Consumer Price Index (with housing) for July</t>
  </si>
  <si>
    <t xml:space="preserve"> - Company - Consumer price index (including housing costs) - Consumer Price Index (with housing) for September</t>
  </si>
  <si>
    <t xml:space="preserve"> - Company - Consumer price index (including housing costs) - Consumer Price Index (with housing) for January</t>
  </si>
  <si>
    <t xml:space="preserve"> - Ofwat - Consumer price index (including housing costs) - Consumer Price Index (with housing) for July</t>
  </si>
  <si>
    <t xml:space="preserve"> - Ofwat - Consumer price index (including housing costs) - Consumer Price Index (with housing) for March</t>
  </si>
  <si>
    <t xml:space="preserve"> - Land sales - wholesale allowed return</t>
  </si>
  <si>
    <t xml:space="preserve"> - Forecast end period flag</t>
  </si>
  <si>
    <t xml:space="preserve"> - Pre-forecast period flag</t>
  </si>
  <si>
    <t xml:space="preserve"> - Active - Consumer price index (including housing costs) - Consumer Price Index (with housing) for February</t>
  </si>
  <si>
    <t xml:space="preserve"> - Active - Consumer price index (including housing costs) - Consumer Price Index (with housing) for March</t>
  </si>
  <si>
    <t xml:space="preserve"> - CPIH: November - index</t>
  </si>
  <si>
    <t xml:space="preserve"> - Timeline label</t>
  </si>
  <si>
    <t xml:space="preserve"> - Modelling period check const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</si>
</sst>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_(* #,##0.00_);_(* \(#,##0.00\);_(* &quot;-&quot;??_);_(@_)"/>
    <numFmt numFmtId="165" formatCode="dd/mm/yyyy;@"/>
    <numFmt numFmtId="166" formatCode="#,##0_);\(#,##0\);&quot;-  &quot;;&quot; &quot;@&quot; &quot;"/>
    <numFmt numFmtId="167" formatCode="#,##0_);\(#,##0\);&quot;-  &quot;;&quot; &quot;@"/>
    <numFmt numFmtId="168" formatCode="dd\ mmm\ yy_);\(###0\);&quot;-  &quot;;&quot; &quot;@&quot; &quot;"/>
    <numFmt numFmtId="169" formatCode="#,##0.0000_);\(#,##0.0000\);&quot;-  &quot;;&quot; &quot;@&quot; &quot;"/>
    <numFmt numFmtId="170" formatCode="0.00%_);\-0.00%_);&quot;-  &quot;;&quot; &quot;@&quot; &quot;"/>
    <numFmt numFmtId="171" formatCode="dd\ mmm\ yyyy_);\(###0\);&quot;-  &quot;;&quot; &quot;@&quot; &quot;"/>
    <numFmt numFmtId="172" formatCode="###0_);\(###0\);&quot;-  &quot;;&quot; &quot;@&quot; &quot;"/>
    <numFmt numFmtId="173" formatCode="0;0;&quot;-&quot;"/>
    <numFmt numFmtId="174" formatCode="0.00%;\-0.00%_);&quot;-  &quot;;&quot; &quot;@&quot; &quot;"/>
    <numFmt numFmtId="175" formatCode="#,##0.0000;\(#,##0.0000\);&quot;-  &quot;;&quot; &quot;@&quot; &quot;"/>
    <numFmt numFmtId="176" formatCode="mmmm\ yyyy;@"/>
    <numFmt numFmtId="177" formatCode="#,##0.0_);\(#,##0.0\);&quot;-  &quot;;&quot; &quot;@&quot; &quot;"/>
    <numFmt numFmtId="178" formatCode="#,##0.00_);\(#,##0.00\);&quot;-  &quot;;&quot; &quot;@&quot; &quot;"/>
    <numFmt numFmtId="179" formatCode="#,##0.000_);\(#,##0.000\);&quot;-  &quot;;&quot; &quot;@&quot; &quot;"/>
    <numFmt numFmtId="180" formatCode="0.000"/>
  </numFmts>
  <fonts count="60" x14ac:knownFonts="1">
    <font>
      <sz val="8"/>
      <color theme="1"/>
      <name val="Tahoma"/>
      <family val="2"/>
    </font>
    <font>
      <sz val="10"/>
      <name val="Calibri"/>
      <family val="2"/>
    </font>
    <font>
      <sz val="11"/>
      <color theme="1"/>
      <name val="Arial"/>
      <family val="2"/>
    </font>
    <font>
      <sz val="10"/>
      <color theme="1"/>
      <name val="Calibri"/>
      <family val="2"/>
    </font>
    <font>
      <u/>
      <sz val="8"/>
      <color theme="10"/>
      <name val="Tahoma"/>
      <family val="2"/>
    </font>
    <font>
      <u/>
      <sz val="11"/>
      <color theme="10"/>
      <name val="Arial"/>
      <family val="2"/>
    </font>
    <font>
      <sz val="10"/>
      <color rgb="FF000000"/>
      <name val="Calibri"/>
      <family val="2"/>
    </font>
    <font>
      <sz val="10"/>
      <name val="Arial"/>
      <family val="2"/>
    </font>
    <font>
      <sz val="10"/>
      <color theme="1"/>
      <name val="Calibri"/>
      <family val="2"/>
      <scheme val="minor"/>
    </font>
    <font>
      <b/>
      <sz val="10"/>
      <color theme="0"/>
      <name val="Calibri"/>
      <family val="2"/>
    </font>
    <font>
      <sz val="10"/>
      <color rgb="FF000000"/>
      <name val="Calibri"/>
      <family val="2"/>
      <scheme val="minor"/>
    </font>
    <font>
      <sz val="10"/>
      <name val="Calibri"/>
      <family val="2"/>
      <scheme val="minor"/>
    </font>
    <font>
      <b/>
      <sz val="12"/>
      <name val="Calibri"/>
      <family val="2"/>
      <scheme val="minor"/>
    </font>
    <font>
      <b/>
      <sz val="10"/>
      <name val="Calibri"/>
      <family val="2"/>
      <scheme val="minor"/>
    </font>
    <font>
      <sz val="10"/>
      <color rgb="FF0071CE"/>
      <name val="Calibri"/>
      <family val="2"/>
    </font>
    <font>
      <sz val="10"/>
      <color rgb="FFD60037"/>
      <name val="Calibri"/>
      <family val="2"/>
      <scheme val="minor"/>
    </font>
    <font>
      <b/>
      <sz val="10"/>
      <color rgb="FF0071CE"/>
      <name val="Calibri"/>
      <family val="2"/>
      <scheme val="minor"/>
    </font>
    <font>
      <sz val="10"/>
      <color rgb="FF0071CE"/>
      <name val="Calibri"/>
      <family val="2"/>
      <scheme val="minor"/>
    </font>
    <font>
      <sz val="10"/>
      <color rgb="FFD60037"/>
      <name val="Calibri"/>
      <family val="2"/>
    </font>
    <font>
      <b/>
      <sz val="10"/>
      <color rgb="FFD60037"/>
      <name val="Calibri"/>
      <family val="2"/>
      <scheme val="minor"/>
    </font>
    <font>
      <u/>
      <sz val="10"/>
      <color rgb="FF0071CE"/>
      <name val="Calibri"/>
      <family val="2"/>
      <scheme val="minor"/>
    </font>
    <font>
      <sz val="24"/>
      <color theme="0"/>
      <name val="Calibri"/>
      <family val="2"/>
      <scheme val="minor"/>
    </font>
    <font>
      <u/>
      <sz val="10"/>
      <color rgb="FFD60037"/>
      <name val="Calibri"/>
      <family val="2"/>
      <scheme val="minor"/>
    </font>
    <font>
      <sz val="10"/>
      <color indexed="8"/>
      <name val="Calibri"/>
      <family val="2"/>
      <scheme val="minor"/>
    </font>
    <font>
      <b/>
      <sz val="10"/>
      <color theme="1"/>
      <name val="Calibri"/>
      <family val="2"/>
      <scheme val="minor"/>
    </font>
    <font>
      <b/>
      <sz val="10"/>
      <name val="Calibri"/>
      <family val="2"/>
    </font>
    <font>
      <b/>
      <sz val="10"/>
      <color rgb="FF000000"/>
      <name val="Calibri"/>
      <family val="2"/>
      <scheme val="minor"/>
    </font>
    <font>
      <sz val="12"/>
      <color theme="3"/>
      <name val="Calibri"/>
      <family val="2"/>
    </font>
    <font>
      <sz val="10"/>
      <color rgb="FF003595"/>
      <name val="Calibri"/>
      <family val="2"/>
    </font>
    <font>
      <sz val="14"/>
      <name val="Calibri"/>
      <family val="2"/>
    </font>
    <font>
      <u/>
      <sz val="10"/>
      <name val="Calibri"/>
      <family val="2"/>
    </font>
    <font>
      <i/>
      <sz val="10"/>
      <name val="Calibri"/>
      <family val="2"/>
      <scheme val="minor"/>
    </font>
    <font>
      <u/>
      <sz val="10"/>
      <color rgb="FF000000"/>
      <name val="Calibri"/>
      <family val="2"/>
      <scheme val="minor"/>
    </font>
    <font>
      <u/>
      <sz val="10"/>
      <name val="Calibri"/>
      <family val="2"/>
      <scheme val="minor"/>
    </font>
    <font>
      <sz val="10"/>
      <color theme="0"/>
      <name val="Calibri"/>
      <family val="2"/>
    </font>
    <font>
      <b/>
      <sz val="14"/>
      <name val="Calibri"/>
      <family val="2"/>
    </font>
    <font>
      <sz val="10"/>
      <color indexed="9"/>
      <name val="Calibri"/>
      <family val="2"/>
      <scheme val="minor"/>
    </font>
    <font>
      <sz val="12"/>
      <color rgb="FF003595"/>
      <name val="Calibri"/>
      <family val="2"/>
    </font>
    <font>
      <b/>
      <u/>
      <sz val="12"/>
      <color rgb="FF0071CE"/>
      <name val="Calibri"/>
      <family val="2"/>
      <scheme val="minor"/>
    </font>
    <font>
      <sz val="8"/>
      <color theme="1"/>
      <name val="Calibri"/>
      <family val="2"/>
      <scheme val="minor"/>
    </font>
    <font>
      <u/>
      <sz val="12"/>
      <color theme="3"/>
      <name val="Calibri"/>
      <family val="2"/>
    </font>
    <font>
      <sz val="10"/>
      <color rgb="FF0000FF"/>
      <name val="Calibri"/>
      <family val="2"/>
    </font>
    <font>
      <b/>
      <sz val="10"/>
      <color indexed="8"/>
      <name val="Calibri"/>
      <family val="2"/>
      <scheme val="minor"/>
    </font>
    <font>
      <b/>
      <sz val="8"/>
      <name val="Calibri"/>
      <family val="2"/>
      <scheme val="minor"/>
    </font>
    <font>
      <sz val="16"/>
      <color rgb="FF003595"/>
      <name val="Calibri"/>
      <family val="2"/>
    </font>
    <font>
      <sz val="9"/>
      <color theme="1"/>
      <name val="Calibri"/>
      <family val="2"/>
    </font>
    <font>
      <sz val="11"/>
      <color theme="1"/>
      <name val="Calibri"/>
      <family val="2"/>
    </font>
    <font>
      <b/>
      <sz val="10"/>
      <color rgb="FF0071CE"/>
      <name val="Calibri"/>
      <family val="2"/>
    </font>
    <font>
      <b/>
      <sz val="16"/>
      <color theme="0"/>
      <name val="Calibri"/>
      <family val="2"/>
    </font>
    <font>
      <sz val="14"/>
      <color theme="1"/>
      <name val="Calibri"/>
      <family val="2"/>
    </font>
    <font>
      <u/>
      <sz val="14"/>
      <name val="Calibri"/>
      <family val="2"/>
    </font>
    <font>
      <b/>
      <sz val="16"/>
      <name val="Calibri"/>
      <family val="2"/>
    </font>
    <font>
      <sz val="12"/>
      <color theme="0"/>
      <name val="Calibri"/>
      <family val="2"/>
    </font>
    <font>
      <sz val="10"/>
      <color rgb="FF0000FF"/>
      <name val="Calibri"/>
      <family val="2"/>
      <scheme val="minor"/>
    </font>
    <font>
      <sz val="24"/>
      <color theme="0"/>
      <name val="Calibri"/>
      <family val="2"/>
    </font>
    <font>
      <sz val="18"/>
      <name val="Calibri"/>
      <family val="2"/>
      <scheme val="minor"/>
    </font>
    <font>
      <sz val="10"/>
      <color rgb="FF006938"/>
      <name val="Calibri"/>
      <family val="2"/>
    </font>
    <font>
      <b/>
      <sz val="18"/>
      <name val="Calibri"/>
      <family val="2"/>
      <scheme val="minor"/>
    </font>
    <font>
      <u/>
      <sz val="10"/>
      <color theme="3"/>
      <name val="Calibri"/>
      <family val="2"/>
    </font>
    <font>
      <sz val="8"/>
      <color theme="1"/>
      <name val="Tahoma"/>
      <family val="2"/>
    </font>
  </fonts>
  <fills count="20">
    <fill>
      <patternFill patternType="none"/>
    </fill>
    <fill>
      <patternFill patternType="gray125"/>
    </fill>
    <fill>
      <patternFill patternType="solid">
        <fgColor rgb="FFFFDB8E"/>
        <bgColor indexed="64"/>
      </patternFill>
    </fill>
    <fill>
      <patternFill patternType="solid">
        <fgColor rgb="FF94368D"/>
        <bgColor indexed="64"/>
      </patternFill>
    </fill>
    <fill>
      <patternFill patternType="solid">
        <fgColor rgb="FFC0C0C0"/>
        <bgColor indexed="64"/>
      </patternFill>
    </fill>
    <fill>
      <patternFill patternType="solid">
        <fgColor rgb="FFB9D9EC"/>
        <bgColor indexed="64"/>
      </patternFill>
    </fill>
    <fill>
      <patternFill patternType="solid">
        <fgColor rgb="FF003595"/>
        <bgColor indexed="64"/>
      </patternFill>
    </fill>
    <fill>
      <patternFill patternType="solid">
        <fgColor rgb="FFD9D9D9"/>
        <bgColor indexed="64"/>
      </patternFill>
    </fill>
    <fill>
      <patternFill patternType="solid">
        <fgColor theme="0" tint="-0.1498458815271462"/>
        <bgColor indexed="64"/>
      </patternFill>
    </fill>
    <fill>
      <patternFill patternType="solid">
        <fgColor rgb="FF99CCFF"/>
        <bgColor indexed="64"/>
      </patternFill>
    </fill>
    <fill>
      <patternFill patternType="solid">
        <fgColor theme="3" tint="0.89999084444715716"/>
        <bgColor indexed="64"/>
      </patternFill>
    </fill>
    <fill>
      <patternFill patternType="solid">
        <fgColor rgb="FFDCECF5"/>
        <bgColor indexed="64"/>
      </patternFill>
    </fill>
    <fill>
      <patternFill patternType="solid">
        <fgColor rgb="FFCCCCCE"/>
        <bgColor indexed="64"/>
      </patternFill>
    </fill>
    <fill>
      <patternFill patternType="solid">
        <fgColor rgb="FF92D050"/>
        <bgColor indexed="64"/>
      </patternFill>
    </fill>
    <fill>
      <patternFill patternType="solid">
        <fgColor rgb="FF98C561"/>
        <bgColor indexed="64"/>
      </patternFill>
    </fill>
    <fill>
      <patternFill patternType="solid">
        <fgColor rgb="FFB97BB4"/>
        <bgColor indexed="64"/>
      </patternFill>
    </fill>
    <fill>
      <patternFill patternType="solid">
        <fgColor rgb="FFE2E768"/>
        <bgColor indexed="64"/>
      </patternFill>
    </fill>
    <fill>
      <patternFill patternType="solid">
        <fgColor rgb="FF62A70F"/>
        <bgColor indexed="64"/>
      </patternFill>
    </fill>
    <fill>
      <patternFill patternType="solid">
        <fgColor rgb="FFFFB81D"/>
        <bgColor indexed="64"/>
      </patternFill>
    </fill>
    <fill>
      <patternFill patternType="solid">
        <fgColor rgb="FF57A1DF"/>
        <bgColor indexed="64"/>
      </patternFill>
    </fill>
  </fills>
  <borders count="17">
    <border>
      <left/>
      <right/>
      <top/>
      <bottom/>
      <diagonal/>
    </border>
    <border>
      <left style="thin">
        <color theme="0" tint="-0.24991607409894101"/>
      </left>
      <right style="thin">
        <color theme="0" tint="-0.24991607409894101"/>
      </right>
      <top style="thin">
        <color theme="0" tint="-0.24991607409894101"/>
      </top>
      <bottom style="thin">
        <color theme="0" tint="-0.24991607409894101"/>
      </bottom>
      <diagonal/>
    </border>
    <border>
      <left style="thin">
        <color theme="0" tint="-0.24988555558946501"/>
      </left>
      <right/>
      <top style="thin">
        <color theme="0" tint="-0.24988555558946501"/>
      </top>
      <bottom style="thin">
        <color theme="0" tint="-0.24988555558946501"/>
      </bottom>
      <diagonal/>
    </border>
    <border>
      <left style="thin">
        <color theme="0" tint="-0.24985503707998902"/>
      </left>
      <right/>
      <top style="thin">
        <color theme="0" tint="-0.24985503707998902"/>
      </top>
      <bottom style="thin">
        <color theme="0" tint="-0.24985503707998902"/>
      </bottom>
      <diagonal/>
    </border>
    <border>
      <left style="thin">
        <color theme="0" tint="-0.24982451857051302"/>
      </left>
      <right/>
      <top style="thin">
        <color theme="0" tint="-0.24982451857051302"/>
      </top>
      <bottom style="thin">
        <color theme="0" tint="-0.24982451857051302"/>
      </bottom>
      <diagonal/>
    </border>
    <border>
      <left style="thin">
        <color theme="0" tint="-0.24991607409894101"/>
      </left>
      <right/>
      <top style="thin">
        <color theme="0" tint="-0.24991607409894101"/>
      </top>
      <bottom style="thin">
        <color theme="0" tint="-0.24991607409894101"/>
      </bottom>
      <diagonal/>
    </border>
    <border>
      <left/>
      <right/>
      <top/>
      <bottom style="thin">
        <color rgb="FFCCCCCE"/>
      </bottom>
      <diagonal/>
    </border>
    <border>
      <left/>
      <right/>
      <top style="thin">
        <color rgb="FFCCCCCE"/>
      </top>
      <bottom/>
      <diagonal/>
    </border>
    <border>
      <left style="thin">
        <color rgb="FF003595"/>
      </left>
      <right style="thin">
        <color rgb="FF003595"/>
      </right>
      <top style="thin">
        <color rgb="FF003595"/>
      </top>
      <bottom style="thin">
        <color rgb="FF003595"/>
      </bottom>
      <diagonal/>
    </border>
    <border>
      <left/>
      <right style="thin">
        <color rgb="FFCCCCCE"/>
      </right>
      <top/>
      <bottom/>
      <diagonal/>
    </border>
    <border>
      <left style="thin">
        <color rgb="FFCCCCCE"/>
      </left>
      <right/>
      <top/>
      <bottom/>
      <diagonal/>
    </border>
    <border>
      <left/>
      <right style="thin">
        <color rgb="FFCCCCCE"/>
      </right>
      <top style="thin">
        <color rgb="FFCCCCCE"/>
      </top>
      <bottom/>
      <diagonal/>
    </border>
    <border>
      <left style="thin">
        <color rgb="FFCCCCCE"/>
      </left>
      <right/>
      <top style="thin">
        <color rgb="FFCCCCCE"/>
      </top>
      <bottom/>
      <diagonal/>
    </border>
    <border>
      <left style="thin">
        <color rgb="FFCCCCCE"/>
      </left>
      <right/>
      <top/>
      <bottom style="thin">
        <color rgb="FFCCCCCE"/>
      </bottom>
      <diagonal/>
    </border>
    <border>
      <left/>
      <right style="thin">
        <color rgb="FFCCCCCE"/>
      </right>
      <top/>
      <bottom style="thin">
        <color rgb="FFCCCCCE"/>
      </bottom>
      <diagonal/>
    </border>
    <border>
      <left style="thin">
        <color rgb="FF003595"/>
      </left>
      <right style="thin">
        <color rgb="FF003595"/>
      </right>
      <top/>
      <bottom style="thin">
        <color rgb="FF003595"/>
      </bottom>
      <diagonal/>
    </border>
    <border>
      <left style="thin">
        <color rgb="FF003595"/>
      </left>
      <right style="thin">
        <color rgb="FF003595"/>
      </right>
      <top style="thin">
        <color rgb="FF003595"/>
      </top>
      <bottom/>
      <diagonal/>
    </border>
  </borders>
  <cellStyleXfs count="155">
    <xf numFmtId="166" fontId="0" fillId="0" borderId="0" applyFont="0" applyFill="0" applyBorder="0" applyProtection="0">
      <alignment vertical="top"/>
    </xf>
    <xf numFmtId="166" fontId="1" fillId="0" borderId="0" applyBorder="0">
      <alignment vertical="top"/>
    </xf>
    <xf numFmtId="170" fontId="1" fillId="0" borderId="0" applyBorder="0">
      <alignment vertical="top"/>
    </xf>
    <xf numFmtId="166" fontId="1" fillId="0" borderId="0" applyBorder="0">
      <alignment vertical="top"/>
    </xf>
    <xf numFmtId="168" fontId="1" fillId="0" borderId="0" applyBorder="0">
      <alignment vertical="top"/>
    </xf>
    <xf numFmtId="167" fontId="1" fillId="0" borderId="0" applyFill="0" applyBorder="0" applyProtection="0">
      <alignment vertical="top"/>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59" fillId="0" borderId="0" applyFont="0" applyFill="0" applyBorder="0" applyAlignment="0" applyProtection="0"/>
    <xf numFmtId="171" fontId="1" fillId="0" borderId="0" applyFont="0" applyFill="0" applyBorder="0" applyProtection="0">
      <alignment vertical="top"/>
    </xf>
    <xf numFmtId="171" fontId="1" fillId="0" borderId="0" applyFill="0" applyBorder="0" applyProtection="0">
      <alignment vertical="top"/>
    </xf>
    <xf numFmtId="168" fontId="1" fillId="0" borderId="0" applyFont="0" applyFill="0" applyBorder="0" applyProtection="0">
      <alignment vertical="top"/>
    </xf>
    <xf numFmtId="168" fontId="1" fillId="0" borderId="0" applyFill="0" applyBorder="0" applyProtection="0">
      <alignment vertical="top"/>
    </xf>
    <xf numFmtId="175" fontId="1" fillId="0" borderId="0" applyFont="0" applyFill="0" applyBorder="0" applyProtection="0">
      <alignment vertical="top"/>
    </xf>
    <xf numFmtId="169" fontId="3" fillId="0" borderId="0" applyFill="0" applyBorder="0" applyProtection="0">
      <alignment vertical="top"/>
    </xf>
    <xf numFmtId="169" fontId="1" fillId="0" borderId="0" applyFill="0" applyBorder="0" applyProtection="0">
      <alignment vertical="top"/>
    </xf>
    <xf numFmtId="0" fontId="5" fillId="0" borderId="0" applyNumberFormat="0" applyFill="0" applyBorder="0" applyAlignment="0" applyProtection="0"/>
    <xf numFmtId="0" fontId="4" fillId="0" borderId="0" applyNumberFormat="0" applyFill="0" applyBorder="0" applyAlignment="0" applyProtection="0"/>
    <xf numFmtId="170" fontId="6" fillId="2" borderId="1" applyProtection="0">
      <alignment vertical="top"/>
    </xf>
    <xf numFmtId="170" fontId="6" fillId="2" borderId="2" applyProtection="0">
      <alignment vertical="top"/>
    </xf>
    <xf numFmtId="170" fontId="6" fillId="2" borderId="3" applyProtection="0">
      <alignment vertical="top"/>
    </xf>
    <xf numFmtId="170" fontId="6" fillId="2" borderId="4" applyProtection="0">
      <alignment vertical="top"/>
    </xf>
    <xf numFmtId="166" fontId="6" fillId="2" borderId="5" applyProtection="0">
      <alignment vertical="top"/>
    </xf>
    <xf numFmtId="166" fontId="6" fillId="2" borderId="2" applyProtection="0">
      <alignment vertical="top"/>
    </xf>
    <xf numFmtId="166" fontId="6" fillId="2" borderId="3" applyProtection="0">
      <alignment vertical="top"/>
    </xf>
    <xf numFmtId="166" fontId="6" fillId="2" borderId="4" applyProtection="0">
      <alignment vertical="top"/>
    </xf>
    <xf numFmtId="165" fontId="6" fillId="2" borderId="1" applyProtection="0">
      <alignment vertical="top"/>
    </xf>
    <xf numFmtId="165" fontId="6" fillId="2" borderId="2" applyProtection="0">
      <alignment vertical="top"/>
    </xf>
    <xf numFmtId="165" fontId="6" fillId="2" borderId="3" applyProtection="0">
      <alignment vertical="top"/>
    </xf>
    <xf numFmtId="165" fontId="6" fillId="2" borderId="4" applyProtection="0">
      <alignment vertical="top"/>
    </xf>
    <xf numFmtId="166" fontId="6" fillId="2" borderId="1" applyProtection="0">
      <alignment vertical="top"/>
    </xf>
    <xf numFmtId="166" fontId="6" fillId="2" borderId="2" applyProtection="0">
      <alignment vertical="top"/>
    </xf>
    <xf numFmtId="166" fontId="6" fillId="2" borderId="3" applyProtection="0">
      <alignment vertical="top"/>
    </xf>
    <xf numFmtId="166" fontId="6" fillId="2" borderId="4" applyProtection="0">
      <alignment vertical="top"/>
    </xf>
    <xf numFmtId="0" fontId="2" fillId="0" borderId="0"/>
    <xf numFmtId="0" fontId="2" fillId="0" borderId="0"/>
    <xf numFmtId="0" fontId="2" fillId="0" borderId="0"/>
    <xf numFmtId="0" fontId="2" fillId="0" borderId="0"/>
    <xf numFmtId="0" fontId="2" fillId="0" borderId="0"/>
    <xf numFmtId="166" fontId="1" fillId="0" borderId="0" applyFill="0" applyBorder="0" applyProtection="0">
      <alignment vertical="top"/>
    </xf>
    <xf numFmtId="0" fontId="7" fillId="0" borderId="0"/>
    <xf numFmtId="166" fontId="1" fillId="0" borderId="0" applyFill="0" applyBorder="0" applyProtection="0">
      <alignment vertical="top"/>
    </xf>
    <xf numFmtId="166" fontId="1" fillId="0" borderId="0" applyFill="0" applyBorder="0" applyProtection="0">
      <alignment vertical="top"/>
    </xf>
    <xf numFmtId="166" fontId="1" fillId="0" borderId="0" applyFill="0" applyBorder="0" applyProtection="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6" fontId="59" fillId="0" borderId="0" applyFont="0" applyFill="0" applyBorder="0" applyProtection="0">
      <alignment vertical="top"/>
    </xf>
    <xf numFmtId="166" fontId="8" fillId="0" borderId="0" applyFill="0" applyBorder="0" applyProtection="0">
      <alignment vertical="top"/>
    </xf>
    <xf numFmtId="166" fontId="8" fillId="0" borderId="0" applyFill="0" applyBorder="0" applyProtection="0">
      <alignment vertical="top"/>
    </xf>
    <xf numFmtId="166" fontId="1" fillId="0" borderId="0" applyFill="0" applyBorder="0" applyProtection="0">
      <alignment vertical="top"/>
    </xf>
    <xf numFmtId="0" fontId="3" fillId="0" borderId="0"/>
    <xf numFmtId="166" fontId="2" fillId="0" borderId="0" applyFont="0" applyFill="0" applyBorder="0" applyProtection="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4" fontId="59" fillId="0" borderId="0" applyFont="0" applyFill="0" applyBorder="0" applyProtection="0">
      <alignment vertical="top"/>
    </xf>
    <xf numFmtId="170" fontId="1" fillId="0" borderId="0" applyFill="0" applyBorder="0" applyProtection="0">
      <alignment vertical="top"/>
    </xf>
    <xf numFmtId="170" fontId="8" fillId="0" borderId="0" applyFill="0" applyBorder="0" applyProtection="0">
      <alignment vertical="top"/>
    </xf>
    <xf numFmtId="170" fontId="1" fillId="0" borderId="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9" fontId="2" fillId="0" borderId="0" applyFont="0" applyFill="0" applyBorder="0" applyAlignment="0" applyProtection="0"/>
    <xf numFmtId="167" fontId="1" fillId="0" borderId="0" applyBorder="0">
      <alignment vertical="top"/>
    </xf>
    <xf numFmtId="9" fontId="1" fillId="0" borderId="0" applyBorder="0">
      <alignment vertical="top"/>
    </xf>
    <xf numFmtId="167" fontId="1" fillId="0" borderId="0" applyBorder="0">
      <alignment vertical="top"/>
    </xf>
    <xf numFmtId="168" fontId="6" fillId="0" borderId="0" applyBorder="0">
      <alignment vertical="top"/>
    </xf>
    <xf numFmtId="0" fontId="9" fillId="3" borderId="0" applyNumberFormat="0" applyBorder="0" applyAlignment="0" applyProtection="0"/>
    <xf numFmtId="172" fontId="1" fillId="0" borderId="0" applyFont="0" applyFill="0" applyBorder="0" applyProtection="0">
      <alignment vertical="top"/>
    </xf>
    <xf numFmtId="172" fontId="1" fillId="0" borderId="0" applyFill="0" applyBorder="0" applyProtection="0">
      <alignment vertical="top"/>
    </xf>
  </cellStyleXfs>
  <cellXfs count="249">
    <xf numFmtId="166" fontId="0" fillId="0" borderId="0" xfId="0">
      <alignment vertical="top"/>
    </xf>
    <xf numFmtId="172" fontId="10" fillId="0" borderId="0" xfId="153" applyFont="1">
      <alignment vertical="top"/>
    </xf>
    <xf numFmtId="0" fontId="12" fillId="5" borderId="0" xfId="87" applyFont="1" applyFill="1" applyAlignment="1">
      <alignment vertical="top"/>
    </xf>
    <xf numFmtId="167" fontId="11" fillId="0" borderId="0" xfId="5" applyFont="1">
      <alignment vertical="top"/>
    </xf>
    <xf numFmtId="168" fontId="13" fillId="0" borderId="0" xfId="34" applyFont="1">
      <alignment vertical="top"/>
    </xf>
    <xf numFmtId="167" fontId="11" fillId="4" borderId="0" xfId="5" applyFont="1" applyFill="1" applyAlignment="1">
      <alignment horizontal="right" vertical="top"/>
    </xf>
    <xf numFmtId="169" fontId="14" fillId="0" borderId="0" xfId="1" applyNumberFormat="1" applyFont="1">
      <alignment vertical="top"/>
    </xf>
    <xf numFmtId="0" fontId="11" fillId="0" borderId="0" xfId="114" applyFont="1" applyAlignment="1">
      <alignment vertical="top"/>
    </xf>
    <xf numFmtId="172" fontId="11" fillId="0" borderId="0" xfId="5" applyNumberFormat="1" applyFont="1">
      <alignment vertical="top"/>
    </xf>
    <xf numFmtId="166" fontId="15" fillId="0" borderId="0" xfId="61" applyFont="1">
      <alignment vertical="top"/>
    </xf>
    <xf numFmtId="170" fontId="14" fillId="0" borderId="0" xfId="2" applyFont="1">
      <alignment vertical="top"/>
    </xf>
    <xf numFmtId="166" fontId="1" fillId="0" borderId="0" xfId="1">
      <alignment vertical="top"/>
    </xf>
    <xf numFmtId="169" fontId="1" fillId="0" borderId="0" xfId="1" applyNumberFormat="1">
      <alignment vertical="top"/>
    </xf>
    <xf numFmtId="166" fontId="16" fillId="0" borderId="0" xfId="61" applyFont="1">
      <alignment vertical="top"/>
    </xf>
    <xf numFmtId="166" fontId="17" fillId="0" borderId="0" xfId="61" applyFont="1">
      <alignment vertical="top"/>
    </xf>
    <xf numFmtId="169" fontId="18" fillId="0" borderId="0" xfId="1" applyNumberFormat="1" applyFont="1">
      <alignment vertical="top"/>
    </xf>
    <xf numFmtId="166" fontId="19" fillId="0" borderId="0" xfId="61" applyFont="1">
      <alignment vertical="top"/>
    </xf>
    <xf numFmtId="179" fontId="6" fillId="2" borderId="1" xfId="52" applyNumberFormat="1" applyProtection="1">
      <alignment vertical="top"/>
      <protection locked="0"/>
    </xf>
    <xf numFmtId="172" fontId="1" fillId="0" borderId="0" xfId="1" applyNumberFormat="1">
      <alignment vertical="top"/>
    </xf>
    <xf numFmtId="168" fontId="1" fillId="0" borderId="0" xfId="4">
      <alignment vertical="top"/>
    </xf>
    <xf numFmtId="166" fontId="17" fillId="0" borderId="0" xfId="61" applyFont="1" applyAlignment="1">
      <alignment horizontal="right" vertical="top"/>
    </xf>
    <xf numFmtId="166" fontId="20" fillId="0" borderId="0" xfId="61" applyFont="1">
      <alignment vertical="top"/>
    </xf>
    <xf numFmtId="166" fontId="14" fillId="0" borderId="0" xfId="1" applyFont="1">
      <alignment vertical="top"/>
    </xf>
    <xf numFmtId="179" fontId="1" fillId="0" borderId="0" xfId="3" applyNumberFormat="1">
      <alignment vertical="top"/>
    </xf>
    <xf numFmtId="172" fontId="14" fillId="0" borderId="0" xfId="1" applyNumberFormat="1" applyFont="1">
      <alignment vertical="top"/>
    </xf>
    <xf numFmtId="166" fontId="21" fillId="6" borderId="0" xfId="0" applyFont="1" applyFill="1">
      <alignment vertical="top"/>
    </xf>
    <xf numFmtId="166" fontId="15" fillId="0" borderId="0" xfId="61" applyFont="1" applyAlignment="1">
      <alignment horizontal="right" vertical="top"/>
    </xf>
    <xf numFmtId="166" fontId="22" fillId="0" borderId="0" xfId="61" applyFont="1">
      <alignment vertical="top"/>
    </xf>
    <xf numFmtId="179" fontId="11" fillId="0" borderId="0" xfId="61" applyNumberFormat="1" applyFont="1">
      <alignment vertical="top"/>
    </xf>
    <xf numFmtId="166" fontId="18" fillId="0" borderId="0" xfId="1" applyFont="1">
      <alignment vertical="top"/>
    </xf>
    <xf numFmtId="166" fontId="10" fillId="0" borderId="0" xfId="61" applyFont="1">
      <alignment vertical="top"/>
    </xf>
    <xf numFmtId="0" fontId="23" fillId="0" borderId="0" xfId="114" applyFont="1" applyAlignment="1">
      <alignment vertical="top"/>
    </xf>
    <xf numFmtId="179" fontId="14" fillId="0" borderId="0" xfId="3" applyNumberFormat="1" applyFont="1">
      <alignment vertical="top"/>
    </xf>
    <xf numFmtId="166" fontId="13" fillId="0" borderId="0" xfId="61" applyFont="1">
      <alignment vertical="top"/>
    </xf>
    <xf numFmtId="169" fontId="6" fillId="2" borderId="1" xfId="52" applyNumberFormat="1" applyProtection="1">
      <alignment vertical="top"/>
      <protection locked="0"/>
    </xf>
    <xf numFmtId="166" fontId="11" fillId="0" borderId="0" xfId="61" applyFont="1">
      <alignment vertical="top"/>
    </xf>
    <xf numFmtId="0" fontId="24" fillId="7" borderId="0" xfId="114" applyFont="1" applyFill="1" applyAlignment="1">
      <alignment vertical="top"/>
    </xf>
    <xf numFmtId="179" fontId="1" fillId="0" borderId="0" xfId="150" applyNumberFormat="1">
      <alignment vertical="top"/>
    </xf>
    <xf numFmtId="0" fontId="1" fillId="0" borderId="0" xfId="87" applyFont="1" applyAlignment="1">
      <alignment vertical="top"/>
    </xf>
    <xf numFmtId="0" fontId="11" fillId="0" borderId="6" xfId="114" applyFont="1" applyBorder="1" applyAlignment="1">
      <alignment vertical="top"/>
    </xf>
    <xf numFmtId="166" fontId="25" fillId="8" borderId="0" xfId="64" applyFont="1" applyFill="1">
      <alignment vertical="top"/>
    </xf>
    <xf numFmtId="0" fontId="23" fillId="7" borderId="0" xfId="114" applyFont="1" applyFill="1" applyAlignment="1">
      <alignment horizontal="centerContinuous" vertical="top"/>
    </xf>
    <xf numFmtId="179" fontId="18" fillId="0" borderId="0" xfId="3" applyNumberFormat="1" applyFont="1">
      <alignment vertical="top"/>
    </xf>
    <xf numFmtId="0" fontId="13" fillId="0" borderId="0" xfId="114" applyFont="1" applyAlignment="1">
      <alignment vertical="center"/>
    </xf>
    <xf numFmtId="0" fontId="13" fillId="9" borderId="0" xfId="114" applyFont="1" applyFill="1" applyAlignment="1">
      <alignment vertical="top"/>
    </xf>
    <xf numFmtId="0" fontId="11" fillId="0" borderId="7" xfId="114" applyFont="1" applyBorder="1" applyAlignment="1">
      <alignment vertical="top"/>
    </xf>
    <xf numFmtId="0" fontId="11" fillId="0" borderId="0" xfId="114" applyFont="1" applyAlignment="1">
      <alignment horizontal="center" vertical="top"/>
    </xf>
    <xf numFmtId="166" fontId="11" fillId="6" borderId="0" xfId="61" applyFont="1" applyFill="1">
      <alignment vertical="top"/>
    </xf>
    <xf numFmtId="166" fontId="26" fillId="0" borderId="0" xfId="61" applyFont="1">
      <alignment vertical="top"/>
    </xf>
    <xf numFmtId="0" fontId="27" fillId="0" borderId="0" xfId="87" applyFont="1" applyAlignment="1">
      <alignment vertical="top"/>
    </xf>
    <xf numFmtId="0" fontId="11" fillId="0" borderId="0" xfId="114" applyFont="1" applyAlignment="1">
      <alignment horizontal="center" vertical="top" wrapText="1"/>
    </xf>
    <xf numFmtId="172" fontId="18" fillId="0" borderId="0" xfId="1" applyNumberFormat="1" applyFont="1">
      <alignment vertical="top"/>
    </xf>
    <xf numFmtId="166" fontId="28" fillId="10" borderId="8" xfId="0" applyFont="1" applyFill="1" applyBorder="1" applyAlignment="1">
      <alignment horizontal="center" vertical="center"/>
    </xf>
    <xf numFmtId="0" fontId="11" fillId="9" borderId="0" xfId="114" applyFont="1" applyFill="1" applyAlignment="1">
      <alignment vertical="top"/>
    </xf>
    <xf numFmtId="169" fontId="11" fillId="0" borderId="0" xfId="61" applyNumberFormat="1" applyFont="1">
      <alignment vertical="top"/>
    </xf>
    <xf numFmtId="166" fontId="29" fillId="11" borderId="0" xfId="61" applyFont="1" applyFill="1">
      <alignment vertical="top"/>
    </xf>
    <xf numFmtId="0" fontId="11" fillId="0" borderId="9" xfId="114" applyFont="1" applyBorder="1" applyAlignment="1">
      <alignment vertical="top"/>
    </xf>
    <xf numFmtId="0" fontId="13" fillId="0" borderId="0" xfId="114" applyFont="1" applyAlignment="1">
      <alignment horizontal="center" vertical="top"/>
    </xf>
    <xf numFmtId="0" fontId="11" fillId="0" borderId="10" xfId="114" applyFont="1" applyBorder="1" applyAlignment="1">
      <alignment vertical="top"/>
    </xf>
    <xf numFmtId="0" fontId="30" fillId="0" borderId="0" xfId="87" applyFont="1" applyAlignment="1">
      <alignment vertical="top"/>
    </xf>
    <xf numFmtId="0" fontId="24" fillId="12" borderId="0" xfId="114" applyFont="1" applyFill="1" applyAlignment="1">
      <alignment horizontal="center" vertical="center"/>
    </xf>
    <xf numFmtId="0" fontId="1" fillId="0" borderId="0" xfId="87" applyFont="1"/>
    <xf numFmtId="0" fontId="13" fillId="0" borderId="0" xfId="114" applyFont="1" applyAlignment="1">
      <alignment vertical="top"/>
    </xf>
    <xf numFmtId="0" fontId="23" fillId="11" borderId="0" xfId="114" applyFont="1" applyFill="1" applyAlignment="1">
      <alignment horizontal="centerContinuous" vertical="top"/>
    </xf>
    <xf numFmtId="173" fontId="11" fillId="13" borderId="0" xfId="0" applyNumberFormat="1" applyFont="1" applyFill="1" applyBorder="1" applyAlignment="1">
      <alignment horizontal="center" vertical="top"/>
    </xf>
    <xf numFmtId="0" fontId="13" fillId="0" borderId="9" xfId="114" applyFont="1" applyBorder="1" applyAlignment="1">
      <alignment vertical="center"/>
    </xf>
    <xf numFmtId="168" fontId="31" fillId="0" borderId="0" xfId="34" applyFont="1">
      <alignment vertical="top"/>
    </xf>
    <xf numFmtId="168" fontId="10" fillId="0" borderId="0" xfId="33" applyFont="1">
      <alignment vertical="top"/>
    </xf>
    <xf numFmtId="170" fontId="6" fillId="2" borderId="1" xfId="40" applyProtection="1">
      <alignment vertical="top"/>
      <protection locked="0"/>
    </xf>
    <xf numFmtId="166" fontId="32" fillId="0" borderId="0" xfId="61" applyFont="1">
      <alignment vertical="top"/>
    </xf>
    <xf numFmtId="166" fontId="33" fillId="0" borderId="0" xfId="61" applyFont="1">
      <alignment vertical="top"/>
    </xf>
    <xf numFmtId="166" fontId="3" fillId="0" borderId="0" xfId="65" applyFont="1">
      <alignment vertical="top"/>
    </xf>
    <xf numFmtId="166" fontId="1" fillId="6" borderId="0" xfId="61" applyFill="1">
      <alignment vertical="top"/>
    </xf>
    <xf numFmtId="168" fontId="18" fillId="0" borderId="0" xfId="4" applyFont="1">
      <alignment vertical="top"/>
    </xf>
    <xf numFmtId="0" fontId="11" fillId="0" borderId="6" xfId="114" applyFont="1" applyBorder="1" applyAlignment="1">
      <alignment vertical="center"/>
    </xf>
    <xf numFmtId="0" fontId="13" fillId="0" borderId="10" xfId="114" applyFont="1" applyBorder="1" applyAlignment="1">
      <alignment vertical="center"/>
    </xf>
    <xf numFmtId="170" fontId="18" fillId="0" borderId="0" xfId="2" applyFont="1">
      <alignment vertical="top"/>
    </xf>
    <xf numFmtId="166" fontId="34" fillId="6" borderId="0" xfId="65" applyFont="1" applyFill="1">
      <alignment vertical="top"/>
    </xf>
    <xf numFmtId="14" fontId="0" fillId="0" borderId="0" xfId="0" applyNumberFormat="1">
      <alignment vertical="top"/>
    </xf>
    <xf numFmtId="166" fontId="13" fillId="0" borderId="0" xfId="0" applyFont="1">
      <alignment vertical="top"/>
    </xf>
    <xf numFmtId="166" fontId="35" fillId="11" borderId="0" xfId="61" applyFont="1" applyFill="1">
      <alignment vertical="top"/>
    </xf>
    <xf numFmtId="166" fontId="20" fillId="0" borderId="0" xfId="0" applyFont="1">
      <alignment vertical="top"/>
    </xf>
    <xf numFmtId="0" fontId="11" fillId="0" borderId="11" xfId="114" applyFont="1" applyBorder="1" applyAlignment="1">
      <alignment vertical="top"/>
    </xf>
    <xf numFmtId="0" fontId="11" fillId="0" borderId="12" xfId="114" applyFont="1" applyBorder="1" applyAlignment="1">
      <alignment vertical="top"/>
    </xf>
    <xf numFmtId="0" fontId="36" fillId="7" borderId="7" xfId="114" applyFont="1" applyFill="1" applyBorder="1" applyAlignment="1">
      <alignment horizontal="centerContinuous" vertical="top"/>
    </xf>
    <xf numFmtId="0" fontId="37" fillId="0" borderId="0" xfId="87" applyFont="1" applyAlignment="1">
      <alignment vertical="top"/>
    </xf>
    <xf numFmtId="166" fontId="17" fillId="0" borderId="0" xfId="0" applyFont="1">
      <alignment vertical="top"/>
    </xf>
    <xf numFmtId="0" fontId="27" fillId="0" borderId="0" xfId="87" applyFont="1"/>
    <xf numFmtId="0" fontId="1" fillId="0" borderId="0" xfId="87" applyFont="1" applyAlignment="1">
      <alignment horizontal="right" vertical="top"/>
    </xf>
    <xf numFmtId="0" fontId="11" fillId="0" borderId="13" xfId="114" applyFont="1" applyBorder="1" applyAlignment="1">
      <alignment vertical="top"/>
    </xf>
    <xf numFmtId="166" fontId="38" fillId="0" borderId="0" xfId="0" applyFont="1">
      <alignment vertical="top"/>
    </xf>
    <xf numFmtId="0" fontId="27" fillId="0" borderId="0" xfId="87" applyFont="1" applyAlignment="1">
      <alignment horizontal="right" vertical="top"/>
    </xf>
    <xf numFmtId="166" fontId="39" fillId="0" borderId="0" xfId="0" applyFont="1">
      <alignment vertical="top"/>
    </xf>
    <xf numFmtId="166" fontId="10" fillId="0" borderId="0" xfId="61" applyFont="1" applyAlignment="1">
      <alignment horizontal="right" vertical="top"/>
    </xf>
    <xf numFmtId="0" fontId="1" fillId="0" borderId="0" xfId="87" applyFont="1" applyAlignment="1">
      <alignment horizontal="center" vertical="top"/>
    </xf>
    <xf numFmtId="166" fontId="11" fillId="0" borderId="0" xfId="61" applyFont="1" applyAlignment="1">
      <alignment horizontal="right" vertical="top"/>
    </xf>
    <xf numFmtId="168" fontId="14" fillId="0" borderId="0" xfId="4" applyFont="1">
      <alignment vertical="top"/>
    </xf>
    <xf numFmtId="0" fontId="40" fillId="0" borderId="0" xfId="87" applyFont="1" applyAlignment="1">
      <alignment vertical="top"/>
    </xf>
    <xf numFmtId="166" fontId="1" fillId="0" borderId="0" xfId="65" applyAlignment="1">
      <alignment vertical="top" wrapText="1"/>
    </xf>
    <xf numFmtId="0" fontId="42" fillId="7" borderId="0" xfId="114" applyFont="1" applyFill="1" applyAlignment="1">
      <alignment horizontal="centerContinuous" vertical="top"/>
    </xf>
    <xf numFmtId="0" fontId="11" fillId="2" borderId="0" xfId="114" applyFont="1" applyFill="1" applyAlignment="1">
      <alignment vertical="top"/>
    </xf>
    <xf numFmtId="0" fontId="11" fillId="7" borderId="7" xfId="114" applyFont="1" applyFill="1" applyBorder="1" applyAlignment="1">
      <alignment horizontal="centerContinuous" vertical="top"/>
    </xf>
    <xf numFmtId="166" fontId="1" fillId="0" borderId="0" xfId="65" applyAlignment="1"/>
    <xf numFmtId="180" fontId="41" fillId="0" borderId="0" xfId="65" applyNumberFormat="1" applyFont="1" applyAlignment="1">
      <alignment vertical="top" wrapText="1"/>
    </xf>
    <xf numFmtId="166" fontId="11" fillId="0" borderId="0" xfId="63" applyFont="1" applyFill="1">
      <alignment vertical="top"/>
    </xf>
    <xf numFmtId="170" fontId="11" fillId="0" borderId="0" xfId="61" applyNumberFormat="1" applyFont="1">
      <alignment vertical="top"/>
    </xf>
    <xf numFmtId="0" fontId="3" fillId="0" borderId="0" xfId="87"/>
    <xf numFmtId="0" fontId="11" fillId="14" borderId="0" xfId="114" applyFont="1" applyFill="1" applyAlignment="1">
      <alignment vertical="top"/>
    </xf>
    <xf numFmtId="0" fontId="8" fillId="0" borderId="7" xfId="114" applyFont="1" applyBorder="1" applyAlignment="1">
      <alignment vertical="top"/>
    </xf>
    <xf numFmtId="0" fontId="11" fillId="0" borderId="14" xfId="114" applyFont="1" applyBorder="1" applyAlignment="1">
      <alignment vertical="top"/>
    </xf>
    <xf numFmtId="166" fontId="43" fillId="0" borderId="0" xfId="0" applyFont="1">
      <alignment vertical="top"/>
    </xf>
    <xf numFmtId="0" fontId="11" fillId="0" borderId="7" xfId="114" applyFont="1" applyBorder="1" applyAlignment="1">
      <alignment horizontal="center" vertical="top"/>
    </xf>
    <xf numFmtId="0" fontId="1" fillId="0" borderId="0" xfId="0" applyNumberFormat="1" applyFont="1" applyBorder="1" applyAlignment="1">
      <alignment horizontal="left" vertical="top" wrapText="1"/>
    </xf>
    <xf numFmtId="0" fontId="44" fillId="0" borderId="0" xfId="87" applyFont="1" applyAlignment="1">
      <alignment vertical="top"/>
    </xf>
    <xf numFmtId="0" fontId="1" fillId="0" borderId="8" xfId="0" applyNumberFormat="1" applyFont="1" applyBorder="1" applyAlignment="1">
      <alignment horizontal="left" vertical="top" wrapText="1"/>
    </xf>
    <xf numFmtId="166" fontId="11" fillId="0" borderId="0" xfId="61" applyFont="1" applyFill="1">
      <alignment vertical="top"/>
    </xf>
    <xf numFmtId="0" fontId="45" fillId="0" borderId="0" xfId="87" applyFont="1"/>
    <xf numFmtId="166" fontId="28" fillId="10" borderId="8" xfId="65" applyFont="1" applyFill="1" applyBorder="1" applyAlignment="1">
      <alignment horizontal="center" vertical="center"/>
    </xf>
    <xf numFmtId="0" fontId="46" fillId="0" borderId="0" xfId="56" applyFont="1"/>
    <xf numFmtId="0" fontId="11" fillId="0" borderId="6" xfId="114" applyFont="1" applyBorder="1" applyAlignment="1">
      <alignment horizontal="center" vertical="top"/>
    </xf>
    <xf numFmtId="166" fontId="29" fillId="11" borderId="0" xfId="61" applyFont="1" applyFill="1" applyAlignment="1">
      <alignment horizontal="right" vertical="top"/>
    </xf>
    <xf numFmtId="166" fontId="10" fillId="0" borderId="0" xfId="61" applyFont="1" applyAlignment="1">
      <alignment horizontal="left" vertical="top"/>
    </xf>
    <xf numFmtId="0" fontId="8" fillId="0" borderId="9" xfId="114" applyFont="1" applyBorder="1" applyAlignment="1">
      <alignment vertical="top"/>
    </xf>
    <xf numFmtId="166" fontId="26" fillId="0" borderId="0" xfId="0" applyFont="1">
      <alignment vertical="top"/>
    </xf>
    <xf numFmtId="0" fontId="13" fillId="14" borderId="0" xfId="114" applyFont="1" applyFill="1" applyAlignment="1">
      <alignment horizontal="center" vertical="top"/>
    </xf>
    <xf numFmtId="166" fontId="10" fillId="0" borderId="0" xfId="0" applyFont="1">
      <alignment vertical="top"/>
    </xf>
    <xf numFmtId="177" fontId="11" fillId="0" borderId="0" xfId="61" applyNumberFormat="1" applyFont="1" applyFill="1" applyAlignment="1">
      <alignment horizontal="left" vertical="top"/>
    </xf>
    <xf numFmtId="166" fontId="33" fillId="0" borderId="0" xfId="0" applyFont="1">
      <alignment vertical="top"/>
    </xf>
    <xf numFmtId="0" fontId="13" fillId="2" borderId="0" xfId="114" applyFont="1" applyFill="1" applyAlignment="1">
      <alignment horizontal="center" vertical="top"/>
    </xf>
    <xf numFmtId="0" fontId="11" fillId="0" borderId="0" xfId="114" applyFont="1" applyAlignment="1">
      <alignment horizontal="right" vertical="top"/>
    </xf>
    <xf numFmtId="166" fontId="39" fillId="0" borderId="0" xfId="0" applyFont="1" applyAlignment="1">
      <alignment horizontal="right" vertical="top"/>
    </xf>
    <xf numFmtId="166" fontId="3" fillId="0" borderId="8" xfId="0" applyFont="1" applyBorder="1" applyAlignment="1">
      <alignment vertical="center" wrapText="1"/>
    </xf>
    <xf numFmtId="0" fontId="47" fillId="11" borderId="0" xfId="87" applyFont="1" applyFill="1" applyAlignment="1">
      <alignment vertical="center"/>
    </xf>
    <xf numFmtId="10" fontId="0" fillId="0" borderId="0" xfId="0" applyNumberFormat="1">
      <alignment vertical="top"/>
    </xf>
    <xf numFmtId="166" fontId="48" fillId="6" borderId="0" xfId="83" applyFont="1" applyFill="1">
      <alignment vertical="top"/>
    </xf>
    <xf numFmtId="0" fontId="11" fillId="0" borderId="9" xfId="123" applyFont="1" applyBorder="1" applyAlignment="1">
      <alignment vertical="top"/>
    </xf>
    <xf numFmtId="0" fontId="33" fillId="0" borderId="0" xfId="114" applyFont="1" applyAlignment="1">
      <alignment vertical="top"/>
    </xf>
    <xf numFmtId="166" fontId="6" fillId="2" borderId="1" xfId="52" applyProtection="1">
      <alignment vertical="top"/>
      <protection locked="0"/>
    </xf>
    <xf numFmtId="0" fontId="8" fillId="0" borderId="14" xfId="114" applyFont="1" applyBorder="1" applyAlignment="1">
      <alignment vertical="top"/>
    </xf>
    <xf numFmtId="166" fontId="41" fillId="0" borderId="0" xfId="0" applyFont="1" applyBorder="1" applyAlignment="1">
      <alignment vertical="center" wrapText="1"/>
    </xf>
    <xf numFmtId="0" fontId="24" fillId="0" borderId="0" xfId="114" applyFont="1" applyAlignment="1">
      <alignment horizontal="center" vertical="center"/>
    </xf>
    <xf numFmtId="0" fontId="11" fillId="12" borderId="0" xfId="114" applyFont="1" applyFill="1" applyAlignment="1">
      <alignment vertical="top"/>
    </xf>
    <xf numFmtId="0" fontId="24" fillId="7" borderId="0" xfId="114" applyFont="1" applyFill="1" applyAlignment="1">
      <alignment wrapText="1"/>
    </xf>
    <xf numFmtId="168" fontId="11" fillId="0" borderId="0" xfId="34" applyFont="1">
      <alignment vertical="top"/>
    </xf>
    <xf numFmtId="0" fontId="24" fillId="2" borderId="0" xfId="123" applyFont="1" applyFill="1" applyAlignment="1">
      <alignment horizontal="center" vertical="center"/>
    </xf>
    <xf numFmtId="0" fontId="8" fillId="0" borderId="0" xfId="114" applyFont="1"/>
    <xf numFmtId="166" fontId="49" fillId="0" borderId="0" xfId="0" applyFont="1">
      <alignment vertical="top"/>
    </xf>
    <xf numFmtId="0" fontId="11" fillId="0" borderId="10" xfId="123" applyFont="1" applyBorder="1" applyAlignment="1">
      <alignment horizontal="right" vertical="top"/>
    </xf>
    <xf numFmtId="0" fontId="1" fillId="12" borderId="0" xfId="87" applyFont="1" applyFill="1" applyAlignment="1">
      <alignment vertical="top"/>
    </xf>
    <xf numFmtId="0" fontId="13" fillId="0" borderId="9" xfId="123" applyFont="1" applyBorder="1" applyAlignment="1">
      <alignment vertical="center"/>
    </xf>
    <xf numFmtId="0" fontId="11" fillId="0" borderId="0" xfId="114" applyFont="1" applyAlignment="1">
      <alignment horizontal="center"/>
    </xf>
    <xf numFmtId="166" fontId="50" fillId="11" borderId="0" xfId="61" applyFont="1" applyFill="1">
      <alignment vertical="top"/>
    </xf>
    <xf numFmtId="166" fontId="6" fillId="7" borderId="1" xfId="52" applyFill="1" applyProtection="1">
      <alignment vertical="top"/>
    </xf>
    <xf numFmtId="166" fontId="51" fillId="6" borderId="0" xfId="61" applyFont="1" applyFill="1">
      <alignment vertical="top"/>
    </xf>
    <xf numFmtId="165" fontId="6" fillId="7" borderId="1" xfId="48" applyFill="1" applyProtection="1">
      <alignment vertical="top"/>
    </xf>
    <xf numFmtId="166" fontId="11" fillId="0" borderId="0" xfId="61" applyFont="1" applyAlignment="1">
      <alignment horizontal="left" vertical="top"/>
    </xf>
    <xf numFmtId="166" fontId="21" fillId="6" borderId="0" xfId="0" applyFont="1" applyFill="1" applyAlignment="1">
      <alignment horizontal="left" vertical="top"/>
    </xf>
    <xf numFmtId="10" fontId="1" fillId="0" borderId="8" xfId="65" applyNumberFormat="1" applyBorder="1" applyAlignment="1">
      <alignment vertical="center" wrapText="1"/>
    </xf>
    <xf numFmtId="166" fontId="11" fillId="0" borderId="0" xfId="0" applyFont="1">
      <alignment vertical="top"/>
    </xf>
    <xf numFmtId="0" fontId="13" fillId="0" borderId="10" xfId="123" applyFont="1" applyBorder="1" applyAlignment="1">
      <alignment horizontal="right" vertical="center"/>
    </xf>
    <xf numFmtId="0" fontId="42" fillId="0" borderId="0" xfId="114" applyFont="1" applyAlignment="1">
      <alignment vertical="top"/>
    </xf>
    <xf numFmtId="0" fontId="11" fillId="0" borderId="0" xfId="123" applyFont="1" applyAlignment="1">
      <alignment horizontal="center" vertical="top" wrapText="1"/>
    </xf>
    <xf numFmtId="0" fontId="1" fillId="12" borderId="0" xfId="87" applyFont="1" applyFill="1" applyAlignment="1">
      <alignment horizontal="center" vertical="top"/>
    </xf>
    <xf numFmtId="0" fontId="52" fillId="6" borderId="0" xfId="87" applyFont="1" applyFill="1" applyAlignment="1">
      <alignment vertical="center"/>
    </xf>
    <xf numFmtId="0" fontId="8" fillId="0" borderId="6" xfId="114" applyFont="1" applyBorder="1" applyAlignment="1">
      <alignment vertical="top"/>
    </xf>
    <xf numFmtId="178" fontId="53" fillId="0" borderId="0" xfId="114" applyNumberFormat="1" applyFont="1" applyAlignment="1">
      <alignment vertical="top"/>
    </xf>
    <xf numFmtId="177" fontId="14" fillId="0" borderId="0" xfId="1" applyNumberFormat="1" applyFont="1">
      <alignment vertical="top"/>
    </xf>
    <xf numFmtId="166" fontId="11" fillId="0" borderId="0" xfId="61" applyFont="1" applyFill="1" applyAlignment="1">
      <alignment horizontal="left" vertical="center"/>
    </xf>
    <xf numFmtId="166" fontId="11" fillId="0" borderId="0" xfId="0" applyFont="1" applyAlignment="1">
      <alignment horizontal="right" vertical="top"/>
    </xf>
    <xf numFmtId="0" fontId="13" fillId="12" borderId="0" xfId="114" applyFont="1" applyFill="1" applyAlignment="1">
      <alignment horizontal="center" vertical="top"/>
    </xf>
    <xf numFmtId="0" fontId="24" fillId="7" borderId="0" xfId="114" applyFont="1" applyFill="1" applyAlignment="1">
      <alignment vertical="top" wrapText="1"/>
    </xf>
    <xf numFmtId="0" fontId="11" fillId="5" borderId="0" xfId="87" applyFont="1" applyFill="1" applyAlignment="1">
      <alignment vertical="top"/>
    </xf>
    <xf numFmtId="0" fontId="42" fillId="11" borderId="0" xfId="114" applyFont="1" applyFill="1" applyAlignment="1">
      <alignment horizontal="centerContinuous" vertical="top"/>
    </xf>
    <xf numFmtId="0" fontId="11" fillId="0" borderId="12" xfId="123" applyFont="1" applyBorder="1" applyAlignment="1">
      <alignment horizontal="right" vertical="top"/>
    </xf>
    <xf numFmtId="0" fontId="34" fillId="3" borderId="0" xfId="152" applyFont="1"/>
    <xf numFmtId="0" fontId="1" fillId="15" borderId="0" xfId="152" applyFont="1" applyFill="1" applyBorder="1" applyAlignment="1">
      <alignment horizontal="center" vertical="top"/>
    </xf>
    <xf numFmtId="0" fontId="18" fillId="0" borderId="0" xfId="87" applyFont="1" applyAlignment="1">
      <alignment vertical="top"/>
    </xf>
    <xf numFmtId="166" fontId="1" fillId="0" borderId="8" xfId="65" applyBorder="1" applyAlignment="1">
      <alignment horizontal="center" vertical="center" wrapText="1"/>
    </xf>
    <xf numFmtId="0" fontId="11" fillId="0" borderId="6" xfId="123" applyFont="1" applyBorder="1" applyAlignment="1">
      <alignment horizontal="center" vertical="top" wrapText="1"/>
    </xf>
    <xf numFmtId="166" fontId="1" fillId="0" borderId="8" xfId="0" applyFont="1" applyBorder="1" applyAlignment="1">
      <alignment horizontal="center" vertical="center" wrapText="1"/>
    </xf>
    <xf numFmtId="0" fontId="1" fillId="0" borderId="8" xfId="0" applyNumberFormat="1" applyFont="1" applyBorder="1" applyAlignment="1">
      <alignment vertical="center" wrapText="1"/>
    </xf>
    <xf numFmtId="0" fontId="1" fillId="2" borderId="0" xfId="87" applyFont="1" applyFill="1" applyAlignment="1">
      <alignment horizontal="center" vertical="top"/>
    </xf>
    <xf numFmtId="0" fontId="44" fillId="0" borderId="0" xfId="87" applyFont="1"/>
    <xf numFmtId="0" fontId="3" fillId="2" borderId="0" xfId="87" applyFill="1"/>
    <xf numFmtId="0" fontId="1" fillId="16" borderId="0" xfId="87" applyFont="1" applyFill="1" applyAlignment="1">
      <alignment vertical="top"/>
    </xf>
    <xf numFmtId="0" fontId="8" fillId="0" borderId="13" xfId="114" applyFont="1" applyBorder="1" applyAlignment="1">
      <alignment vertical="top"/>
    </xf>
    <xf numFmtId="0" fontId="8" fillId="0" borderId="10" xfId="123" applyFont="1" applyBorder="1" applyAlignment="1">
      <alignment vertical="top"/>
    </xf>
    <xf numFmtId="0" fontId="24" fillId="15" borderId="0" xfId="114" applyFont="1" applyFill="1" applyAlignment="1">
      <alignment horizontal="center" vertical="center"/>
    </xf>
    <xf numFmtId="0" fontId="11" fillId="0" borderId="0" xfId="114" applyFont="1" applyAlignment="1">
      <alignment horizontal="left" vertical="top"/>
    </xf>
    <xf numFmtId="0" fontId="8" fillId="0" borderId="0" xfId="114" applyFont="1" applyAlignment="1">
      <alignment horizontal="center" vertical="top" wrapText="1"/>
    </xf>
    <xf numFmtId="0" fontId="8" fillId="0" borderId="12" xfId="114" applyFont="1" applyBorder="1" applyAlignment="1">
      <alignment vertical="top"/>
    </xf>
    <xf numFmtId="166" fontId="54" fillId="6" borderId="0" xfId="87" applyNumberFormat="1" applyFont="1" applyFill="1" applyAlignment="1">
      <alignment vertical="top"/>
    </xf>
    <xf numFmtId="0" fontId="36" fillId="7" borderId="11" xfId="114" applyFont="1" applyFill="1" applyBorder="1" applyAlignment="1">
      <alignment horizontal="centerContinuous" vertical="top"/>
    </xf>
    <xf numFmtId="166" fontId="1" fillId="14" borderId="0" xfId="87" applyNumberFormat="1" applyFont="1" applyFill="1" applyAlignment="1">
      <alignment horizontal="center" vertical="top"/>
    </xf>
    <xf numFmtId="0" fontId="24" fillId="7" borderId="0" xfId="114" applyFont="1" applyFill="1" applyAlignment="1">
      <alignment horizontal="left" vertical="center" wrapText="1"/>
    </xf>
    <xf numFmtId="0" fontId="14" fillId="12" borderId="0" xfId="87" applyFont="1" applyFill="1" applyAlignment="1">
      <alignment vertical="top"/>
    </xf>
    <xf numFmtId="166" fontId="1" fillId="0" borderId="0" xfId="0" applyFont="1" applyBorder="1" applyAlignment="1">
      <alignment horizontal="center" vertical="center" wrapText="1"/>
    </xf>
    <xf numFmtId="0" fontId="13" fillId="7" borderId="7" xfId="114" applyFont="1" applyFill="1" applyBorder="1" applyAlignment="1">
      <alignment horizontal="centerContinuous" vertical="top"/>
    </xf>
    <xf numFmtId="0" fontId="11" fillId="0" borderId="14" xfId="123" applyFont="1" applyBorder="1" applyAlignment="1">
      <alignment vertical="top"/>
    </xf>
    <xf numFmtId="0" fontId="1" fillId="5" borderId="0" xfId="87" applyFont="1" applyFill="1" applyAlignment="1">
      <alignment vertical="top"/>
    </xf>
    <xf numFmtId="166" fontId="1" fillId="0" borderId="0" xfId="65" applyAlignment="1">
      <alignment vertical="center" wrapText="1"/>
    </xf>
    <xf numFmtId="0" fontId="11" fillId="0" borderId="6" xfId="114" applyFont="1" applyBorder="1" applyAlignment="1">
      <alignment horizontal="center" vertical="top" wrapText="1"/>
    </xf>
    <xf numFmtId="0" fontId="11" fillId="0" borderId="6" xfId="114" applyFont="1" applyBorder="1" applyAlignment="1">
      <alignment horizontal="right" vertical="top"/>
    </xf>
    <xf numFmtId="0" fontId="24" fillId="14" borderId="0" xfId="114" applyFont="1" applyFill="1" applyAlignment="1">
      <alignment horizontal="center" vertical="center"/>
    </xf>
    <xf numFmtId="166" fontId="34" fillId="17" borderId="0" xfId="87" applyNumberFormat="1" applyFont="1" applyFill="1" applyAlignment="1">
      <alignment vertical="top"/>
    </xf>
    <xf numFmtId="0" fontId="11" fillId="0" borderId="6" xfId="114" applyFont="1" applyBorder="1" applyAlignment="1">
      <alignment horizontal="center" vertical="center"/>
    </xf>
    <xf numFmtId="0" fontId="1" fillId="18" borderId="0" xfId="87" applyFont="1" applyFill="1" applyAlignment="1">
      <alignment horizontal="center" vertical="top"/>
    </xf>
    <xf numFmtId="0" fontId="11" fillId="0" borderId="13" xfId="114" applyFont="1" applyBorder="1" applyAlignment="1">
      <alignment vertical="center"/>
    </xf>
    <xf numFmtId="166" fontId="3" fillId="0" borderId="8" xfId="0" applyFont="1" applyBorder="1" applyAlignment="1">
      <alignment horizontal="center" vertical="center"/>
    </xf>
    <xf numFmtId="0" fontId="11" fillId="11" borderId="9" xfId="114" applyFont="1" applyFill="1" applyBorder="1" applyAlignment="1">
      <alignment vertical="top"/>
    </xf>
    <xf numFmtId="166" fontId="10" fillId="0" borderId="0" xfId="0" applyFont="1" applyAlignment="1">
      <alignment horizontal="right" vertical="top"/>
    </xf>
    <xf numFmtId="0" fontId="11" fillId="0" borderId="13" xfId="123" applyFont="1" applyBorder="1" applyAlignment="1">
      <alignment horizontal="right" vertical="top"/>
    </xf>
    <xf numFmtId="166" fontId="55" fillId="0" borderId="0" xfId="61" applyFont="1" applyFill="1">
      <alignment vertical="top"/>
    </xf>
    <xf numFmtId="0" fontId="56" fillId="0" borderId="0" xfId="87" applyFont="1" applyAlignment="1">
      <alignment vertical="top"/>
    </xf>
    <xf numFmtId="0" fontId="13" fillId="9" borderId="0" xfId="114" applyFont="1" applyFill="1" applyAlignment="1">
      <alignment horizontal="left" vertical="top"/>
    </xf>
    <xf numFmtId="0" fontId="11" fillId="0" borderId="11" xfId="123" applyFont="1" applyBorder="1" applyAlignment="1">
      <alignment vertical="top"/>
    </xf>
    <xf numFmtId="0" fontId="8" fillId="0" borderId="9" xfId="123" applyFont="1" applyBorder="1" applyAlignment="1">
      <alignment vertical="top"/>
    </xf>
    <xf numFmtId="166" fontId="57" fillId="0" borderId="0" xfId="61" applyFont="1" applyFill="1">
      <alignment vertical="top"/>
    </xf>
    <xf numFmtId="166" fontId="32" fillId="0" borderId="0" xfId="0" applyFont="1">
      <alignment vertical="top"/>
    </xf>
    <xf numFmtId="176" fontId="11" fillId="0" borderId="0" xfId="153" applyNumberFormat="1" applyFont="1" applyFill="1" applyAlignment="1">
      <alignment horizontal="left" vertical="top"/>
    </xf>
    <xf numFmtId="0" fontId="42" fillId="11" borderId="10" xfId="114" applyFont="1" applyFill="1" applyBorder="1" applyAlignment="1">
      <alignment horizontal="centerContinuous" vertical="top"/>
    </xf>
    <xf numFmtId="0" fontId="11" fillId="0" borderId="14" xfId="114" applyFont="1" applyBorder="1" applyAlignment="1">
      <alignment vertical="center"/>
    </xf>
    <xf numFmtId="0" fontId="13" fillId="7" borderId="12" xfId="114" applyFont="1" applyFill="1" applyBorder="1" applyAlignment="1">
      <alignment horizontal="centerContinuous" vertical="top"/>
    </xf>
    <xf numFmtId="0" fontId="8" fillId="0" borderId="11" xfId="114" applyFont="1" applyBorder="1" applyAlignment="1">
      <alignment vertical="top"/>
    </xf>
    <xf numFmtId="166" fontId="3" fillId="0" borderId="8" xfId="0" applyFont="1" applyBorder="1" applyAlignment="1">
      <alignment vertical="center"/>
    </xf>
    <xf numFmtId="166" fontId="4" fillId="0" borderId="0" xfId="39" applyNumberFormat="1" applyFill="1" applyAlignment="1">
      <alignment vertical="top"/>
    </xf>
    <xf numFmtId="0" fontId="1" fillId="19" borderId="0" xfId="87" applyFont="1" applyFill="1" applyAlignment="1">
      <alignment horizontal="center" vertical="top"/>
    </xf>
    <xf numFmtId="0" fontId="11" fillId="0" borderId="7" xfId="123" applyFont="1" applyBorder="1" applyAlignment="1">
      <alignment horizontal="center" vertical="top"/>
    </xf>
    <xf numFmtId="0" fontId="8" fillId="0" borderId="0" xfId="123" applyFont="1" applyAlignment="1">
      <alignment vertical="top"/>
    </xf>
    <xf numFmtId="10" fontId="14" fillId="0" borderId="8" xfId="65" applyNumberFormat="1" applyFont="1" applyBorder="1" applyAlignment="1">
      <alignment vertical="center" wrapText="1"/>
    </xf>
    <xf numFmtId="177" fontId="6" fillId="7" borderId="1" xfId="52" applyNumberFormat="1" applyFill="1" applyProtection="1">
      <alignment vertical="top"/>
    </xf>
    <xf numFmtId="0" fontId="8" fillId="0" borderId="10" xfId="114" applyFont="1" applyBorder="1" applyAlignment="1">
      <alignment vertical="top"/>
    </xf>
    <xf numFmtId="166" fontId="28" fillId="10" borderId="8" xfId="65" applyFont="1" applyFill="1" applyBorder="1" applyAlignment="1">
      <alignment horizontal="center" vertical="center" wrapText="1"/>
    </xf>
    <xf numFmtId="0" fontId="58" fillId="0" borderId="0" xfId="87" applyFont="1" applyAlignment="1">
      <alignment vertical="top"/>
    </xf>
    <xf numFmtId="0" fontId="14" fillId="11" borderId="0" xfId="87" applyFont="1" applyFill="1" applyAlignment="1">
      <alignment vertical="center"/>
    </xf>
    <xf numFmtId="0" fontId="8" fillId="0" borderId="0" xfId="114" applyFont="1" applyAlignment="1">
      <alignment vertical="top"/>
    </xf>
    <xf numFmtId="0" fontId="14" fillId="0" borderId="0" xfId="87" applyFont="1" applyAlignment="1">
      <alignment vertical="top"/>
    </xf>
    <xf numFmtId="166" fontId="1" fillId="0" borderId="8" xfId="65" applyBorder="1" applyAlignment="1">
      <alignment vertical="center" wrapText="1"/>
    </xf>
    <xf numFmtId="166" fontId="1" fillId="0" borderId="16" xfId="65" applyBorder="1" applyAlignment="1">
      <alignment horizontal="center" vertical="center" wrapText="1"/>
    </xf>
    <xf numFmtId="166" fontId="1" fillId="0" borderId="15" xfId="65" applyBorder="1" applyAlignment="1">
      <alignment horizontal="center" vertical="center" wrapText="1"/>
    </xf>
    <xf numFmtId="166" fontId="1" fillId="0" borderId="16" xfId="65" applyBorder="1" applyAlignment="1">
      <alignment horizontal="left" vertical="center" wrapText="1"/>
    </xf>
    <xf numFmtId="166" fontId="1" fillId="0" borderId="15" xfId="65" applyBorder="1" applyAlignment="1">
      <alignment horizontal="left" vertical="center" wrapText="1"/>
    </xf>
    <xf numFmtId="0" fontId="1" fillId="0" borderId="16" xfId="0" applyNumberFormat="1" applyFont="1" applyBorder="1" applyAlignment="1">
      <alignment horizontal="left" vertical="center" wrapText="1"/>
    </xf>
    <xf numFmtId="0" fontId="1" fillId="0" borderId="15" xfId="0" applyNumberFormat="1" applyFont="1" applyBorder="1" applyAlignment="1">
      <alignment horizontal="left" vertical="center" wrapText="1"/>
    </xf>
    <xf numFmtId="166" fontId="1" fillId="0" borderId="8" xfId="65" applyBorder="1" applyAlignment="1">
      <alignment horizontal="center" vertical="center" wrapText="1"/>
    </xf>
    <xf numFmtId="166" fontId="1" fillId="0" borderId="8" xfId="65" applyBorder="1" applyAlignment="1">
      <alignment horizontal="left" vertical="center" wrapText="1"/>
    </xf>
    <xf numFmtId="0" fontId="1" fillId="0" borderId="8" xfId="0" applyNumberFormat="1" applyFont="1" applyBorder="1" applyAlignment="1">
      <alignment horizontal="left" vertical="center" wrapText="1"/>
    </xf>
    <xf numFmtId="166" fontId="14" fillId="0" borderId="8" xfId="0" applyFont="1" applyBorder="1" applyAlignment="1">
      <alignment vertical="center" wrapText="1"/>
    </xf>
    <xf numFmtId="0" fontId="11" fillId="4" borderId="0" xfId="5" applyNumberFormat="1" applyFont="1" applyFill="1" applyAlignment="1">
      <alignment horizontal="right" vertical="top"/>
    </xf>
  </cellXfs>
  <cellStyles count="155">
    <cellStyle name="Calcs" xfId="1" xr:uid="{00000000-0005-0000-0000-000000000000}"/>
    <cellStyle name="Calcs%" xfId="2" xr:uid="{00000000-0005-0000-0000-000001000000}"/>
    <cellStyle name="CalcsCurrency" xfId="3" xr:uid="{00000000-0005-0000-0000-000002000000}"/>
    <cellStyle name="CalcsDate" xfId="4" xr:uid="{00000000-0005-0000-0000-000003000000}"/>
    <cellStyle name="Comma 2" xfId="5" xr:uid="{00000000-0005-0000-0000-000004000000}"/>
    <cellStyle name="Comma 3" xfId="6" xr:uid="{00000000-0005-0000-0000-000005000000}"/>
    <cellStyle name="Comma 3 2" xfId="7" xr:uid="{00000000-0005-0000-0000-000006000000}"/>
    <cellStyle name="Comma 3 2 2" xfId="8" xr:uid="{00000000-0005-0000-0000-000007000000}"/>
    <cellStyle name="Comma 3 2 2 2" xfId="9" xr:uid="{00000000-0005-0000-0000-000008000000}"/>
    <cellStyle name="Comma 3 2 2 2 2" xfId="10" xr:uid="{00000000-0005-0000-0000-000009000000}"/>
    <cellStyle name="Comma 3 2 2 3" xfId="11" xr:uid="{00000000-0005-0000-0000-00000A000000}"/>
    <cellStyle name="Comma 3 2 3" xfId="12" xr:uid="{00000000-0005-0000-0000-00000B000000}"/>
    <cellStyle name="Comma 3 2 3 2" xfId="13" xr:uid="{00000000-0005-0000-0000-00000C000000}"/>
    <cellStyle name="Comma 3 2 4" xfId="14" xr:uid="{00000000-0005-0000-0000-00000D000000}"/>
    <cellStyle name="Comma 3 3" xfId="15" xr:uid="{00000000-0005-0000-0000-00000E000000}"/>
    <cellStyle name="Comma 3 3 2" xfId="16" xr:uid="{00000000-0005-0000-0000-00000F000000}"/>
    <cellStyle name="Comma 3 3 2 2" xfId="17" xr:uid="{00000000-0005-0000-0000-000010000000}"/>
    <cellStyle name="Comma 3 3 3" xfId="18" xr:uid="{00000000-0005-0000-0000-000011000000}"/>
    <cellStyle name="Comma 3 4" xfId="19" xr:uid="{00000000-0005-0000-0000-000012000000}"/>
    <cellStyle name="Comma 3 4 2" xfId="20" xr:uid="{00000000-0005-0000-0000-000013000000}"/>
    <cellStyle name="Comma 3 5" xfId="21" xr:uid="{00000000-0005-0000-0000-000014000000}"/>
    <cellStyle name="Comma 4" xfId="22" xr:uid="{00000000-0005-0000-0000-000015000000}"/>
    <cellStyle name="Comma 4 2" xfId="23" xr:uid="{00000000-0005-0000-0000-000016000000}"/>
    <cellStyle name="Comma 4 2 2" xfId="24" xr:uid="{00000000-0005-0000-0000-000017000000}"/>
    <cellStyle name="Comma 4 2 2 2" xfId="25" xr:uid="{00000000-0005-0000-0000-000018000000}"/>
    <cellStyle name="Comma 4 2 3" xfId="26" xr:uid="{00000000-0005-0000-0000-000019000000}"/>
    <cellStyle name="Comma 4 3" xfId="27" xr:uid="{00000000-0005-0000-0000-00001A000000}"/>
    <cellStyle name="Comma 4 3 2" xfId="28" xr:uid="{00000000-0005-0000-0000-00001B000000}"/>
    <cellStyle name="Comma 4 4" xfId="29" xr:uid="{00000000-0005-0000-0000-00001C000000}"/>
    <cellStyle name="Comma 5" xfId="30" xr:uid="{00000000-0005-0000-0000-00001D000000}"/>
    <cellStyle name="DateLong" xfId="31" xr:uid="{00000000-0005-0000-0000-00001E000000}"/>
    <cellStyle name="DateLong 2" xfId="32" xr:uid="{00000000-0005-0000-0000-00001F000000}"/>
    <cellStyle name="DateShort" xfId="33" xr:uid="{00000000-0005-0000-0000-000020000000}"/>
    <cellStyle name="DateShort 2" xfId="34" xr:uid="{00000000-0005-0000-0000-000021000000}"/>
    <cellStyle name="Factor" xfId="35" xr:uid="{00000000-0005-0000-0000-000022000000}"/>
    <cellStyle name="Factor 2" xfId="36" xr:uid="{00000000-0005-0000-0000-000023000000}"/>
    <cellStyle name="Factor 3" xfId="37" xr:uid="{00000000-0005-0000-0000-000024000000}"/>
    <cellStyle name="Hyperlink 2" xfId="38" xr:uid="{00000000-0005-0000-0000-000026000000}"/>
    <cellStyle name="Hyperlink 2 2 2" xfId="39" xr:uid="{00000000-0005-0000-0000-000027000000}"/>
    <cellStyle name="Input%" xfId="40" xr:uid="{00000000-0005-0000-0000-000028000000}"/>
    <cellStyle name="Input% 2" xfId="41" xr:uid="{00000000-0005-0000-0000-000029000000}"/>
    <cellStyle name="Input% 2 2" xfId="42" xr:uid="{00000000-0005-0000-0000-00002A000000}"/>
    <cellStyle name="Input% 2 2 2" xfId="43" xr:uid="{00000000-0005-0000-0000-00002B000000}"/>
    <cellStyle name="InputCurrency" xfId="44" xr:uid="{00000000-0005-0000-0000-00002C000000}"/>
    <cellStyle name="InputCurrency 2" xfId="45" xr:uid="{00000000-0005-0000-0000-00002D000000}"/>
    <cellStyle name="InputCurrency 2 2" xfId="46" xr:uid="{00000000-0005-0000-0000-00002E000000}"/>
    <cellStyle name="InputCurrency 2 2 2" xfId="47" xr:uid="{00000000-0005-0000-0000-00002F000000}"/>
    <cellStyle name="InputDate" xfId="48" xr:uid="{00000000-0005-0000-0000-000030000000}"/>
    <cellStyle name="InputDate 2" xfId="49" xr:uid="{00000000-0005-0000-0000-000031000000}"/>
    <cellStyle name="InputDate 2 2" xfId="50" xr:uid="{00000000-0005-0000-0000-000032000000}"/>
    <cellStyle name="InputDate 2 2 2" xfId="51" xr:uid="{00000000-0005-0000-0000-000033000000}"/>
    <cellStyle name="InputStyle" xfId="52" xr:uid="{00000000-0005-0000-0000-000034000000}"/>
    <cellStyle name="InputStyle 2" xfId="53" xr:uid="{00000000-0005-0000-0000-000035000000}"/>
    <cellStyle name="InputStyle 2 2" xfId="54" xr:uid="{00000000-0005-0000-0000-000036000000}"/>
    <cellStyle name="InputStyle 2 2 2" xfId="55" xr:uid="{00000000-0005-0000-0000-000037000000}"/>
    <cellStyle name="Normal" xfId="0" builtinId="0" customBuiltin="1"/>
    <cellStyle name="Normal 10" xfId="56" xr:uid="{00000000-0005-0000-0000-000039000000}"/>
    <cellStyle name="Normal 10 2" xfId="57" xr:uid="{00000000-0005-0000-0000-00003A000000}"/>
    <cellStyle name="Normal 11" xfId="58" xr:uid="{00000000-0005-0000-0000-00003B000000}"/>
    <cellStyle name="Normal 11 2" xfId="59" xr:uid="{00000000-0005-0000-0000-00003C000000}"/>
    <cellStyle name="Normal 12" xfId="60" xr:uid="{00000000-0005-0000-0000-00003D000000}"/>
    <cellStyle name="Normal 2" xfId="61" xr:uid="{00000000-0005-0000-0000-00003E000000}"/>
    <cellStyle name="Normal 2 2" xfId="62" xr:uid="{00000000-0005-0000-0000-00003F000000}"/>
    <cellStyle name="Normal 2 3 2 2" xfId="63" xr:uid="{00000000-0005-0000-0000-000040000000}"/>
    <cellStyle name="Normal 2 4" xfId="64" xr:uid="{00000000-0005-0000-0000-000041000000}"/>
    <cellStyle name="Normal 3" xfId="65" xr:uid="{00000000-0005-0000-0000-000042000000}"/>
    <cellStyle name="Normal 3 2" xfId="66" xr:uid="{00000000-0005-0000-0000-000043000000}"/>
    <cellStyle name="Normal 3 2 2" xfId="67" xr:uid="{00000000-0005-0000-0000-000044000000}"/>
    <cellStyle name="Normal 3 2 2 2" xfId="68" xr:uid="{00000000-0005-0000-0000-000045000000}"/>
    <cellStyle name="Normal 3 2 2 2 2" xfId="69" xr:uid="{00000000-0005-0000-0000-000046000000}"/>
    <cellStyle name="Normal 3 2 2 2 2 2" xfId="70" xr:uid="{00000000-0005-0000-0000-000047000000}"/>
    <cellStyle name="Normal 3 2 2 2 3" xfId="71" xr:uid="{00000000-0005-0000-0000-000048000000}"/>
    <cellStyle name="Normal 3 2 2 3" xfId="72" xr:uid="{00000000-0005-0000-0000-000049000000}"/>
    <cellStyle name="Normal 3 2 2 3 2" xfId="73" xr:uid="{00000000-0005-0000-0000-00004A000000}"/>
    <cellStyle name="Normal 3 2 2 4" xfId="74" xr:uid="{00000000-0005-0000-0000-00004B000000}"/>
    <cellStyle name="Normal 3 2 2 5" xfId="75" xr:uid="{00000000-0005-0000-0000-00004C000000}"/>
    <cellStyle name="Normal 3 2 3" xfId="76" xr:uid="{00000000-0005-0000-0000-00004D000000}"/>
    <cellStyle name="Normal 3 2 3 2" xfId="77" xr:uid="{00000000-0005-0000-0000-00004E000000}"/>
    <cellStyle name="Normal 3 2 3 2 2" xfId="78" xr:uid="{00000000-0005-0000-0000-00004F000000}"/>
    <cellStyle name="Normal 3 2 3 3" xfId="79" xr:uid="{00000000-0005-0000-0000-000050000000}"/>
    <cellStyle name="Normal 3 2 4" xfId="80" xr:uid="{00000000-0005-0000-0000-000051000000}"/>
    <cellStyle name="Normal 3 2 4 2" xfId="81" xr:uid="{00000000-0005-0000-0000-000052000000}"/>
    <cellStyle name="Normal 3 2 5" xfId="82" xr:uid="{00000000-0005-0000-0000-000053000000}"/>
    <cellStyle name="Normal 3 2 6" xfId="83" xr:uid="{00000000-0005-0000-0000-000054000000}"/>
    <cellStyle name="Normal 4" xfId="84" xr:uid="{00000000-0005-0000-0000-000055000000}"/>
    <cellStyle name="Normal 5" xfId="85" xr:uid="{00000000-0005-0000-0000-000056000000}"/>
    <cellStyle name="Normal 6" xfId="86" xr:uid="{00000000-0005-0000-0000-000057000000}"/>
    <cellStyle name="Normal 7" xfId="87" xr:uid="{00000000-0005-0000-0000-000058000000}"/>
    <cellStyle name="Normal 7 2" xfId="88" xr:uid="{00000000-0005-0000-0000-000059000000}"/>
    <cellStyle name="Normal 7 2 2" xfId="89" xr:uid="{00000000-0005-0000-0000-00005A000000}"/>
    <cellStyle name="Normal 7 2 2 2" xfId="90" xr:uid="{00000000-0005-0000-0000-00005B000000}"/>
    <cellStyle name="Normal 7 2 2 2 2" xfId="91" xr:uid="{00000000-0005-0000-0000-00005C000000}"/>
    <cellStyle name="Normal 7 2 2 2 2 2" xfId="92" xr:uid="{00000000-0005-0000-0000-00005D000000}"/>
    <cellStyle name="Normal 7 2 2 2 3" xfId="93" xr:uid="{00000000-0005-0000-0000-00005E000000}"/>
    <cellStyle name="Normal 7 2 2 3" xfId="94" xr:uid="{00000000-0005-0000-0000-00005F000000}"/>
    <cellStyle name="Normal 7 2 2 3 2" xfId="95" xr:uid="{00000000-0005-0000-0000-000060000000}"/>
    <cellStyle name="Normal 7 2 2 4" xfId="96" xr:uid="{00000000-0005-0000-0000-000061000000}"/>
    <cellStyle name="Normal 7 2 3" xfId="97" xr:uid="{00000000-0005-0000-0000-000062000000}"/>
    <cellStyle name="Normal 7 2 3 2" xfId="98" xr:uid="{00000000-0005-0000-0000-000063000000}"/>
    <cellStyle name="Normal 7 2 3 2 2" xfId="99" xr:uid="{00000000-0005-0000-0000-000064000000}"/>
    <cellStyle name="Normal 7 2 3 2 2 2" xfId="100" xr:uid="{00000000-0005-0000-0000-000065000000}"/>
    <cellStyle name="Normal 7 2 3 2 2 2 3" xfId="101" xr:uid="{00000000-0005-0000-0000-000066000000}"/>
    <cellStyle name="Normal 7 2 3 2 2 2 3 2" xfId="102" xr:uid="{00000000-0005-0000-0000-000067000000}"/>
    <cellStyle name="Normal 7 2 3 2 3" xfId="103" xr:uid="{00000000-0005-0000-0000-000068000000}"/>
    <cellStyle name="Normal 7 2 3 3" xfId="104" xr:uid="{00000000-0005-0000-0000-000069000000}"/>
    <cellStyle name="Normal 7 2 3 3 2" xfId="105" xr:uid="{00000000-0005-0000-0000-00006A000000}"/>
    <cellStyle name="Normal 7 2 3 4" xfId="106" xr:uid="{00000000-0005-0000-0000-00006B000000}"/>
    <cellStyle name="Normal 7 2 4" xfId="107" xr:uid="{00000000-0005-0000-0000-00006C000000}"/>
    <cellStyle name="Normal 7 2 4 2" xfId="108" xr:uid="{00000000-0005-0000-0000-00006D000000}"/>
    <cellStyle name="Normal 7 2 4 2 2" xfId="109" xr:uid="{00000000-0005-0000-0000-00006E000000}"/>
    <cellStyle name="Normal 7 2 4 3" xfId="110" xr:uid="{00000000-0005-0000-0000-00006F000000}"/>
    <cellStyle name="Normal 7 2 5" xfId="111" xr:uid="{00000000-0005-0000-0000-000070000000}"/>
    <cellStyle name="Normal 7 2 5 2" xfId="112" xr:uid="{00000000-0005-0000-0000-000071000000}"/>
    <cellStyle name="Normal 7 2 6" xfId="113" xr:uid="{00000000-0005-0000-0000-000072000000}"/>
    <cellStyle name="Normal 8" xfId="114" xr:uid="{00000000-0005-0000-0000-000073000000}"/>
    <cellStyle name="Normal 8 2" xfId="115" xr:uid="{00000000-0005-0000-0000-000074000000}"/>
    <cellStyle name="Normal 8 2 2" xfId="116" xr:uid="{00000000-0005-0000-0000-000075000000}"/>
    <cellStyle name="Normal 8 2 2 2" xfId="117" xr:uid="{00000000-0005-0000-0000-000076000000}"/>
    <cellStyle name="Normal 8 2 3" xfId="118" xr:uid="{00000000-0005-0000-0000-000077000000}"/>
    <cellStyle name="Normal 8 3" xfId="119" xr:uid="{00000000-0005-0000-0000-000078000000}"/>
    <cellStyle name="Normal 8 3 2" xfId="120" xr:uid="{00000000-0005-0000-0000-000079000000}"/>
    <cellStyle name="Normal 8 4" xfId="121" xr:uid="{00000000-0005-0000-0000-00007A000000}"/>
    <cellStyle name="Normal 8 5" xfId="122" xr:uid="{00000000-0005-0000-0000-00007B000000}"/>
    <cellStyle name="Normal 8 6" xfId="123" xr:uid="{00000000-0005-0000-0000-00007C000000}"/>
    <cellStyle name="Normal 9" xfId="124" xr:uid="{00000000-0005-0000-0000-00007D000000}"/>
    <cellStyle name="Normal 9 2" xfId="125" xr:uid="{00000000-0005-0000-0000-00007E000000}"/>
    <cellStyle name="Per cent" xfId="126" builtinId="5" customBuiltin="1"/>
    <cellStyle name="Percent 2" xfId="127" xr:uid="{00000000-0005-0000-0000-000080000000}"/>
    <cellStyle name="Percent 3" xfId="128" xr:uid="{00000000-0005-0000-0000-000081000000}"/>
    <cellStyle name="Percent 4" xfId="129" xr:uid="{00000000-0005-0000-0000-000082000000}"/>
    <cellStyle name="Percent 5" xfId="130" xr:uid="{00000000-0005-0000-0000-000083000000}"/>
    <cellStyle name="Percent 5 2" xfId="131" xr:uid="{00000000-0005-0000-0000-000084000000}"/>
    <cellStyle name="Percent 5 2 2" xfId="132" xr:uid="{00000000-0005-0000-0000-000085000000}"/>
    <cellStyle name="Percent 5 2 2 2" xfId="133" xr:uid="{00000000-0005-0000-0000-000086000000}"/>
    <cellStyle name="Percent 5 2 2 2 2" xfId="134" xr:uid="{00000000-0005-0000-0000-000087000000}"/>
    <cellStyle name="Percent 5 2 2 2 2 3" xfId="135" xr:uid="{00000000-0005-0000-0000-000088000000}"/>
    <cellStyle name="Percent 5 2 2 3" xfId="136" xr:uid="{00000000-0005-0000-0000-000089000000}"/>
    <cellStyle name="Percent 5 2 3" xfId="137" xr:uid="{00000000-0005-0000-0000-00008A000000}"/>
    <cellStyle name="Percent 5 2 3 2" xfId="138" xr:uid="{00000000-0005-0000-0000-00008B000000}"/>
    <cellStyle name="Percent 5 2 4" xfId="139" xr:uid="{00000000-0005-0000-0000-00008C000000}"/>
    <cellStyle name="Percent 5 3" xfId="140" xr:uid="{00000000-0005-0000-0000-00008D000000}"/>
    <cellStyle name="Percent 5 3 2" xfId="141" xr:uid="{00000000-0005-0000-0000-00008E000000}"/>
    <cellStyle name="Percent 5 3 2 2" xfId="142" xr:uid="{00000000-0005-0000-0000-00008F000000}"/>
    <cellStyle name="Percent 5 3 3" xfId="143" xr:uid="{00000000-0005-0000-0000-000090000000}"/>
    <cellStyle name="Percent 5 4" xfId="144" xr:uid="{00000000-0005-0000-0000-000091000000}"/>
    <cellStyle name="Percent 5 4 2" xfId="145" xr:uid="{00000000-0005-0000-0000-000092000000}"/>
    <cellStyle name="Percent 5 5" xfId="146" xr:uid="{00000000-0005-0000-0000-000093000000}"/>
    <cellStyle name="Percent 6" xfId="147" xr:uid="{00000000-0005-0000-0000-000094000000}"/>
    <cellStyle name="Result" xfId="148" xr:uid="{00000000-0005-0000-0000-000095000000}"/>
    <cellStyle name="Result%" xfId="149" xr:uid="{00000000-0005-0000-0000-000096000000}"/>
    <cellStyle name="ResultCurrency" xfId="150" xr:uid="{00000000-0005-0000-0000-000097000000}"/>
    <cellStyle name="ResultDate" xfId="151" xr:uid="{00000000-0005-0000-0000-000098000000}"/>
    <cellStyle name="Warning Text 2" xfId="152" xr:uid="{00000000-0005-0000-0000-000099000000}"/>
    <cellStyle name="Year" xfId="153" xr:uid="{00000000-0005-0000-0000-00009A000000}"/>
    <cellStyle name="Year 2" xfId="154" xr:uid="{00000000-0005-0000-0000-00009B000000}"/>
  </cellStyles>
  <dxfs count="78">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51"/>
        </patternFill>
      </fill>
    </dxf>
    <dxf>
      <fill>
        <patternFill>
          <bgColor indexed="51"/>
        </patternFill>
      </fill>
    </dxf>
    <dxf>
      <fill>
        <patternFill>
          <bgColor rgb="FFD740A2"/>
        </patternFill>
      </fill>
    </dxf>
    <dxf>
      <fill>
        <patternFill>
          <bgColor rgb="FFD740A2"/>
        </patternFill>
      </fill>
    </dxf>
    <dxf>
      <fill>
        <patternFill>
          <bgColor indexed="44"/>
        </patternFill>
      </fill>
    </dxf>
    <dxf>
      <fill>
        <patternFill>
          <bgColor indexed="42"/>
        </patternFill>
      </fill>
    </dxf>
    <dxf>
      <fill>
        <patternFill>
          <bgColor indexed="43"/>
        </patternFill>
      </fill>
    </dxf>
    <dxf>
      <fill>
        <patternFill>
          <bgColor indexed="44"/>
        </patternFill>
      </fill>
    </dxf>
    <dxf>
      <fill>
        <patternFill>
          <bgColor indexed="42"/>
        </patternFill>
      </fill>
    </dxf>
    <dxf>
      <fill>
        <patternFill>
          <bgColor indexed="43"/>
        </patternFill>
      </fill>
    </dxf>
    <dxf>
      <numFmt numFmtId="19" formatCode="dd/mm/yyyy"/>
    </dxf>
  </dxfs>
  <tableStyles count="0" defaultTableStyle="TableStyleMedium2" defaultPivotStyle="PivotStyleLight16"/>
  <colors>
    <mruColors>
      <color rgb="FF0071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514351</xdr:colOff>
      <xdr:row>1</xdr:row>
      <xdr:rowOff>9524</xdr:rowOff>
    </xdr:from>
    <xdr:to>
      <xdr:col>6</xdr:col>
      <xdr:colOff>514351</xdr:colOff>
      <xdr:row>6</xdr:row>
      <xdr:rowOff>1332</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stretch>
          <a:fillRect/>
        </a:stretch>
      </xdr:blipFill>
      <xdr:spPr>
        <a:xfrm>
          <a:off x="8940181" y="400684"/>
          <a:ext cx="0" cy="979233"/>
        </a:xfrm>
        <a:prstGeom prst="rect">
          <a:avLst/>
        </a:prstGeom>
        <a:noFill/>
        <a:ln>
          <a:noFill/>
        </a:ln>
      </xdr:spPr>
    </xdr:pic>
    <xdr:clientData/>
  </xdr:twoCellAnchor>
  <xdr:twoCellAnchor editAs="oneCell">
    <xdr:from>
      <xdr:col>6</xdr:col>
      <xdr:colOff>514351</xdr:colOff>
      <xdr:row>1</xdr:row>
      <xdr:rowOff>9524</xdr:rowOff>
    </xdr:from>
    <xdr:to>
      <xdr:col>6</xdr:col>
      <xdr:colOff>514351</xdr:colOff>
      <xdr:row>5</xdr:row>
      <xdr:rowOff>114045</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8940181" y="400684"/>
          <a:ext cx="0" cy="926846"/>
        </a:xfrm>
        <a:prstGeom prst="rect">
          <a:avLst/>
        </a:prstGeom>
        <a:noFill/>
        <a:ln>
          <a:noFill/>
        </a:ln>
      </xdr:spPr>
    </xdr:pic>
    <xdr:clientData/>
  </xdr:twoCellAnchor>
  <xdr:twoCellAnchor editAs="oneCell">
    <xdr:from>
      <xdr:col>7</xdr:col>
      <xdr:colOff>19050</xdr:colOff>
      <xdr:row>1</xdr:row>
      <xdr:rowOff>19050</xdr:rowOff>
    </xdr:from>
    <xdr:to>
      <xdr:col>9</xdr:col>
      <xdr:colOff>353732</xdr:colOff>
      <xdr:row>5</xdr:row>
      <xdr:rowOff>87886</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9111481" y="410210"/>
          <a:ext cx="1664709" cy="887986"/>
        </a:xfrm>
        <a:prstGeom prst="rect">
          <a:avLst/>
        </a:prstGeom>
        <a:noFill/>
        <a:ln>
          <a:noFill/>
        </a:ln>
      </xdr:spPr>
    </xdr:pic>
    <xdr:clientData/>
  </xdr:twoCellAnchor>
  <xdr:twoCellAnchor>
    <xdr:from>
      <xdr:col>1</xdr:col>
      <xdr:colOff>38100</xdr:colOff>
      <xdr:row>11</xdr:row>
      <xdr:rowOff>46263</xdr:rowOff>
    </xdr:from>
    <xdr:to>
      <xdr:col>7</xdr:col>
      <xdr:colOff>597385</xdr:colOff>
      <xdr:row>41</xdr:row>
      <xdr:rowOff>0</xdr:rowOff>
    </xdr:to>
    <xdr:sp macro="" textlink="">
      <xdr:nvSpPr>
        <xdr:cNvPr id="5" name="TextBox 2">
          <a:extLst>
            <a:ext uri="{FF2B5EF4-FFF2-40B4-BE49-F238E27FC236}">
              <a16:creationId xmlns:a16="http://schemas.microsoft.com/office/drawing/2014/main" id="{00000000-0008-0000-0000-000005000000}"/>
            </a:ext>
          </a:extLst>
        </xdr:cNvPr>
        <xdr:cNvSpPr txBox="1"/>
      </xdr:nvSpPr>
      <xdr:spPr>
        <a:xfrm>
          <a:off x="704701" y="2307498"/>
          <a:ext cx="8985115" cy="5097237"/>
        </a:xfrm>
        <a:prstGeom prst="rect">
          <a:avLst/>
        </a:prstGeom>
        <a:noFill/>
        <a:ln>
          <a:noFill/>
        </a:ln>
      </xdr:spPr>
      <xdr:txBody>
        <a:bodyPr lIns="27432" tIns="22860" rIns="0" bIns="0" rtlCol="0"/>
        <a:lstStyle/>
        <a:p>
          <a:pPr algn="l"/>
          <a:r>
            <a:rPr lang="en-US" sz="1000" b="1">
              <a:latin typeface="+mn-lt"/>
            </a:rPr>
            <a:t>Summary of the model:</a:t>
          </a:r>
        </a:p>
        <a:p>
          <a:pPr algn="l"/>
          <a:endParaRPr lang="en-US" sz="1000">
            <a:latin typeface="+mn-lt"/>
          </a:endParaRPr>
        </a:p>
        <a:p>
          <a:pPr algn="l"/>
          <a:r>
            <a:rPr lang="en-US" sz="1000">
              <a:latin typeface="+mn-lt"/>
            </a:rPr>
            <a:t>This model calculates the adjustment to the RCV for any disposal of land by the regulated business in the years from 2025-26 to 2029-30.  </a:t>
          </a:r>
        </a:p>
        <a:p>
          <a:pPr algn="l"/>
          <a:r>
            <a:rPr lang="en-US" sz="1000">
              <a:latin typeface="+mn-lt"/>
            </a:rPr>
            <a:t> </a:t>
          </a:r>
        </a:p>
        <a:p>
          <a:pPr algn="l"/>
          <a:r>
            <a:rPr lang="en-US" sz="1000">
              <a:latin typeface="+mn-lt"/>
            </a:rPr>
            <a:t>When a company disposes of land, the licence requires that the proceeds are split equally between shareholders and customers (*unless otherwise stated). The mechanism for doing this is through the RCV. The customers’ share of any net proceeds is deducted from the RCV. Any net proceeds from land sales are shared 50:50 with customers, so 50% of the proceeds from 2025-30 will be deducted from the RCV.   </a:t>
          </a:r>
        </a:p>
        <a:p>
          <a:pPr algn="l"/>
          <a:r>
            <a:rPr lang="en-US" sz="1000">
              <a:latin typeface="+mn-lt"/>
            </a:rPr>
            <a:t> </a:t>
          </a:r>
        </a:p>
        <a:p>
          <a:pPr algn="l"/>
          <a:r>
            <a:rPr lang="en-US" sz="1000">
              <a:latin typeface="+mn-lt"/>
            </a:rPr>
            <a:t>*Tideway customers will experience 100% of profits or losses instead of the 50:50 sharing as per all other land sales. Referring to page 64 of Modification of the Conditions of Appointment of Thames Water Utilities Limited</a:t>
          </a:r>
        </a:p>
        <a:p>
          <a:pPr algn="l"/>
          <a:endParaRPr lang="en-US" sz="1000">
            <a:latin typeface="+mn-lt"/>
          </a:endParaRPr>
        </a:p>
        <a:p>
          <a:pPr algn="l"/>
          <a:r>
            <a:rPr lang="en-US" sz="1000">
              <a:latin typeface="+mn-lt"/>
            </a:rPr>
            <a:t>The price base of the model is 2022-23/ 2027-28 FYA CPIH with time value of money adjustments to 2029-30 present values using the FD wholesale WACC deflated for long-term CPIH.</a:t>
          </a:r>
        </a:p>
        <a:p>
          <a:pPr algn="l"/>
          <a:endParaRPr lang="en-US" sz="1000">
            <a:latin typeface="+mn-lt"/>
          </a:endParaRPr>
        </a:p>
        <a:p>
          <a:pPr algn="l"/>
          <a:r>
            <a:rPr lang="en-US" sz="1000">
              <a:latin typeface="+mn-lt"/>
            </a:rPr>
            <a:t>The outputs from this model will flow into the RCV adjustments model that will take account of tax adjustments.  </a:t>
          </a:r>
        </a:p>
        <a:p>
          <a:pPr algn="l"/>
          <a:endParaRPr lang="en-US" sz="1000"/>
        </a:p>
        <a:p>
          <a:pPr algn="l"/>
          <a:r>
            <a:rPr lang="en-US" sz="1000" b="1">
              <a:latin typeface="+mn-lt"/>
            </a:rPr>
            <a:t>Quality assurance: </a:t>
          </a:r>
        </a:p>
        <a:p>
          <a:pPr algn="l"/>
          <a:endParaRPr lang="en-US" sz="1000">
            <a:latin typeface="+mn-lt"/>
          </a:endParaRPr>
        </a:p>
        <a:p>
          <a:pPr algn="l"/>
          <a:r>
            <a:rPr lang="en-US" sz="1000">
              <a:latin typeface="+mn-lt"/>
            </a:rPr>
            <a:t>An earlier model has been subject to Ofwat internal quality assurance. Further changes detailed below have been subject to internal and external QA.</a:t>
          </a:r>
        </a:p>
        <a:p>
          <a:pPr algn="l"/>
          <a:r>
            <a:rPr lang="en-US" sz="1000">
              <a:latin typeface="+mn-lt"/>
            </a:rPr>
            <a:t>  </a:t>
          </a:r>
          <a:endParaRPr lang="en-US" sz="1000"/>
        </a:p>
        <a:p>
          <a:pPr algn="l"/>
          <a:r>
            <a:rPr lang="en-US" sz="1000" b="1">
              <a:latin typeface="+mn-lt"/>
            </a:rPr>
            <a:t>Disclaimer:</a:t>
          </a:r>
        </a:p>
        <a:p>
          <a:pPr algn="l"/>
          <a:endParaRPr lang="en-US" sz="1000"/>
        </a:p>
        <a:p>
          <a:pPr algn="l"/>
          <a:r>
            <a:rPr lang="en-US" sz="1000">
              <a:latin typeface="+mn-lt"/>
            </a:rPr>
            <a:t>This model is part of the PR24 reconciliations. For further information see the PR24 Reconciliation Rulebook guidance document and the PR24 final determinations setting out the price, service, and incentive package for water companies for the period 2025-30.</a:t>
          </a:r>
        </a:p>
        <a:p>
          <a:pPr algn="l"/>
          <a:endParaRPr lang="en-US" sz="1000" b="1">
            <a:solidFill>
              <a:srgbClr val="000000"/>
            </a:solidFill>
            <a:latin typeface="Calibri"/>
          </a:endParaRPr>
        </a:p>
        <a:p>
          <a:pPr algn="l"/>
          <a:r>
            <a:rPr lang="en-US" sz="1000" b="1">
              <a:solidFill>
                <a:srgbClr val="000000"/>
              </a:solidFill>
              <a:latin typeface="Calibri"/>
            </a:rPr>
            <a:t>Changes since previous published model:</a:t>
          </a:r>
        </a:p>
        <a:p>
          <a:pPr algn="l"/>
          <a:endParaRPr lang="en-US" sz="1100" b="1">
            <a:solidFill>
              <a:srgbClr val="000000"/>
            </a:solidFill>
            <a:latin typeface="Calibri"/>
          </a:endParaRPr>
        </a:p>
        <a:p>
          <a:pPr algn="l"/>
          <a:r>
            <a:rPr lang="en-US" sz="1000">
              <a:solidFill>
                <a:srgbClr val="000000"/>
              </a:solidFill>
              <a:latin typeface="Calibri"/>
            </a:rPr>
            <a:t>This is a new model replicating the calculation logic of the previous PR19 and draft PR24 land sales models. The model has been built to incorporate the various company specific elements of the previous models into a single model. All changes since previous published model can be found in the Change log worksheet.</a:t>
          </a:r>
        </a:p>
        <a:p>
          <a:pPr algn="l"/>
          <a:endParaRPr lang="en-US">
            <a:solidFill>
              <a:srgbClr val="000000"/>
            </a:solidFill>
            <a:latin typeface="Calibri"/>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326232</xdr:colOff>
      <xdr:row>20</xdr:row>
      <xdr:rowOff>59532</xdr:rowOff>
    </xdr:from>
    <xdr:to>
      <xdr:col>11</xdr:col>
      <xdr:colOff>2040732</xdr:colOff>
      <xdr:row>22</xdr:row>
      <xdr:rowOff>88107</xdr:rowOff>
    </xdr:to>
    <xdr:sp macro="" textlink="">
      <xdr:nvSpPr>
        <xdr:cNvPr id="2" name="AutoShape 14">
          <a:extLst>
            <a:ext uri="{FF2B5EF4-FFF2-40B4-BE49-F238E27FC236}">
              <a16:creationId xmlns:a16="http://schemas.microsoft.com/office/drawing/2014/main" id="{D0283CE9-9733-4CFB-AF5F-562C5C70CE79}"/>
            </a:ext>
          </a:extLst>
        </xdr:cNvPr>
        <xdr:cNvSpPr>
          <a:spLocks noChangeArrowheads="1"/>
        </xdr:cNvSpPr>
      </xdr:nvSpPr>
      <xdr:spPr bwMode="auto">
        <a:xfrm>
          <a:off x="4498182" y="3526632"/>
          <a:ext cx="1714500" cy="349250"/>
        </a:xfrm>
        <a:prstGeom prst="curvedUpArrow">
          <a:avLst>
            <a:gd name="adj1" fmla="val 97297"/>
            <a:gd name="adj2" fmla="val 194595"/>
            <a:gd name="adj3" fmla="val 33333"/>
          </a:avLst>
        </a:prstGeom>
        <a:solidFill>
          <a:srgbClr val="CCCCCE"/>
        </a:solidFill>
        <a:ln w="15875">
          <a:noFill/>
          <a:miter lim="800000"/>
          <a:headEnd/>
          <a:tailEnd/>
        </a:ln>
      </xdr:spPr>
    </xdr:sp>
    <xdr:clientData/>
  </xdr:twoCellAnchor>
  <xdr:twoCellAnchor>
    <xdr:from>
      <xdr:col>11</xdr:col>
      <xdr:colOff>69057</xdr:colOff>
      <xdr:row>14</xdr:row>
      <xdr:rowOff>88107</xdr:rowOff>
    </xdr:from>
    <xdr:to>
      <xdr:col>11</xdr:col>
      <xdr:colOff>1983582</xdr:colOff>
      <xdr:row>16</xdr:row>
      <xdr:rowOff>116682</xdr:rowOff>
    </xdr:to>
    <xdr:sp macro="" textlink="">
      <xdr:nvSpPr>
        <xdr:cNvPr id="3" name="AutoShape 15">
          <a:extLst>
            <a:ext uri="{FF2B5EF4-FFF2-40B4-BE49-F238E27FC236}">
              <a16:creationId xmlns:a16="http://schemas.microsoft.com/office/drawing/2014/main" id="{5B5B8210-E549-4390-B6D2-23ADD6E8F63D}"/>
            </a:ext>
          </a:extLst>
        </xdr:cNvPr>
        <xdr:cNvSpPr>
          <a:spLocks noChangeArrowheads="1"/>
        </xdr:cNvSpPr>
      </xdr:nvSpPr>
      <xdr:spPr bwMode="auto">
        <a:xfrm rot="10800000">
          <a:off x="4237832" y="2580482"/>
          <a:ext cx="1917700" cy="355600"/>
        </a:xfrm>
        <a:prstGeom prst="curvedUpArrow">
          <a:avLst>
            <a:gd name="adj1" fmla="val 108649"/>
            <a:gd name="adj2" fmla="val 217297"/>
            <a:gd name="adj3" fmla="val 33333"/>
          </a:avLst>
        </a:prstGeom>
        <a:solidFill>
          <a:srgbClr val="CCCCCE"/>
        </a:solidFill>
        <a:ln w="15875">
          <a:noFill/>
          <a:miter lim="800000"/>
          <a:headEnd/>
          <a:tailEnd/>
        </a:ln>
      </xdr:spPr>
    </xdr:sp>
    <xdr:clientData/>
  </xdr:twoCellAnchor>
  <xdr:twoCellAnchor>
    <xdr:from>
      <xdr:col>8</xdr:col>
      <xdr:colOff>40482</xdr:colOff>
      <xdr:row>17</xdr:row>
      <xdr:rowOff>116682</xdr:rowOff>
    </xdr:from>
    <xdr:to>
      <xdr:col>10</xdr:col>
      <xdr:colOff>107157</xdr:colOff>
      <xdr:row>19</xdr:row>
      <xdr:rowOff>50007</xdr:rowOff>
    </xdr:to>
    <xdr:sp macro="" textlink="">
      <xdr:nvSpPr>
        <xdr:cNvPr id="4" name="AutoShape 16">
          <a:extLst>
            <a:ext uri="{FF2B5EF4-FFF2-40B4-BE49-F238E27FC236}">
              <a16:creationId xmlns:a16="http://schemas.microsoft.com/office/drawing/2014/main" id="{8BD798C4-C354-483C-862C-E2A4C936C624}"/>
            </a:ext>
          </a:extLst>
        </xdr:cNvPr>
        <xdr:cNvSpPr>
          <a:spLocks noChangeArrowheads="1"/>
        </xdr:cNvSpPr>
      </xdr:nvSpPr>
      <xdr:spPr bwMode="auto">
        <a:xfrm rot="10800000">
          <a:off x="3498057" y="3098007"/>
          <a:ext cx="587375" cy="254000"/>
        </a:xfrm>
        <a:prstGeom prst="leftArrow">
          <a:avLst>
            <a:gd name="adj1" fmla="val 50000"/>
            <a:gd name="adj2" fmla="val 49167"/>
          </a:avLst>
        </a:prstGeom>
        <a:solidFill>
          <a:srgbClr val="CCCCCE"/>
        </a:solidFill>
        <a:ln w="15875">
          <a:noFill/>
          <a:miter lim="800000"/>
          <a:headEnd/>
          <a:tailEnd/>
        </a:ln>
      </xdr:spPr>
    </xdr:sp>
    <xdr:clientData/>
  </xdr:twoCellAnchor>
  <xdr:twoCellAnchor>
    <xdr:from>
      <xdr:col>16</xdr:col>
      <xdr:colOff>869157</xdr:colOff>
      <xdr:row>9</xdr:row>
      <xdr:rowOff>116682</xdr:rowOff>
    </xdr:from>
    <xdr:to>
      <xdr:col>16</xdr:col>
      <xdr:colOff>1116807</xdr:colOff>
      <xdr:row>16</xdr:row>
      <xdr:rowOff>97632</xdr:rowOff>
    </xdr:to>
    <xdr:sp macro="" textlink="">
      <xdr:nvSpPr>
        <xdr:cNvPr id="5" name="AutoShape 27">
          <a:extLst>
            <a:ext uri="{FF2B5EF4-FFF2-40B4-BE49-F238E27FC236}">
              <a16:creationId xmlns:a16="http://schemas.microsoft.com/office/drawing/2014/main" id="{7BD00824-FEF3-47C6-AFE7-E52269D76626}"/>
            </a:ext>
          </a:extLst>
        </xdr:cNvPr>
        <xdr:cNvSpPr>
          <a:spLocks noChangeArrowheads="1"/>
        </xdr:cNvSpPr>
      </xdr:nvSpPr>
      <xdr:spPr bwMode="auto">
        <a:xfrm rot="5400000">
          <a:off x="9090819" y="2359820"/>
          <a:ext cx="1114425" cy="0"/>
        </a:xfrm>
        <a:prstGeom prst="leftArrow">
          <a:avLst>
            <a:gd name="adj1" fmla="val 50000"/>
            <a:gd name="adj2" fmla="val 116346"/>
          </a:avLst>
        </a:prstGeom>
        <a:solidFill>
          <a:srgbClr val="CCCCCE"/>
        </a:solidFill>
        <a:ln w="15875">
          <a:noFill/>
          <a:miter lim="800000"/>
          <a:headEnd/>
          <a:tailEnd/>
        </a:ln>
      </xdr:spPr>
    </xdr:sp>
    <xdr:clientData/>
  </xdr:twoCellAnchor>
  <xdr:twoCellAnchor>
    <xdr:from>
      <xdr:col>7</xdr:col>
      <xdr:colOff>833438</xdr:colOff>
      <xdr:row>9</xdr:row>
      <xdr:rowOff>107157</xdr:rowOff>
    </xdr:from>
    <xdr:to>
      <xdr:col>7</xdr:col>
      <xdr:colOff>1116807</xdr:colOff>
      <xdr:row>16</xdr:row>
      <xdr:rowOff>88107</xdr:rowOff>
    </xdr:to>
    <xdr:sp macro="" textlink="">
      <xdr:nvSpPr>
        <xdr:cNvPr id="6" name="AutoShape 28">
          <a:extLst>
            <a:ext uri="{FF2B5EF4-FFF2-40B4-BE49-F238E27FC236}">
              <a16:creationId xmlns:a16="http://schemas.microsoft.com/office/drawing/2014/main" id="{2D5EED79-068E-4B09-890A-906DD4F487E6}"/>
            </a:ext>
          </a:extLst>
        </xdr:cNvPr>
        <xdr:cNvSpPr>
          <a:spLocks noChangeArrowheads="1"/>
        </xdr:cNvSpPr>
      </xdr:nvSpPr>
      <xdr:spPr bwMode="auto">
        <a:xfrm rot="-5400000">
          <a:off x="1586310" y="2205435"/>
          <a:ext cx="1114425" cy="283369"/>
        </a:xfrm>
        <a:prstGeom prst="leftArrow">
          <a:avLst>
            <a:gd name="adj1" fmla="val 38463"/>
            <a:gd name="adj2" fmla="val 116325"/>
          </a:avLst>
        </a:prstGeom>
        <a:solidFill>
          <a:srgbClr val="CCCCCE"/>
        </a:solidFill>
        <a:ln w="15875">
          <a:noFill/>
          <a:miter lim="800000"/>
          <a:headEnd/>
          <a:tailEnd/>
        </a:ln>
      </xdr:spPr>
    </xdr:sp>
    <xdr:clientData/>
  </xdr:twoCellAnchor>
  <xdr:twoCellAnchor>
    <xdr:from>
      <xdr:col>9</xdr:col>
      <xdr:colOff>0</xdr:colOff>
      <xdr:row>34</xdr:row>
      <xdr:rowOff>138066</xdr:rowOff>
    </xdr:from>
    <xdr:to>
      <xdr:col>10</xdr:col>
      <xdr:colOff>0</xdr:colOff>
      <xdr:row>35</xdr:row>
      <xdr:rowOff>154780</xdr:rowOff>
    </xdr:to>
    <xdr:sp macro="" textlink="">
      <xdr:nvSpPr>
        <xdr:cNvPr id="7" name="AutoShape 38">
          <a:extLst>
            <a:ext uri="{FF2B5EF4-FFF2-40B4-BE49-F238E27FC236}">
              <a16:creationId xmlns:a16="http://schemas.microsoft.com/office/drawing/2014/main" id="{E75DD326-E15D-4CBC-B0AE-0BBC02D2671B}"/>
            </a:ext>
          </a:extLst>
        </xdr:cNvPr>
        <xdr:cNvSpPr>
          <a:spLocks noChangeArrowheads="1"/>
        </xdr:cNvSpPr>
      </xdr:nvSpPr>
      <xdr:spPr bwMode="auto">
        <a:xfrm rot="10800000">
          <a:off x="3648075" y="5875291"/>
          <a:ext cx="333375" cy="175464"/>
        </a:xfrm>
        <a:prstGeom prst="leftArrow">
          <a:avLst>
            <a:gd name="adj1" fmla="val 50000"/>
            <a:gd name="adj2" fmla="val 50000"/>
          </a:avLst>
        </a:prstGeom>
        <a:solidFill>
          <a:srgbClr val="CCCCCE"/>
        </a:solidFill>
        <a:ln w="15875">
          <a:noFill/>
          <a:miter lim="800000"/>
          <a:headEnd/>
          <a:tailEnd/>
        </a:ln>
      </xdr:spPr>
    </xdr:sp>
    <xdr:clientData/>
  </xdr:twoCellAnchor>
  <xdr:twoCellAnchor>
    <xdr:from>
      <xdr:col>13</xdr:col>
      <xdr:colOff>0</xdr:colOff>
      <xdr:row>34</xdr:row>
      <xdr:rowOff>138067</xdr:rowOff>
    </xdr:from>
    <xdr:to>
      <xdr:col>14</xdr:col>
      <xdr:colOff>0</xdr:colOff>
      <xdr:row>35</xdr:row>
      <xdr:rowOff>154781</xdr:rowOff>
    </xdr:to>
    <xdr:sp macro="" textlink="">
      <xdr:nvSpPr>
        <xdr:cNvPr id="8" name="AutoShape 38">
          <a:extLst>
            <a:ext uri="{FF2B5EF4-FFF2-40B4-BE49-F238E27FC236}">
              <a16:creationId xmlns:a16="http://schemas.microsoft.com/office/drawing/2014/main" id="{169AD941-5EE4-452F-9699-2D393E8C081E}"/>
            </a:ext>
          </a:extLst>
        </xdr:cNvPr>
        <xdr:cNvSpPr>
          <a:spLocks noChangeArrowheads="1"/>
        </xdr:cNvSpPr>
      </xdr:nvSpPr>
      <xdr:spPr bwMode="auto">
        <a:xfrm rot="10800000">
          <a:off x="6648450" y="5875292"/>
          <a:ext cx="333375" cy="175464"/>
        </a:xfrm>
        <a:prstGeom prst="leftArrow">
          <a:avLst>
            <a:gd name="adj1" fmla="val 50000"/>
            <a:gd name="adj2" fmla="val 50000"/>
          </a:avLst>
        </a:prstGeom>
        <a:solidFill>
          <a:srgbClr val="CCCCCE"/>
        </a:solidFill>
        <a:ln w="15875">
          <a:noFill/>
          <a:miter lim="800000"/>
          <a:headEnd/>
          <a:tailEnd/>
        </a:ln>
      </xdr:spPr>
    </xdr:sp>
    <xdr:clientData/>
  </xdr:twoCellAnchor>
  <xdr:twoCellAnchor>
    <xdr:from>
      <xdr:col>11</xdr:col>
      <xdr:colOff>326232</xdr:colOff>
      <xdr:row>20</xdr:row>
      <xdr:rowOff>59532</xdr:rowOff>
    </xdr:from>
    <xdr:to>
      <xdr:col>11</xdr:col>
      <xdr:colOff>2040732</xdr:colOff>
      <xdr:row>22</xdr:row>
      <xdr:rowOff>88107</xdr:rowOff>
    </xdr:to>
    <xdr:sp macro="" textlink="">
      <xdr:nvSpPr>
        <xdr:cNvPr id="9" name="AutoShape 14">
          <a:extLst>
            <a:ext uri="{FF2B5EF4-FFF2-40B4-BE49-F238E27FC236}">
              <a16:creationId xmlns:a16="http://schemas.microsoft.com/office/drawing/2014/main" id="{7A29D36B-D498-4DB4-9337-5EAF8BDB6D6A}"/>
            </a:ext>
          </a:extLst>
        </xdr:cNvPr>
        <xdr:cNvSpPr>
          <a:spLocks noChangeArrowheads="1"/>
        </xdr:cNvSpPr>
      </xdr:nvSpPr>
      <xdr:spPr bwMode="auto">
        <a:xfrm>
          <a:off x="4498182" y="3526632"/>
          <a:ext cx="1714500" cy="349250"/>
        </a:xfrm>
        <a:prstGeom prst="curvedUpArrow">
          <a:avLst>
            <a:gd name="adj1" fmla="val 97297"/>
            <a:gd name="adj2" fmla="val 194595"/>
            <a:gd name="adj3" fmla="val 33333"/>
          </a:avLst>
        </a:prstGeom>
        <a:solidFill>
          <a:srgbClr val="CCCCCE"/>
        </a:solidFill>
        <a:ln w="15875">
          <a:noFill/>
          <a:miter lim="800000"/>
          <a:headEnd/>
          <a:tailEnd/>
        </a:ln>
      </xdr:spPr>
    </xdr:sp>
    <xdr:clientData/>
  </xdr:twoCellAnchor>
  <xdr:twoCellAnchor>
    <xdr:from>
      <xdr:col>11</xdr:col>
      <xdr:colOff>69057</xdr:colOff>
      <xdr:row>14</xdr:row>
      <xdr:rowOff>88107</xdr:rowOff>
    </xdr:from>
    <xdr:to>
      <xdr:col>11</xdr:col>
      <xdr:colOff>1983582</xdr:colOff>
      <xdr:row>16</xdr:row>
      <xdr:rowOff>116682</xdr:rowOff>
    </xdr:to>
    <xdr:sp macro="" textlink="">
      <xdr:nvSpPr>
        <xdr:cNvPr id="10" name="AutoShape 15">
          <a:extLst>
            <a:ext uri="{FF2B5EF4-FFF2-40B4-BE49-F238E27FC236}">
              <a16:creationId xmlns:a16="http://schemas.microsoft.com/office/drawing/2014/main" id="{CAF35A5E-972A-4E17-A32E-2EB50A4C6D30}"/>
            </a:ext>
          </a:extLst>
        </xdr:cNvPr>
        <xdr:cNvSpPr>
          <a:spLocks noChangeArrowheads="1"/>
        </xdr:cNvSpPr>
      </xdr:nvSpPr>
      <xdr:spPr bwMode="auto">
        <a:xfrm rot="10800000">
          <a:off x="4237832" y="2580482"/>
          <a:ext cx="1917700" cy="355600"/>
        </a:xfrm>
        <a:prstGeom prst="curvedUpArrow">
          <a:avLst>
            <a:gd name="adj1" fmla="val 108649"/>
            <a:gd name="adj2" fmla="val 217297"/>
            <a:gd name="adj3" fmla="val 33333"/>
          </a:avLst>
        </a:prstGeom>
        <a:solidFill>
          <a:srgbClr val="CCCCCE"/>
        </a:solidFill>
        <a:ln w="15875">
          <a:noFill/>
          <a:miter lim="800000"/>
          <a:headEnd/>
          <a:tailEnd/>
        </a:ln>
      </xdr:spPr>
    </xdr:sp>
    <xdr:clientData/>
  </xdr:twoCellAnchor>
  <xdr:twoCellAnchor>
    <xdr:from>
      <xdr:col>8</xdr:col>
      <xdr:colOff>40482</xdr:colOff>
      <xdr:row>17</xdr:row>
      <xdr:rowOff>116682</xdr:rowOff>
    </xdr:from>
    <xdr:to>
      <xdr:col>10</xdr:col>
      <xdr:colOff>107157</xdr:colOff>
      <xdr:row>19</xdr:row>
      <xdr:rowOff>50007</xdr:rowOff>
    </xdr:to>
    <xdr:sp macro="" textlink="">
      <xdr:nvSpPr>
        <xdr:cNvPr id="11" name="AutoShape 16">
          <a:extLst>
            <a:ext uri="{FF2B5EF4-FFF2-40B4-BE49-F238E27FC236}">
              <a16:creationId xmlns:a16="http://schemas.microsoft.com/office/drawing/2014/main" id="{2858495B-19C3-431D-A87E-3E888EBF82B1}"/>
            </a:ext>
          </a:extLst>
        </xdr:cNvPr>
        <xdr:cNvSpPr>
          <a:spLocks noChangeArrowheads="1"/>
        </xdr:cNvSpPr>
      </xdr:nvSpPr>
      <xdr:spPr bwMode="auto">
        <a:xfrm rot="10800000">
          <a:off x="3498057" y="3098007"/>
          <a:ext cx="587375" cy="254000"/>
        </a:xfrm>
        <a:prstGeom prst="leftArrow">
          <a:avLst>
            <a:gd name="adj1" fmla="val 50000"/>
            <a:gd name="adj2" fmla="val 49167"/>
          </a:avLst>
        </a:prstGeom>
        <a:solidFill>
          <a:srgbClr val="CCCCCE"/>
        </a:solidFill>
        <a:ln w="15875">
          <a:noFill/>
          <a:miter lim="800000"/>
          <a:headEnd/>
          <a:tailEnd/>
        </a:ln>
      </xdr:spPr>
    </xdr:sp>
    <xdr:clientData/>
  </xdr:twoCellAnchor>
  <xdr:twoCellAnchor>
    <xdr:from>
      <xdr:col>15</xdr:col>
      <xdr:colOff>869157</xdr:colOff>
      <xdr:row>9</xdr:row>
      <xdr:rowOff>116682</xdr:rowOff>
    </xdr:from>
    <xdr:to>
      <xdr:col>15</xdr:col>
      <xdr:colOff>1116807</xdr:colOff>
      <xdr:row>16</xdr:row>
      <xdr:rowOff>97632</xdr:rowOff>
    </xdr:to>
    <xdr:sp macro="" textlink="">
      <xdr:nvSpPr>
        <xdr:cNvPr id="12" name="AutoShape 27">
          <a:extLst>
            <a:ext uri="{FF2B5EF4-FFF2-40B4-BE49-F238E27FC236}">
              <a16:creationId xmlns:a16="http://schemas.microsoft.com/office/drawing/2014/main" id="{E8060517-AAB8-4449-8DF1-22B5CE2A5F10}"/>
            </a:ext>
          </a:extLst>
        </xdr:cNvPr>
        <xdr:cNvSpPr>
          <a:spLocks noChangeArrowheads="1"/>
        </xdr:cNvSpPr>
      </xdr:nvSpPr>
      <xdr:spPr bwMode="auto">
        <a:xfrm rot="5400000">
          <a:off x="7604919" y="2235995"/>
          <a:ext cx="1114425" cy="247650"/>
        </a:xfrm>
        <a:prstGeom prst="leftArrow">
          <a:avLst>
            <a:gd name="adj1" fmla="val 50000"/>
            <a:gd name="adj2" fmla="val 116346"/>
          </a:avLst>
        </a:prstGeom>
        <a:solidFill>
          <a:srgbClr val="CCCCCE"/>
        </a:solidFill>
        <a:ln w="15875">
          <a:noFill/>
          <a:miter lim="800000"/>
          <a:headEnd/>
          <a:tailEnd/>
        </a:ln>
      </xdr:spPr>
    </xdr:sp>
    <xdr:clientData/>
  </xdr:twoCellAnchor>
  <xdr:twoCellAnchor>
    <xdr:from>
      <xdr:col>7</xdr:col>
      <xdr:colOff>833438</xdr:colOff>
      <xdr:row>9</xdr:row>
      <xdr:rowOff>107157</xdr:rowOff>
    </xdr:from>
    <xdr:to>
      <xdr:col>7</xdr:col>
      <xdr:colOff>1116807</xdr:colOff>
      <xdr:row>16</xdr:row>
      <xdr:rowOff>88107</xdr:rowOff>
    </xdr:to>
    <xdr:sp macro="" textlink="">
      <xdr:nvSpPr>
        <xdr:cNvPr id="13" name="AutoShape 28">
          <a:extLst>
            <a:ext uri="{FF2B5EF4-FFF2-40B4-BE49-F238E27FC236}">
              <a16:creationId xmlns:a16="http://schemas.microsoft.com/office/drawing/2014/main" id="{41B68863-843F-4121-B6E5-CCFB2D70F3CF}"/>
            </a:ext>
          </a:extLst>
        </xdr:cNvPr>
        <xdr:cNvSpPr>
          <a:spLocks noChangeArrowheads="1"/>
        </xdr:cNvSpPr>
      </xdr:nvSpPr>
      <xdr:spPr bwMode="auto">
        <a:xfrm rot="-5400000">
          <a:off x="1586310" y="2205435"/>
          <a:ext cx="1114425" cy="283369"/>
        </a:xfrm>
        <a:prstGeom prst="leftArrow">
          <a:avLst>
            <a:gd name="adj1" fmla="val 38463"/>
            <a:gd name="adj2" fmla="val 116325"/>
          </a:avLst>
        </a:prstGeom>
        <a:solidFill>
          <a:srgbClr val="CCCCCE"/>
        </a:solidFill>
        <a:ln w="15875">
          <a:noFill/>
          <a:miter lim="800000"/>
          <a:headEnd/>
          <a:tailEnd/>
        </a:ln>
      </xdr:spPr>
    </xdr:sp>
    <xdr:clientData/>
  </xdr:twoCellAnchor>
  <xdr:twoCellAnchor>
    <xdr:from>
      <xdr:col>12</xdr:col>
      <xdr:colOff>40482</xdr:colOff>
      <xdr:row>17</xdr:row>
      <xdr:rowOff>116682</xdr:rowOff>
    </xdr:from>
    <xdr:to>
      <xdr:col>15</xdr:col>
      <xdr:colOff>0</xdr:colOff>
      <xdr:row>19</xdr:row>
      <xdr:rowOff>50007</xdr:rowOff>
    </xdr:to>
    <xdr:sp macro="" textlink="">
      <xdr:nvSpPr>
        <xdr:cNvPr id="14" name="AutoShape 39">
          <a:extLst>
            <a:ext uri="{FF2B5EF4-FFF2-40B4-BE49-F238E27FC236}">
              <a16:creationId xmlns:a16="http://schemas.microsoft.com/office/drawing/2014/main" id="{8F0044B9-BD46-4C69-8D45-874C9FF80551}"/>
            </a:ext>
          </a:extLst>
        </xdr:cNvPr>
        <xdr:cNvSpPr>
          <a:spLocks noChangeArrowheads="1"/>
        </xdr:cNvSpPr>
      </xdr:nvSpPr>
      <xdr:spPr bwMode="auto">
        <a:xfrm rot="10800000">
          <a:off x="6498432" y="3098007"/>
          <a:ext cx="673893" cy="254000"/>
        </a:xfrm>
        <a:prstGeom prst="leftArrow">
          <a:avLst>
            <a:gd name="adj1" fmla="val 50000"/>
            <a:gd name="adj2" fmla="val 55000"/>
          </a:avLst>
        </a:prstGeom>
        <a:solidFill>
          <a:srgbClr val="CCCCCE"/>
        </a:solidFill>
        <a:ln w="15875">
          <a:noFill/>
          <a:miter lim="800000"/>
          <a:headEnd/>
          <a:tailEnd/>
        </a:ln>
      </xdr:spPr>
    </xdr:sp>
    <xdr:clientData/>
  </xdr:twoCellAnchor>
  <xdr:twoCellAnchor>
    <xdr:from>
      <xdr:col>9</xdr:col>
      <xdr:colOff>0</xdr:colOff>
      <xdr:row>34</xdr:row>
      <xdr:rowOff>138066</xdr:rowOff>
    </xdr:from>
    <xdr:to>
      <xdr:col>10</xdr:col>
      <xdr:colOff>0</xdr:colOff>
      <xdr:row>35</xdr:row>
      <xdr:rowOff>154780</xdr:rowOff>
    </xdr:to>
    <xdr:sp macro="" textlink="">
      <xdr:nvSpPr>
        <xdr:cNvPr id="15" name="AutoShape 38">
          <a:extLst>
            <a:ext uri="{FF2B5EF4-FFF2-40B4-BE49-F238E27FC236}">
              <a16:creationId xmlns:a16="http://schemas.microsoft.com/office/drawing/2014/main" id="{B08AE1F2-7B68-47B4-9088-220F2945C74F}"/>
            </a:ext>
          </a:extLst>
        </xdr:cNvPr>
        <xdr:cNvSpPr>
          <a:spLocks noChangeArrowheads="1"/>
        </xdr:cNvSpPr>
      </xdr:nvSpPr>
      <xdr:spPr bwMode="auto">
        <a:xfrm rot="10800000">
          <a:off x="3648075" y="5875291"/>
          <a:ext cx="333375" cy="175464"/>
        </a:xfrm>
        <a:prstGeom prst="leftArrow">
          <a:avLst>
            <a:gd name="adj1" fmla="val 50000"/>
            <a:gd name="adj2" fmla="val 50000"/>
          </a:avLst>
        </a:prstGeom>
        <a:solidFill>
          <a:srgbClr val="CCCCCE"/>
        </a:solidFill>
        <a:ln w="15875">
          <a:noFill/>
          <a:miter lim="800000"/>
          <a:headEnd/>
          <a:tailEnd/>
        </a:ln>
      </xdr:spPr>
    </xdr:sp>
    <xdr:clientData/>
  </xdr:twoCellAnchor>
  <xdr:twoCellAnchor>
    <xdr:from>
      <xdr:col>13</xdr:col>
      <xdr:colOff>0</xdr:colOff>
      <xdr:row>34</xdr:row>
      <xdr:rowOff>138067</xdr:rowOff>
    </xdr:from>
    <xdr:to>
      <xdr:col>14</xdr:col>
      <xdr:colOff>0</xdr:colOff>
      <xdr:row>35</xdr:row>
      <xdr:rowOff>154781</xdr:rowOff>
    </xdr:to>
    <xdr:sp macro="" textlink="">
      <xdr:nvSpPr>
        <xdr:cNvPr id="16" name="AutoShape 38">
          <a:extLst>
            <a:ext uri="{FF2B5EF4-FFF2-40B4-BE49-F238E27FC236}">
              <a16:creationId xmlns:a16="http://schemas.microsoft.com/office/drawing/2014/main" id="{0704441C-0E8F-4BA5-8316-95E131691883}"/>
            </a:ext>
          </a:extLst>
        </xdr:cNvPr>
        <xdr:cNvSpPr>
          <a:spLocks noChangeArrowheads="1"/>
        </xdr:cNvSpPr>
      </xdr:nvSpPr>
      <xdr:spPr bwMode="auto">
        <a:xfrm rot="10800000">
          <a:off x="6648450" y="5875292"/>
          <a:ext cx="333375" cy="175464"/>
        </a:xfrm>
        <a:prstGeom prst="leftArrow">
          <a:avLst>
            <a:gd name="adj1" fmla="val 50000"/>
            <a:gd name="adj2" fmla="val 50000"/>
          </a:avLst>
        </a:prstGeom>
        <a:solidFill>
          <a:srgbClr val="CCCCCE"/>
        </a:solidFill>
        <a:ln w="15875">
          <a:noFill/>
          <a:miter lim="800000"/>
          <a:headEnd/>
          <a:tailEnd/>
        </a:ln>
      </xdr:spPr>
    </xdr:sp>
    <xdr:clientData/>
  </xdr:twoCellAnchor>
  <xdr:twoCellAnchor>
    <xdr:from>
      <xdr:col>11</xdr:col>
      <xdr:colOff>326232</xdr:colOff>
      <xdr:row>20</xdr:row>
      <xdr:rowOff>59532</xdr:rowOff>
    </xdr:from>
    <xdr:to>
      <xdr:col>11</xdr:col>
      <xdr:colOff>2040732</xdr:colOff>
      <xdr:row>22</xdr:row>
      <xdr:rowOff>88107</xdr:rowOff>
    </xdr:to>
    <xdr:sp macro="" textlink="">
      <xdr:nvSpPr>
        <xdr:cNvPr id="17" name="AutoShape 14">
          <a:extLst>
            <a:ext uri="{FF2B5EF4-FFF2-40B4-BE49-F238E27FC236}">
              <a16:creationId xmlns:a16="http://schemas.microsoft.com/office/drawing/2014/main" id="{BA512FA5-C93F-4DA3-8B8E-8273016C560D}"/>
            </a:ext>
          </a:extLst>
        </xdr:cNvPr>
        <xdr:cNvSpPr>
          <a:spLocks noChangeArrowheads="1"/>
        </xdr:cNvSpPr>
      </xdr:nvSpPr>
      <xdr:spPr bwMode="auto">
        <a:xfrm>
          <a:off x="4498182" y="3526632"/>
          <a:ext cx="1714500" cy="349250"/>
        </a:xfrm>
        <a:prstGeom prst="curvedUpArrow">
          <a:avLst>
            <a:gd name="adj1" fmla="val 97297"/>
            <a:gd name="adj2" fmla="val 194595"/>
            <a:gd name="adj3" fmla="val 33333"/>
          </a:avLst>
        </a:prstGeom>
        <a:solidFill>
          <a:srgbClr val="CCCCCE"/>
        </a:solidFill>
        <a:ln w="15875">
          <a:noFill/>
          <a:miter lim="800000"/>
          <a:headEnd/>
          <a:tailEnd/>
        </a:ln>
      </xdr:spPr>
    </xdr:sp>
    <xdr:clientData/>
  </xdr:twoCellAnchor>
  <xdr:twoCellAnchor>
    <xdr:from>
      <xdr:col>11</xdr:col>
      <xdr:colOff>69057</xdr:colOff>
      <xdr:row>14</xdr:row>
      <xdr:rowOff>88107</xdr:rowOff>
    </xdr:from>
    <xdr:to>
      <xdr:col>11</xdr:col>
      <xdr:colOff>1983582</xdr:colOff>
      <xdr:row>16</xdr:row>
      <xdr:rowOff>116682</xdr:rowOff>
    </xdr:to>
    <xdr:sp macro="" textlink="">
      <xdr:nvSpPr>
        <xdr:cNvPr id="18" name="AutoShape 15">
          <a:extLst>
            <a:ext uri="{FF2B5EF4-FFF2-40B4-BE49-F238E27FC236}">
              <a16:creationId xmlns:a16="http://schemas.microsoft.com/office/drawing/2014/main" id="{DE29A9D2-9291-48F2-9BF0-08B52344EB0E}"/>
            </a:ext>
          </a:extLst>
        </xdr:cNvPr>
        <xdr:cNvSpPr>
          <a:spLocks noChangeArrowheads="1"/>
        </xdr:cNvSpPr>
      </xdr:nvSpPr>
      <xdr:spPr bwMode="auto">
        <a:xfrm rot="10800000">
          <a:off x="4237832" y="2580482"/>
          <a:ext cx="1917700" cy="355600"/>
        </a:xfrm>
        <a:prstGeom prst="curvedUpArrow">
          <a:avLst>
            <a:gd name="adj1" fmla="val 108649"/>
            <a:gd name="adj2" fmla="val 217297"/>
            <a:gd name="adj3" fmla="val 33333"/>
          </a:avLst>
        </a:prstGeom>
        <a:solidFill>
          <a:srgbClr val="CCCCCE"/>
        </a:solidFill>
        <a:ln w="15875">
          <a:noFill/>
          <a:miter lim="800000"/>
          <a:headEnd/>
          <a:tailEnd/>
        </a:ln>
      </xdr:spPr>
    </xdr:sp>
    <xdr:clientData/>
  </xdr:twoCellAnchor>
  <xdr:twoCellAnchor>
    <xdr:from>
      <xdr:col>8</xdr:col>
      <xdr:colOff>40482</xdr:colOff>
      <xdr:row>17</xdr:row>
      <xdr:rowOff>116682</xdr:rowOff>
    </xdr:from>
    <xdr:to>
      <xdr:col>10</xdr:col>
      <xdr:colOff>107157</xdr:colOff>
      <xdr:row>19</xdr:row>
      <xdr:rowOff>50007</xdr:rowOff>
    </xdr:to>
    <xdr:sp macro="" textlink="">
      <xdr:nvSpPr>
        <xdr:cNvPr id="19" name="AutoShape 16">
          <a:extLst>
            <a:ext uri="{FF2B5EF4-FFF2-40B4-BE49-F238E27FC236}">
              <a16:creationId xmlns:a16="http://schemas.microsoft.com/office/drawing/2014/main" id="{09D5595E-0E3A-48A2-8A60-EADE24C99E0A}"/>
            </a:ext>
          </a:extLst>
        </xdr:cNvPr>
        <xdr:cNvSpPr>
          <a:spLocks noChangeArrowheads="1"/>
        </xdr:cNvSpPr>
      </xdr:nvSpPr>
      <xdr:spPr bwMode="auto">
        <a:xfrm rot="10800000">
          <a:off x="3498057" y="3098007"/>
          <a:ext cx="587375" cy="254000"/>
        </a:xfrm>
        <a:prstGeom prst="leftArrow">
          <a:avLst>
            <a:gd name="adj1" fmla="val 50000"/>
            <a:gd name="adj2" fmla="val 49167"/>
          </a:avLst>
        </a:prstGeom>
        <a:solidFill>
          <a:srgbClr val="CCCCCE"/>
        </a:solidFill>
        <a:ln w="15875">
          <a:noFill/>
          <a:miter lim="800000"/>
          <a:headEnd/>
          <a:tailEnd/>
        </a:ln>
      </xdr:spPr>
    </xdr:sp>
    <xdr:clientData/>
  </xdr:twoCellAnchor>
  <xdr:twoCellAnchor>
    <xdr:from>
      <xdr:col>16</xdr:col>
      <xdr:colOff>869157</xdr:colOff>
      <xdr:row>9</xdr:row>
      <xdr:rowOff>116682</xdr:rowOff>
    </xdr:from>
    <xdr:to>
      <xdr:col>16</xdr:col>
      <xdr:colOff>1116807</xdr:colOff>
      <xdr:row>16</xdr:row>
      <xdr:rowOff>97632</xdr:rowOff>
    </xdr:to>
    <xdr:sp macro="" textlink="">
      <xdr:nvSpPr>
        <xdr:cNvPr id="20" name="AutoShape 27">
          <a:extLst>
            <a:ext uri="{FF2B5EF4-FFF2-40B4-BE49-F238E27FC236}">
              <a16:creationId xmlns:a16="http://schemas.microsoft.com/office/drawing/2014/main" id="{856E94CA-CD07-4FE1-A592-519304D7E097}"/>
            </a:ext>
          </a:extLst>
        </xdr:cNvPr>
        <xdr:cNvSpPr>
          <a:spLocks noChangeArrowheads="1"/>
        </xdr:cNvSpPr>
      </xdr:nvSpPr>
      <xdr:spPr bwMode="auto">
        <a:xfrm rot="5400000">
          <a:off x="9090819" y="2359820"/>
          <a:ext cx="1114425" cy="0"/>
        </a:xfrm>
        <a:prstGeom prst="leftArrow">
          <a:avLst>
            <a:gd name="adj1" fmla="val 50000"/>
            <a:gd name="adj2" fmla="val 116346"/>
          </a:avLst>
        </a:prstGeom>
        <a:solidFill>
          <a:srgbClr val="CCCCCE"/>
        </a:solidFill>
        <a:ln w="15875">
          <a:noFill/>
          <a:miter lim="800000"/>
          <a:headEnd/>
          <a:tailEnd/>
        </a:ln>
      </xdr:spPr>
    </xdr:sp>
    <xdr:clientData/>
  </xdr:twoCellAnchor>
  <xdr:twoCellAnchor>
    <xdr:from>
      <xdr:col>7</xdr:col>
      <xdr:colOff>833438</xdr:colOff>
      <xdr:row>9</xdr:row>
      <xdr:rowOff>107157</xdr:rowOff>
    </xdr:from>
    <xdr:to>
      <xdr:col>7</xdr:col>
      <xdr:colOff>1116807</xdr:colOff>
      <xdr:row>16</xdr:row>
      <xdr:rowOff>88107</xdr:rowOff>
    </xdr:to>
    <xdr:sp macro="" textlink="">
      <xdr:nvSpPr>
        <xdr:cNvPr id="21" name="AutoShape 28">
          <a:extLst>
            <a:ext uri="{FF2B5EF4-FFF2-40B4-BE49-F238E27FC236}">
              <a16:creationId xmlns:a16="http://schemas.microsoft.com/office/drawing/2014/main" id="{1062F3C1-1851-4FFC-89BC-6BAB648FCCF6}"/>
            </a:ext>
          </a:extLst>
        </xdr:cNvPr>
        <xdr:cNvSpPr>
          <a:spLocks noChangeArrowheads="1"/>
        </xdr:cNvSpPr>
      </xdr:nvSpPr>
      <xdr:spPr bwMode="auto">
        <a:xfrm rot="-5400000">
          <a:off x="1586310" y="2205435"/>
          <a:ext cx="1114425" cy="283369"/>
        </a:xfrm>
        <a:prstGeom prst="leftArrow">
          <a:avLst>
            <a:gd name="adj1" fmla="val 38463"/>
            <a:gd name="adj2" fmla="val 116325"/>
          </a:avLst>
        </a:prstGeom>
        <a:solidFill>
          <a:srgbClr val="CCCCCE"/>
        </a:solidFill>
        <a:ln w="15875">
          <a:noFill/>
          <a:miter lim="800000"/>
          <a:headEnd/>
          <a:tailEnd/>
        </a:ln>
      </xdr:spPr>
    </xdr:sp>
    <xdr:clientData/>
  </xdr:twoCellAnchor>
  <xdr:twoCellAnchor>
    <xdr:from>
      <xdr:col>9</xdr:col>
      <xdr:colOff>0</xdr:colOff>
      <xdr:row>34</xdr:row>
      <xdr:rowOff>138066</xdr:rowOff>
    </xdr:from>
    <xdr:to>
      <xdr:col>10</xdr:col>
      <xdr:colOff>0</xdr:colOff>
      <xdr:row>35</xdr:row>
      <xdr:rowOff>154780</xdr:rowOff>
    </xdr:to>
    <xdr:sp macro="" textlink="">
      <xdr:nvSpPr>
        <xdr:cNvPr id="22" name="AutoShape 38">
          <a:extLst>
            <a:ext uri="{FF2B5EF4-FFF2-40B4-BE49-F238E27FC236}">
              <a16:creationId xmlns:a16="http://schemas.microsoft.com/office/drawing/2014/main" id="{E2621D1A-A8AA-47E3-84AF-E0FDDE5DD167}"/>
            </a:ext>
          </a:extLst>
        </xdr:cNvPr>
        <xdr:cNvSpPr>
          <a:spLocks noChangeArrowheads="1"/>
        </xdr:cNvSpPr>
      </xdr:nvSpPr>
      <xdr:spPr bwMode="auto">
        <a:xfrm rot="10800000">
          <a:off x="3648075" y="5875291"/>
          <a:ext cx="333375" cy="175464"/>
        </a:xfrm>
        <a:prstGeom prst="leftArrow">
          <a:avLst>
            <a:gd name="adj1" fmla="val 50000"/>
            <a:gd name="adj2" fmla="val 50000"/>
          </a:avLst>
        </a:prstGeom>
        <a:solidFill>
          <a:srgbClr val="CCCCCE"/>
        </a:solidFill>
        <a:ln w="15875">
          <a:noFill/>
          <a:miter lim="800000"/>
          <a:headEnd/>
          <a:tailEnd/>
        </a:ln>
      </xdr:spPr>
    </xdr:sp>
    <xdr:clientData/>
  </xdr:twoCellAnchor>
  <xdr:twoCellAnchor>
    <xdr:from>
      <xdr:col>13</xdr:col>
      <xdr:colOff>0</xdr:colOff>
      <xdr:row>34</xdr:row>
      <xdr:rowOff>138067</xdr:rowOff>
    </xdr:from>
    <xdr:to>
      <xdr:col>14</xdr:col>
      <xdr:colOff>0</xdr:colOff>
      <xdr:row>35</xdr:row>
      <xdr:rowOff>154781</xdr:rowOff>
    </xdr:to>
    <xdr:sp macro="" textlink="">
      <xdr:nvSpPr>
        <xdr:cNvPr id="23" name="AutoShape 38">
          <a:extLst>
            <a:ext uri="{FF2B5EF4-FFF2-40B4-BE49-F238E27FC236}">
              <a16:creationId xmlns:a16="http://schemas.microsoft.com/office/drawing/2014/main" id="{C22DD270-E332-4E96-8305-0E50A26681B7}"/>
            </a:ext>
          </a:extLst>
        </xdr:cNvPr>
        <xdr:cNvSpPr>
          <a:spLocks noChangeArrowheads="1"/>
        </xdr:cNvSpPr>
      </xdr:nvSpPr>
      <xdr:spPr bwMode="auto">
        <a:xfrm rot="10800000">
          <a:off x="6648450" y="5875292"/>
          <a:ext cx="333375" cy="175464"/>
        </a:xfrm>
        <a:prstGeom prst="leftArrow">
          <a:avLst>
            <a:gd name="adj1" fmla="val 50000"/>
            <a:gd name="adj2" fmla="val 50000"/>
          </a:avLst>
        </a:prstGeom>
        <a:solidFill>
          <a:srgbClr val="CCCCCE"/>
        </a:solidFill>
        <a:ln w="15875">
          <a:noFill/>
          <a:miter lim="800000"/>
          <a:headEnd/>
          <a:tailEnd/>
        </a:ln>
      </xdr:spPr>
    </xdr:sp>
    <xdr:clientData/>
  </xdr:twoCellAnchor>
  <xdr:twoCellAnchor>
    <xdr:from>
      <xdr:col>11</xdr:col>
      <xdr:colOff>326232</xdr:colOff>
      <xdr:row>20</xdr:row>
      <xdr:rowOff>59532</xdr:rowOff>
    </xdr:from>
    <xdr:to>
      <xdr:col>11</xdr:col>
      <xdr:colOff>2040732</xdr:colOff>
      <xdr:row>22</xdr:row>
      <xdr:rowOff>88107</xdr:rowOff>
    </xdr:to>
    <xdr:sp macro="" textlink="">
      <xdr:nvSpPr>
        <xdr:cNvPr id="24" name="AutoShape 14">
          <a:extLst>
            <a:ext uri="{FF2B5EF4-FFF2-40B4-BE49-F238E27FC236}">
              <a16:creationId xmlns:a16="http://schemas.microsoft.com/office/drawing/2014/main" id="{03B22E53-1CDD-4C37-95A7-AAFA78F7BACA}"/>
            </a:ext>
          </a:extLst>
        </xdr:cNvPr>
        <xdr:cNvSpPr>
          <a:spLocks noChangeArrowheads="1"/>
        </xdr:cNvSpPr>
      </xdr:nvSpPr>
      <xdr:spPr bwMode="auto">
        <a:xfrm>
          <a:off x="4498182" y="3526632"/>
          <a:ext cx="1714500" cy="349250"/>
        </a:xfrm>
        <a:prstGeom prst="curvedUpArrow">
          <a:avLst>
            <a:gd name="adj1" fmla="val 97297"/>
            <a:gd name="adj2" fmla="val 194595"/>
            <a:gd name="adj3" fmla="val 33333"/>
          </a:avLst>
        </a:prstGeom>
        <a:solidFill>
          <a:srgbClr val="CCCCCE"/>
        </a:solidFill>
        <a:ln w="15875">
          <a:noFill/>
          <a:miter lim="800000"/>
          <a:headEnd/>
          <a:tailEnd/>
        </a:ln>
      </xdr:spPr>
    </xdr:sp>
    <xdr:clientData/>
  </xdr:twoCellAnchor>
  <xdr:twoCellAnchor>
    <xdr:from>
      <xdr:col>11</xdr:col>
      <xdr:colOff>69057</xdr:colOff>
      <xdr:row>14</xdr:row>
      <xdr:rowOff>88107</xdr:rowOff>
    </xdr:from>
    <xdr:to>
      <xdr:col>11</xdr:col>
      <xdr:colOff>1983582</xdr:colOff>
      <xdr:row>16</xdr:row>
      <xdr:rowOff>116682</xdr:rowOff>
    </xdr:to>
    <xdr:sp macro="" textlink="">
      <xdr:nvSpPr>
        <xdr:cNvPr id="25" name="AutoShape 15">
          <a:extLst>
            <a:ext uri="{FF2B5EF4-FFF2-40B4-BE49-F238E27FC236}">
              <a16:creationId xmlns:a16="http://schemas.microsoft.com/office/drawing/2014/main" id="{4A2D032B-2D8A-446C-AF98-3E562CE3EE82}"/>
            </a:ext>
          </a:extLst>
        </xdr:cNvPr>
        <xdr:cNvSpPr>
          <a:spLocks noChangeArrowheads="1"/>
        </xdr:cNvSpPr>
      </xdr:nvSpPr>
      <xdr:spPr bwMode="auto">
        <a:xfrm rot="10800000">
          <a:off x="4237832" y="2580482"/>
          <a:ext cx="1917700" cy="355600"/>
        </a:xfrm>
        <a:prstGeom prst="curvedUpArrow">
          <a:avLst>
            <a:gd name="adj1" fmla="val 108649"/>
            <a:gd name="adj2" fmla="val 217297"/>
            <a:gd name="adj3" fmla="val 33333"/>
          </a:avLst>
        </a:prstGeom>
        <a:solidFill>
          <a:srgbClr val="CCCCCE"/>
        </a:solidFill>
        <a:ln w="15875">
          <a:noFill/>
          <a:miter lim="800000"/>
          <a:headEnd/>
          <a:tailEnd/>
        </a:ln>
      </xdr:spPr>
    </xdr:sp>
    <xdr:clientData/>
  </xdr:twoCellAnchor>
  <xdr:twoCellAnchor>
    <xdr:from>
      <xdr:col>8</xdr:col>
      <xdr:colOff>40482</xdr:colOff>
      <xdr:row>17</xdr:row>
      <xdr:rowOff>116682</xdr:rowOff>
    </xdr:from>
    <xdr:to>
      <xdr:col>10</xdr:col>
      <xdr:colOff>107157</xdr:colOff>
      <xdr:row>19</xdr:row>
      <xdr:rowOff>50007</xdr:rowOff>
    </xdr:to>
    <xdr:sp macro="" textlink="">
      <xdr:nvSpPr>
        <xdr:cNvPr id="26" name="AutoShape 16">
          <a:extLst>
            <a:ext uri="{FF2B5EF4-FFF2-40B4-BE49-F238E27FC236}">
              <a16:creationId xmlns:a16="http://schemas.microsoft.com/office/drawing/2014/main" id="{845C1568-E8FC-4409-AC62-0071E2226F59}"/>
            </a:ext>
          </a:extLst>
        </xdr:cNvPr>
        <xdr:cNvSpPr>
          <a:spLocks noChangeArrowheads="1"/>
        </xdr:cNvSpPr>
      </xdr:nvSpPr>
      <xdr:spPr bwMode="auto">
        <a:xfrm rot="10800000">
          <a:off x="3498057" y="3098007"/>
          <a:ext cx="587375" cy="254000"/>
        </a:xfrm>
        <a:prstGeom prst="leftArrow">
          <a:avLst>
            <a:gd name="adj1" fmla="val 50000"/>
            <a:gd name="adj2" fmla="val 49167"/>
          </a:avLst>
        </a:prstGeom>
        <a:solidFill>
          <a:srgbClr val="CCCCCE"/>
        </a:solidFill>
        <a:ln w="15875">
          <a:noFill/>
          <a:miter lim="800000"/>
          <a:headEnd/>
          <a:tailEnd/>
        </a:ln>
      </xdr:spPr>
    </xdr:sp>
    <xdr:clientData/>
  </xdr:twoCellAnchor>
  <xdr:twoCellAnchor>
    <xdr:from>
      <xdr:col>15</xdr:col>
      <xdr:colOff>869157</xdr:colOff>
      <xdr:row>9</xdr:row>
      <xdr:rowOff>116682</xdr:rowOff>
    </xdr:from>
    <xdr:to>
      <xdr:col>15</xdr:col>
      <xdr:colOff>1116807</xdr:colOff>
      <xdr:row>16</xdr:row>
      <xdr:rowOff>97632</xdr:rowOff>
    </xdr:to>
    <xdr:sp macro="" textlink="">
      <xdr:nvSpPr>
        <xdr:cNvPr id="27" name="AutoShape 27">
          <a:extLst>
            <a:ext uri="{FF2B5EF4-FFF2-40B4-BE49-F238E27FC236}">
              <a16:creationId xmlns:a16="http://schemas.microsoft.com/office/drawing/2014/main" id="{1EB34330-C2AD-4E10-A6C7-1B1839D52D55}"/>
            </a:ext>
          </a:extLst>
        </xdr:cNvPr>
        <xdr:cNvSpPr>
          <a:spLocks noChangeArrowheads="1"/>
        </xdr:cNvSpPr>
      </xdr:nvSpPr>
      <xdr:spPr bwMode="auto">
        <a:xfrm rot="5400000">
          <a:off x="7604919" y="2235995"/>
          <a:ext cx="1114425" cy="247650"/>
        </a:xfrm>
        <a:prstGeom prst="leftArrow">
          <a:avLst>
            <a:gd name="adj1" fmla="val 50000"/>
            <a:gd name="adj2" fmla="val 116346"/>
          </a:avLst>
        </a:prstGeom>
        <a:solidFill>
          <a:srgbClr val="CCCCCE"/>
        </a:solidFill>
        <a:ln w="15875">
          <a:noFill/>
          <a:miter lim="800000"/>
          <a:headEnd/>
          <a:tailEnd/>
        </a:ln>
      </xdr:spPr>
    </xdr:sp>
    <xdr:clientData/>
  </xdr:twoCellAnchor>
  <xdr:twoCellAnchor>
    <xdr:from>
      <xdr:col>7</xdr:col>
      <xdr:colOff>833438</xdr:colOff>
      <xdr:row>9</xdr:row>
      <xdr:rowOff>107157</xdr:rowOff>
    </xdr:from>
    <xdr:to>
      <xdr:col>7</xdr:col>
      <xdr:colOff>1116807</xdr:colOff>
      <xdr:row>16</xdr:row>
      <xdr:rowOff>88107</xdr:rowOff>
    </xdr:to>
    <xdr:sp macro="" textlink="">
      <xdr:nvSpPr>
        <xdr:cNvPr id="28" name="AutoShape 28">
          <a:extLst>
            <a:ext uri="{FF2B5EF4-FFF2-40B4-BE49-F238E27FC236}">
              <a16:creationId xmlns:a16="http://schemas.microsoft.com/office/drawing/2014/main" id="{BE14494E-D645-4B4E-815B-CC32805E05EC}"/>
            </a:ext>
          </a:extLst>
        </xdr:cNvPr>
        <xdr:cNvSpPr>
          <a:spLocks noChangeArrowheads="1"/>
        </xdr:cNvSpPr>
      </xdr:nvSpPr>
      <xdr:spPr bwMode="auto">
        <a:xfrm rot="-5400000">
          <a:off x="1586310" y="2205435"/>
          <a:ext cx="1114425" cy="283369"/>
        </a:xfrm>
        <a:prstGeom prst="leftArrow">
          <a:avLst>
            <a:gd name="adj1" fmla="val 38463"/>
            <a:gd name="adj2" fmla="val 116325"/>
          </a:avLst>
        </a:prstGeom>
        <a:solidFill>
          <a:srgbClr val="CCCCCE"/>
        </a:solidFill>
        <a:ln w="15875">
          <a:noFill/>
          <a:miter lim="800000"/>
          <a:headEnd/>
          <a:tailEnd/>
        </a:ln>
      </xdr:spPr>
    </xdr:sp>
    <xdr:clientData/>
  </xdr:twoCellAnchor>
  <xdr:twoCellAnchor>
    <xdr:from>
      <xdr:col>12</xdr:col>
      <xdr:colOff>40482</xdr:colOff>
      <xdr:row>17</xdr:row>
      <xdr:rowOff>116682</xdr:rowOff>
    </xdr:from>
    <xdr:to>
      <xdr:col>15</xdr:col>
      <xdr:colOff>0</xdr:colOff>
      <xdr:row>19</xdr:row>
      <xdr:rowOff>50007</xdr:rowOff>
    </xdr:to>
    <xdr:sp macro="" textlink="">
      <xdr:nvSpPr>
        <xdr:cNvPr id="29" name="AutoShape 39">
          <a:extLst>
            <a:ext uri="{FF2B5EF4-FFF2-40B4-BE49-F238E27FC236}">
              <a16:creationId xmlns:a16="http://schemas.microsoft.com/office/drawing/2014/main" id="{B2DDA430-C7A2-41B0-A56E-8369A31B02FB}"/>
            </a:ext>
          </a:extLst>
        </xdr:cNvPr>
        <xdr:cNvSpPr>
          <a:spLocks noChangeArrowheads="1"/>
        </xdr:cNvSpPr>
      </xdr:nvSpPr>
      <xdr:spPr bwMode="auto">
        <a:xfrm rot="10800000">
          <a:off x="6498432" y="3098007"/>
          <a:ext cx="673893" cy="254000"/>
        </a:xfrm>
        <a:prstGeom prst="leftArrow">
          <a:avLst>
            <a:gd name="adj1" fmla="val 50000"/>
            <a:gd name="adj2" fmla="val 55000"/>
          </a:avLst>
        </a:prstGeom>
        <a:solidFill>
          <a:srgbClr val="CCCCCE"/>
        </a:solidFill>
        <a:ln w="15875">
          <a:noFill/>
          <a:miter lim="800000"/>
          <a:headEnd/>
          <a:tailEnd/>
        </a:ln>
      </xdr:spPr>
    </xdr:sp>
    <xdr:clientData/>
  </xdr:twoCellAnchor>
  <xdr:twoCellAnchor>
    <xdr:from>
      <xdr:col>9</xdr:col>
      <xdr:colOff>0</xdr:colOff>
      <xdr:row>34</xdr:row>
      <xdr:rowOff>138066</xdr:rowOff>
    </xdr:from>
    <xdr:to>
      <xdr:col>10</xdr:col>
      <xdr:colOff>0</xdr:colOff>
      <xdr:row>35</xdr:row>
      <xdr:rowOff>154780</xdr:rowOff>
    </xdr:to>
    <xdr:sp macro="" textlink="">
      <xdr:nvSpPr>
        <xdr:cNvPr id="30" name="AutoShape 38">
          <a:extLst>
            <a:ext uri="{FF2B5EF4-FFF2-40B4-BE49-F238E27FC236}">
              <a16:creationId xmlns:a16="http://schemas.microsoft.com/office/drawing/2014/main" id="{EB9E1480-2B28-4B3E-B72C-FBA2681C8567}"/>
            </a:ext>
          </a:extLst>
        </xdr:cNvPr>
        <xdr:cNvSpPr>
          <a:spLocks noChangeArrowheads="1"/>
        </xdr:cNvSpPr>
      </xdr:nvSpPr>
      <xdr:spPr bwMode="auto">
        <a:xfrm rot="10800000">
          <a:off x="3648075" y="5875291"/>
          <a:ext cx="333375" cy="175464"/>
        </a:xfrm>
        <a:prstGeom prst="leftArrow">
          <a:avLst>
            <a:gd name="adj1" fmla="val 50000"/>
            <a:gd name="adj2" fmla="val 50000"/>
          </a:avLst>
        </a:prstGeom>
        <a:solidFill>
          <a:srgbClr val="CCCCCE"/>
        </a:solidFill>
        <a:ln w="15875">
          <a:noFill/>
          <a:miter lim="800000"/>
          <a:headEnd/>
          <a:tailEnd/>
        </a:ln>
      </xdr:spPr>
    </xdr:sp>
    <xdr:clientData/>
  </xdr:twoCellAnchor>
  <xdr:twoCellAnchor>
    <xdr:from>
      <xdr:col>13</xdr:col>
      <xdr:colOff>0</xdr:colOff>
      <xdr:row>34</xdr:row>
      <xdr:rowOff>138067</xdr:rowOff>
    </xdr:from>
    <xdr:to>
      <xdr:col>14</xdr:col>
      <xdr:colOff>0</xdr:colOff>
      <xdr:row>35</xdr:row>
      <xdr:rowOff>154781</xdr:rowOff>
    </xdr:to>
    <xdr:sp macro="" textlink="">
      <xdr:nvSpPr>
        <xdr:cNvPr id="31" name="AutoShape 38">
          <a:extLst>
            <a:ext uri="{FF2B5EF4-FFF2-40B4-BE49-F238E27FC236}">
              <a16:creationId xmlns:a16="http://schemas.microsoft.com/office/drawing/2014/main" id="{C3021A5E-9097-4531-836A-7A47D159D41F}"/>
            </a:ext>
          </a:extLst>
        </xdr:cNvPr>
        <xdr:cNvSpPr>
          <a:spLocks noChangeArrowheads="1"/>
        </xdr:cNvSpPr>
      </xdr:nvSpPr>
      <xdr:spPr bwMode="auto">
        <a:xfrm rot="10800000">
          <a:off x="6648450" y="5875292"/>
          <a:ext cx="333375" cy="175464"/>
        </a:xfrm>
        <a:prstGeom prst="leftArrow">
          <a:avLst>
            <a:gd name="adj1" fmla="val 50000"/>
            <a:gd name="adj2" fmla="val 50000"/>
          </a:avLst>
        </a:prstGeom>
        <a:solidFill>
          <a:srgbClr val="CCCCCE"/>
        </a:solidFill>
        <a:ln w="15875">
          <a:noFill/>
          <a:miter lim="800000"/>
          <a:headEnd/>
          <a:tailEnd/>
        </a:ln>
      </xdr:spPr>
    </xdr:sp>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1790119-E60F-4BED-A790-70AB38727914}" name="tbl_PowerBiSourceTable" displayName="tbl_PowerBiSourceTable" ref="A1:K845" totalsRowShown="0">
  <autoFilter ref="A1:K845" xr:uid="{B1790119-E60F-4BED-A790-70AB38727914}"/>
  <tableColumns count="11">
    <tableColumn id="1" xr3:uid="{19279A94-B384-40FA-94F1-923DA2D5B11F}" name="Name"/>
    <tableColumn id="2" xr3:uid="{1250238C-9208-4FAF-BCBE-E9CB0496421E}" name="control"/>
    <tableColumn id="3" xr3:uid="{8CC35C3A-D02B-4242-9D25-84762BB07F9F}" name="Report name"/>
    <tableColumn id="4" xr3:uid="{7F851D34-31CE-4AF4-9E75-E1E0CDC71257}" name="Index"/>
    <tableColumn id="5" xr3:uid="{7CF62589-0F7E-456B-8745-5C42AB2FF085}" name="Date" dataDxfId="77"/>
    <tableColumn id="6" xr3:uid="{218024DA-0B40-4DC8-B63B-EC2E6799988F}" name="ValueDate"/>
    <tableColumn id="7" xr3:uid="{8CDFF3C8-B3E1-4DFE-9AE5-F14A41683110}" name="ValuePercentage"/>
    <tableColumn id="8" xr3:uid="{CA5A7F91-D74C-4617-8866-BC789D017D88}" name="ValueNumber"/>
    <tableColumn id="9" xr3:uid="{FF0E4325-5FB5-4455-ABC8-22B5219E081A}" name="ValueText"/>
    <tableColumn id="10" xr3:uid="{C00AA154-82D7-42F0-BB24-A75D31CB7566}" name="Heading level"/>
    <tableColumn id="11" xr3:uid="{AE69A3B0-F63D-470B-9A29-9D2D81A8C301}" name="Reference"/>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hyperlink" Target="mailto:PR24@ofwat.gov.uk" TargetMode="External"/></Relationships>
</file>

<file path=xl/worksheets/_rels/sheet10.xml.rels><?xml version="1.0" encoding="UTF-8" standalone="yes"?>
<Relationships xmlns="http://schemas.openxmlformats.org/package/2006/relationships"><Relationship Id="rId1" Type="http://schemas.openxmlformats.org/officeDocument/2006/relationships/customProperty" Target="../customProperty12.bin"/></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13.bin"/></Relationships>
</file>

<file path=xl/worksheets/_rels/sheet12.xml.rels><?xml version="1.0" encoding="UTF-8" standalone="yes"?>
<Relationships xmlns="http://schemas.openxmlformats.org/package/2006/relationships"><Relationship Id="rId1" Type="http://schemas.openxmlformats.org/officeDocument/2006/relationships/customProperty" Target="../customProperty14.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6.bin"/><Relationship Id="rId1" Type="http://schemas.openxmlformats.org/officeDocument/2006/relationships/customProperty" Target="../customProperty15.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customProperty" Target="../customProperty17.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7.bin"/></Relationships>
</file>

<file path=xl/worksheets/_rels/sheet8.xml.rels><?xml version="1.0" encoding="UTF-8" standalone="yes"?>
<Relationships xmlns="http://schemas.openxmlformats.org/package/2006/relationships"><Relationship Id="rId3" Type="http://schemas.openxmlformats.org/officeDocument/2006/relationships/customProperty" Target="../customProperty10.bin"/><Relationship Id="rId2" Type="http://schemas.openxmlformats.org/officeDocument/2006/relationships/customProperty" Target="../customProperty9.bin"/><Relationship Id="rId1" Type="http://schemas.openxmlformats.org/officeDocument/2006/relationships/customProperty" Target="../customProperty8.bin"/></Relationships>
</file>

<file path=xl/worksheets/_rels/sheet9.xml.rels><?xml version="1.0" encoding="UTF-8" standalone="yes"?>
<Relationships xmlns="http://schemas.openxmlformats.org/package/2006/relationships"><Relationship Id="rId1" Type="http://schemas.openxmlformats.org/officeDocument/2006/relationships/customProperty" Target="../customProperty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CCCE"/>
    <outlinePr summaryBelow="0" summaryRight="0"/>
    <pageSetUpPr fitToPage="1"/>
  </sheetPr>
  <dimension ref="A1:J41"/>
  <sheetViews>
    <sheetView showGridLines="0" tabSelected="1" zoomScaleNormal="100" workbookViewId="0"/>
  </sheetViews>
  <sheetFormatPr defaultColWidth="0" defaultRowHeight="13.5" customHeight="1" zeroHeight="1" x14ac:dyDescent="0.2"/>
  <cols>
    <col min="1" max="1" width="11.6640625" style="115" customWidth="1"/>
    <col min="2" max="2" width="83.77734375" style="115" bestFit="1" customWidth="1"/>
    <col min="3" max="3" width="17" style="115" customWidth="1"/>
    <col min="4" max="10" width="11.6640625" style="115" customWidth="1"/>
    <col min="11" max="16384" width="11.6640625" style="115" hidden="1"/>
  </cols>
  <sheetData>
    <row r="1" spans="1:10" ht="31" x14ac:dyDescent="0.2">
      <c r="A1" s="25" t="str">
        <f ca="1" xml:space="preserve"> RIGHT(CELL("filename", $A$1), LEN(CELL("filename", $A$1)) - SEARCH("]", CELL("filename", $A$1)))</f>
        <v>Cover</v>
      </c>
      <c r="B1" s="25"/>
      <c r="C1" s="47"/>
      <c r="D1" s="47"/>
      <c r="E1" s="47"/>
      <c r="F1" s="47"/>
      <c r="G1" s="47"/>
      <c r="H1" s="47"/>
      <c r="I1" s="47"/>
      <c r="J1" s="47"/>
    </row>
    <row r="2" spans="1:10" ht="13" x14ac:dyDescent="0.2"/>
    <row r="3" spans="1:10" s="212" customFormat="1" ht="23.5" x14ac:dyDescent="0.2">
      <c r="B3" s="217" t="s">
        <v>12</v>
      </c>
    </row>
    <row r="4" spans="1:10" ht="13" x14ac:dyDescent="0.2"/>
    <row r="5" spans="1:10" ht="13" x14ac:dyDescent="0.2">
      <c r="B5" s="115" t="s">
        <v>624</v>
      </c>
      <c r="C5" s="115" t="s">
        <v>170</v>
      </c>
    </row>
    <row r="6" spans="1:10" ht="13" x14ac:dyDescent="0.2">
      <c r="B6" s="115" t="s">
        <v>352</v>
      </c>
      <c r="C6" s="126">
        <v>2</v>
      </c>
    </row>
    <row r="7" spans="1:10" ht="13" x14ac:dyDescent="0.2">
      <c r="B7" s="115" t="s">
        <v>109</v>
      </c>
      <c r="C7" s="167" t="str">
        <f ca="1" xml:space="preserve"> MID(CELL("filename"), FIND("[", CELL("filename"), 1) + 1, FIND("]", CELL("filename"), 1) - FIND("[", CELL("filename"), 1) - 1)</f>
        <v>Land Sales v6 - for publication.xlsx</v>
      </c>
    </row>
    <row r="8" spans="1:10" ht="13" x14ac:dyDescent="0.2">
      <c r="B8" s="115" t="s">
        <v>0</v>
      </c>
      <c r="C8" s="219">
        <v>45962</v>
      </c>
    </row>
    <row r="9" spans="1:10" ht="13" x14ac:dyDescent="0.2"/>
    <row r="10" spans="1:10" ht="13" x14ac:dyDescent="0.2">
      <c r="B10" s="104" t="s">
        <v>196</v>
      </c>
      <c r="C10" s="225" t="s">
        <v>514</v>
      </c>
      <c r="D10" s="104"/>
      <c r="E10" s="104"/>
      <c r="F10" s="104"/>
    </row>
    <row r="11" spans="1:10" ht="13" x14ac:dyDescent="0.2">
      <c r="B11" s="168"/>
      <c r="C11" s="225"/>
      <c r="D11" s="104"/>
      <c r="E11" s="104"/>
      <c r="F11" s="104"/>
    </row>
    <row r="12" spans="1:10" ht="13.5" customHeight="1" x14ac:dyDescent="0.2"/>
    <row r="13" spans="1:10" ht="13.5" customHeight="1" x14ac:dyDescent="0.2"/>
    <row r="14" spans="1:10" ht="13.5" customHeight="1" x14ac:dyDescent="0.2"/>
    <row r="15" spans="1:10" ht="13.5" customHeight="1" x14ac:dyDescent="0.2"/>
    <row r="16" spans="1:10" ht="13.5" customHeight="1" x14ac:dyDescent="0.2"/>
    <row r="17" ht="13.5" customHeight="1" x14ac:dyDescent="0.2"/>
    <row r="18" ht="13.5" customHeight="1" x14ac:dyDescent="0.2"/>
    <row r="19" ht="13.5" customHeight="1" x14ac:dyDescent="0.2"/>
    <row r="20" ht="13.5" customHeight="1" x14ac:dyDescent="0.2"/>
    <row r="21" ht="13.5" customHeight="1" x14ac:dyDescent="0.2"/>
    <row r="22" ht="13.5" customHeight="1" x14ac:dyDescent="0.2"/>
    <row r="23" ht="13.5" customHeight="1" x14ac:dyDescent="0.2"/>
    <row r="24" ht="13.5" customHeight="1" x14ac:dyDescent="0.2"/>
    <row r="25" ht="13.5" customHeight="1" x14ac:dyDescent="0.2"/>
    <row r="26" ht="13.5" customHeight="1" x14ac:dyDescent="0.2"/>
    <row r="27" ht="13.5" customHeight="1" x14ac:dyDescent="0.2"/>
    <row r="28" ht="13.5" customHeight="1" x14ac:dyDescent="0.2"/>
    <row r="29" ht="13.5" customHeight="1" x14ac:dyDescent="0.2"/>
    <row r="30" ht="13.5" customHeight="1" x14ac:dyDescent="0.2"/>
    <row r="31" ht="13.5" customHeight="1" x14ac:dyDescent="0.2"/>
    <row r="32" ht="13.5" customHeight="1" x14ac:dyDescent="0.2"/>
    <row r="33" ht="13.5" customHeight="1" x14ac:dyDescent="0.2"/>
    <row r="34" ht="13.5" customHeight="1" x14ac:dyDescent="0.2"/>
    <row r="35" ht="13.5" customHeight="1" x14ac:dyDescent="0.2"/>
    <row r="36" ht="13.5" customHeight="1" x14ac:dyDescent="0.2"/>
    <row r="37" ht="13.5" customHeight="1" x14ac:dyDescent="0.2"/>
    <row r="38" ht="13.5" customHeight="1" x14ac:dyDescent="0.2"/>
    <row r="39" ht="13.5" customHeight="1" x14ac:dyDescent="0.2"/>
    <row r="40" ht="13.5" customHeight="1" x14ac:dyDescent="0.2"/>
    <row r="41" ht="13.5" customHeight="1" x14ac:dyDescent="0.2"/>
  </sheetData>
  <hyperlinks>
    <hyperlink ref="C10" r:id="rId1" xr:uid="{00000000-0004-0000-0000-000000000000}"/>
  </hyperlinks>
  <pageMargins left="0.70866141732283472" right="0.70866141732283472" top="0.74803149606299213" bottom="0.74803149606299213" header="0.31496062992125984" footer="0.31496062992125984"/>
  <pageSetup paperSize="8" fitToHeight="0" orientation="landscape"/>
  <headerFooter>
    <oddHeader>&amp;L&amp;F&amp;CSheet: &amp;A&amp;ROFFICIAL</oddHeader>
    <oddFooter>&amp;LPrinted on &amp;D at &amp;T&amp;CPage &amp;P of &amp;N&amp;ROfwat</oddFooter>
  </headerFooter>
  <customProperties>
    <customPr name="MMSheetType"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CCCCCE"/>
    <outlinePr summaryBelow="0" summaryRight="0"/>
    <pageSetUpPr fitToPage="1"/>
  </sheetPr>
  <dimension ref="A1:Z133"/>
  <sheetViews>
    <sheetView showGridLines="0" zoomScaleNormal="100" workbookViewId="0">
      <pane xSplit="9" ySplit="5" topLeftCell="J6" activePane="bottomRight" state="frozen"/>
      <selection activeCell="J6" sqref="J6"/>
      <selection pane="topRight" activeCell="J6" sqref="J6"/>
      <selection pane="bottomLeft" activeCell="J6" sqref="J6"/>
      <selection pane="bottomRight"/>
    </sheetView>
  </sheetViews>
  <sheetFormatPr defaultColWidth="0" defaultRowHeight="13" zeroHeight="1" outlineLevelRow="1" x14ac:dyDescent="0.2"/>
  <cols>
    <col min="1" max="2" width="1.44140625" style="33" customWidth="1"/>
    <col min="3" max="3" width="1.44140625" style="70" customWidth="1"/>
    <col min="4" max="4" width="1.44140625" style="95" customWidth="1"/>
    <col min="5" max="5" width="110.44140625" style="35" bestFit="1" customWidth="1"/>
    <col min="6" max="7" width="14.77734375" style="35" customWidth="1"/>
    <col min="8" max="8" width="15.109375" style="35" customWidth="1"/>
    <col min="9" max="9" width="3.44140625" style="35" customWidth="1"/>
    <col min="10" max="15" width="14.77734375" style="35" customWidth="1"/>
    <col min="16" max="16" width="15.109375" style="35" hidden="1" customWidth="1"/>
    <col min="17" max="16384" width="15.109375" style="35" hidden="1"/>
  </cols>
  <sheetData>
    <row r="1" spans="1:26" s="47" customFormat="1" ht="31" x14ac:dyDescent="0.2">
      <c r="A1" s="25" t="str">
        <f ca="1" xml:space="preserve"> RIGHT(CELL("filename", A1), LEN(CELL("filename", A1)) - SEARCH("]", CELL("filename", A1)))</f>
        <v>Indexation</v>
      </c>
    </row>
    <row r="2" spans="1:26" s="67" customFormat="1" x14ac:dyDescent="0.2">
      <c r="A2" s="48"/>
      <c r="B2" s="48"/>
      <c r="C2" s="69"/>
      <c r="D2" s="93"/>
      <c r="E2" s="30" t="s">
        <v>526</v>
      </c>
      <c r="F2" s="64">
        <f xml:space="preserve"> 'Model Checks and Alerts'!F16</f>
        <v>0</v>
      </c>
      <c r="G2" s="66" t="s">
        <v>267</v>
      </c>
      <c r="H2" s="30"/>
      <c r="I2" s="30"/>
      <c r="J2" s="4">
        <f xml:space="preserve"> Time!J$109</f>
        <v>45747</v>
      </c>
      <c r="K2" s="4">
        <f xml:space="preserve"> Time!K$109</f>
        <v>46112</v>
      </c>
      <c r="L2" s="4">
        <f xml:space="preserve"> Time!L$109</f>
        <v>46477</v>
      </c>
      <c r="M2" s="4">
        <f xml:space="preserve"> Time!M$109</f>
        <v>46843</v>
      </c>
      <c r="N2" s="4">
        <f xml:space="preserve"> Time!N$109</f>
        <v>47208</v>
      </c>
      <c r="O2" s="4">
        <f xml:space="preserve"> Time!O$109</f>
        <v>47573</v>
      </c>
      <c r="P2" s="4"/>
      <c r="Q2" s="4"/>
      <c r="R2" s="4"/>
      <c r="S2" s="4"/>
      <c r="T2" s="4"/>
      <c r="U2" s="4"/>
      <c r="V2" s="4"/>
      <c r="W2" s="4"/>
      <c r="X2" s="4"/>
      <c r="Y2" s="4"/>
      <c r="Z2" s="4"/>
    </row>
    <row r="3" spans="1:26" s="1" customFormat="1" x14ac:dyDescent="0.2">
      <c r="A3" s="48"/>
      <c r="B3" s="48"/>
      <c r="C3" s="69"/>
      <c r="D3" s="93"/>
      <c r="E3" s="35" t="s">
        <v>408</v>
      </c>
      <c r="H3" s="30"/>
      <c r="I3" s="30"/>
      <c r="J3" s="248">
        <f xml:space="preserve"> Time!J$117</f>
        <v>2025</v>
      </c>
      <c r="K3" s="248">
        <f xml:space="preserve"> Time!K$117</f>
        <v>2026</v>
      </c>
      <c r="L3" s="248">
        <f xml:space="preserve"> Time!L$117</f>
        <v>2027</v>
      </c>
      <c r="M3" s="248">
        <f xml:space="preserve"> Time!M$117</f>
        <v>2028</v>
      </c>
      <c r="N3" s="248">
        <f xml:space="preserve"> Time!N$117</f>
        <v>2029</v>
      </c>
      <c r="O3" s="248">
        <f xml:space="preserve"> Time!O$117</f>
        <v>2030</v>
      </c>
      <c r="P3" s="5"/>
      <c r="Q3" s="5"/>
      <c r="R3" s="5"/>
      <c r="S3" s="5"/>
      <c r="T3" s="5"/>
      <c r="U3" s="5"/>
      <c r="V3" s="5"/>
      <c r="W3" s="5"/>
      <c r="X3" s="5"/>
      <c r="Y3" s="5"/>
      <c r="Z3" s="5"/>
    </row>
    <row r="4" spans="1:26" s="8" customFormat="1" x14ac:dyDescent="0.2">
      <c r="A4" s="48"/>
      <c r="B4" s="48"/>
      <c r="C4" s="69"/>
      <c r="D4" s="93"/>
      <c r="E4" s="30" t="s">
        <v>49</v>
      </c>
      <c r="F4" s="33"/>
      <c r="G4" s="30"/>
      <c r="H4" s="30"/>
      <c r="I4" s="30"/>
      <c r="J4" s="8">
        <f xml:space="preserve"> Time!J$121</f>
        <v>1</v>
      </c>
      <c r="K4" s="8">
        <f xml:space="preserve"> Time!K$121</f>
        <v>2</v>
      </c>
      <c r="L4" s="8">
        <f xml:space="preserve"> Time!L$121</f>
        <v>3</v>
      </c>
      <c r="M4" s="8">
        <f xml:space="preserve"> Time!M$121</f>
        <v>4</v>
      </c>
      <c r="N4" s="8">
        <f xml:space="preserve"> Time!N$121</f>
        <v>5</v>
      </c>
      <c r="O4" s="8">
        <f xml:space="preserve"> Time!O$121</f>
        <v>6</v>
      </c>
    </row>
    <row r="5" spans="1:26" s="1" customFormat="1" x14ac:dyDescent="0.2">
      <c r="A5" s="48"/>
      <c r="B5" s="48"/>
      <c r="C5" s="69"/>
      <c r="D5" s="93"/>
      <c r="E5" s="30" t="s">
        <v>81</v>
      </c>
      <c r="F5" s="33" t="s">
        <v>493</v>
      </c>
      <c r="G5" s="33" t="s">
        <v>444</v>
      </c>
      <c r="H5" s="33" t="s">
        <v>409</v>
      </c>
      <c r="I5" s="30"/>
      <c r="J5" s="3"/>
      <c r="K5" s="3"/>
      <c r="L5" s="3"/>
      <c r="M5" s="3"/>
      <c r="N5" s="3"/>
      <c r="O5" s="3"/>
      <c r="P5" s="3"/>
      <c r="Q5" s="3"/>
      <c r="R5" s="3"/>
      <c r="S5" s="3"/>
      <c r="T5" s="3"/>
      <c r="U5" s="3"/>
      <c r="V5" s="3"/>
      <c r="W5" s="3"/>
      <c r="X5" s="3"/>
      <c r="Y5" s="3"/>
      <c r="Z5" s="3"/>
    </row>
    <row r="6" spans="1:26" x14ac:dyDescent="0.2">
      <c r="D6" s="35"/>
      <c r="F6" s="33"/>
      <c r="G6" s="33"/>
      <c r="H6" s="33"/>
    </row>
    <row r="7" spans="1:26" x14ac:dyDescent="0.2"/>
    <row r="8" spans="1:26" x14ac:dyDescent="0.2"/>
    <row r="9" spans="1:26" collapsed="1" x14ac:dyDescent="0.2">
      <c r="A9" s="33" t="s">
        <v>275</v>
      </c>
    </row>
    <row r="10" spans="1:26" ht="12.75" hidden="1" outlineLevel="1" x14ac:dyDescent="0.2">
      <c r="B10" s="33" t="s">
        <v>229</v>
      </c>
    </row>
    <row r="11" spans="1:26" ht="12.75" hidden="1" outlineLevel="1" x14ac:dyDescent="0.2">
      <c r="A11" s="13"/>
      <c r="B11" s="13"/>
      <c r="C11" s="21"/>
      <c r="D11" s="20"/>
      <c r="E11" s="14" t="str">
        <f xml:space="preserve"> Inp_Active!E$99</f>
        <v>Active - Consumer price index (including housing costs) - Consumer Price Index (with housing) for April base</v>
      </c>
      <c r="F11" s="6">
        <f xml:space="preserve"> Inp_Active!F$99</f>
        <v>119</v>
      </c>
      <c r="G11" s="14" t="str">
        <f xml:space="preserve"> Inp_Active!G$99</f>
        <v>Index</v>
      </c>
    </row>
    <row r="12" spans="1:26" ht="12.75" hidden="1" outlineLevel="1" x14ac:dyDescent="0.2">
      <c r="A12" s="13"/>
      <c r="B12" s="13"/>
      <c r="C12" s="21"/>
      <c r="D12" s="20"/>
      <c r="E12" s="14" t="str">
        <f xml:space="preserve"> Inp_Active!E$106</f>
        <v>Active - Consumer price index (including housing costs) - Consumer Price Index (with housing) for May base</v>
      </c>
      <c r="F12" s="6">
        <f xml:space="preserve"> Inp_Active!F$106</f>
        <v>119.7</v>
      </c>
      <c r="G12" s="14" t="str">
        <f xml:space="preserve"> Inp_Active!G$106</f>
        <v>Index</v>
      </c>
    </row>
    <row r="13" spans="1:26" ht="12.75" hidden="1" outlineLevel="1" x14ac:dyDescent="0.2">
      <c r="A13" s="13"/>
      <c r="B13" s="13"/>
      <c r="C13" s="21"/>
      <c r="D13" s="20"/>
      <c r="E13" s="14" t="str">
        <f xml:space="preserve"> Inp_Active!E$113</f>
        <v>Active - Consumer price index (including housing costs) - Consumer Price Index (with housing) for June base</v>
      </c>
      <c r="F13" s="6">
        <f xml:space="preserve"> Inp_Active!F$113</f>
        <v>120.5</v>
      </c>
      <c r="G13" s="14" t="str">
        <f xml:space="preserve"> Inp_Active!G$113</f>
        <v>Index</v>
      </c>
    </row>
    <row r="14" spans="1:26" ht="12.75" hidden="1" outlineLevel="1" x14ac:dyDescent="0.2">
      <c r="A14" s="13"/>
      <c r="B14" s="13"/>
      <c r="C14" s="21"/>
      <c r="D14" s="20"/>
      <c r="E14" s="14" t="str">
        <f xml:space="preserve"> Inp_Active!E$120</f>
        <v>Active - Consumer price index (including housing costs) - Consumer Price Index (with housing) for July base</v>
      </c>
      <c r="F14" s="6">
        <f xml:space="preserve"> Inp_Active!F$120</f>
        <v>121.2</v>
      </c>
      <c r="G14" s="14" t="str">
        <f xml:space="preserve"> Inp_Active!G$120</f>
        <v>Index</v>
      </c>
    </row>
    <row r="15" spans="1:26" ht="12.75" hidden="1" outlineLevel="1" x14ac:dyDescent="0.2">
      <c r="A15" s="13"/>
      <c r="B15" s="13"/>
      <c r="C15" s="21"/>
      <c r="D15" s="20"/>
      <c r="E15" s="14" t="str">
        <f xml:space="preserve"> Inp_Active!E$127</f>
        <v>Active - Consumer price index (including housing costs) - Consumer Price Index (with housing) for August base</v>
      </c>
      <c r="F15" s="6">
        <f xml:space="preserve"> Inp_Active!F$127</f>
        <v>121.8</v>
      </c>
      <c r="G15" s="14" t="str">
        <f xml:space="preserve"> Inp_Active!G$127</f>
        <v>Index</v>
      </c>
    </row>
    <row r="16" spans="1:26" ht="12.75" hidden="1" outlineLevel="1" x14ac:dyDescent="0.2">
      <c r="A16" s="13"/>
      <c r="B16" s="13"/>
      <c r="C16" s="21"/>
      <c r="D16" s="20"/>
      <c r="E16" s="14" t="str">
        <f xml:space="preserve"> Inp_Active!E$134</f>
        <v>Active - Consumer price index (including housing costs) - Consumer Price Index (with housing) for September base</v>
      </c>
      <c r="F16" s="6">
        <f xml:space="preserve"> Inp_Active!F$134</f>
        <v>122.3</v>
      </c>
      <c r="G16" s="14" t="str">
        <f xml:space="preserve"> Inp_Active!G$134</f>
        <v>Index</v>
      </c>
    </row>
    <row r="17" spans="1:15" ht="12.75" hidden="1" outlineLevel="1" x14ac:dyDescent="0.2">
      <c r="A17" s="13"/>
      <c r="B17" s="13"/>
      <c r="C17" s="21"/>
      <c r="D17" s="20"/>
      <c r="E17" s="14" t="str">
        <f xml:space="preserve"> Inp_Active!E$141</f>
        <v>Active - Consumer price index (including housing costs) - Consumer Price Index (with housing) for October base</v>
      </c>
      <c r="F17" s="6">
        <f xml:space="preserve"> Inp_Active!F$141</f>
        <v>124.3</v>
      </c>
      <c r="G17" s="14" t="str">
        <f xml:space="preserve"> Inp_Active!G$141</f>
        <v>Index</v>
      </c>
    </row>
    <row r="18" spans="1:15" ht="12.75" hidden="1" outlineLevel="1" x14ac:dyDescent="0.2">
      <c r="A18" s="13"/>
      <c r="B18" s="13"/>
      <c r="C18" s="21"/>
      <c r="D18" s="20"/>
      <c r="E18" s="14" t="str">
        <f xml:space="preserve"> Inp_Active!E$148</f>
        <v>Active - Consumer price index (including housing costs) - Consumer Price Index (with housing) for November base</v>
      </c>
      <c r="F18" s="6">
        <f xml:space="preserve"> Inp_Active!F$148</f>
        <v>124.8</v>
      </c>
      <c r="G18" s="14" t="str">
        <f xml:space="preserve"> Inp_Active!G$148</f>
        <v>Index</v>
      </c>
    </row>
    <row r="19" spans="1:15" ht="12.75" hidden="1" outlineLevel="1" x14ac:dyDescent="0.2">
      <c r="A19" s="13"/>
      <c r="B19" s="13"/>
      <c r="C19" s="21"/>
      <c r="D19" s="20"/>
      <c r="E19" s="14" t="str">
        <f xml:space="preserve"> Inp_Active!E$155</f>
        <v>Active - Consumer price index (including housing costs) - Consumer Price Index (with housing) for December base</v>
      </c>
      <c r="F19" s="6">
        <f xml:space="preserve"> Inp_Active!F$155</f>
        <v>125.3</v>
      </c>
      <c r="G19" s="14" t="str">
        <f xml:space="preserve"> Inp_Active!G$155</f>
        <v>Index</v>
      </c>
    </row>
    <row r="20" spans="1:15" ht="12.75" hidden="1" outlineLevel="1" x14ac:dyDescent="0.2">
      <c r="A20" s="13"/>
      <c r="B20" s="13"/>
      <c r="C20" s="21"/>
      <c r="D20" s="20"/>
      <c r="E20" s="14" t="str">
        <f xml:space="preserve"> Inp_Active!E$162</f>
        <v>Active - Consumer price index (including housing costs) - Consumer Price Index (with housing) for January base</v>
      </c>
      <c r="F20" s="6">
        <f xml:space="preserve"> Inp_Active!F$162</f>
        <v>124.8</v>
      </c>
      <c r="G20" s="14" t="str">
        <f xml:space="preserve"> Inp_Active!G$162</f>
        <v>Index</v>
      </c>
    </row>
    <row r="21" spans="1:15" ht="12.75" hidden="1" outlineLevel="1" x14ac:dyDescent="0.2">
      <c r="A21" s="13"/>
      <c r="B21" s="13"/>
      <c r="C21" s="21"/>
      <c r="D21" s="20"/>
      <c r="E21" s="14" t="str">
        <f xml:space="preserve"> Inp_Active!E$169</f>
        <v>Active - Consumer price index (including housing costs) - Consumer Price Index (with housing) for February base</v>
      </c>
      <c r="F21" s="6">
        <f xml:space="preserve"> Inp_Active!F$169</f>
        <v>126</v>
      </c>
      <c r="G21" s="14" t="str">
        <f xml:space="preserve"> Inp_Active!G$169</f>
        <v>Index</v>
      </c>
    </row>
    <row r="22" spans="1:15" ht="12.75" hidden="1" outlineLevel="1" x14ac:dyDescent="0.2">
      <c r="A22" s="13"/>
      <c r="B22" s="13"/>
      <c r="C22" s="21"/>
      <c r="D22" s="20"/>
      <c r="E22" s="14" t="str">
        <f xml:space="preserve"> Inp_Active!E$176</f>
        <v>Active - Consumer price index (including housing costs) - Consumer Price Index (with housing) for March base</v>
      </c>
      <c r="F22" s="6">
        <f xml:space="preserve"> Inp_Active!F$176</f>
        <v>126.8</v>
      </c>
      <c r="G22" s="14" t="str">
        <f xml:space="preserve"> Inp_Active!G$176</f>
        <v>Index</v>
      </c>
    </row>
    <row r="23" spans="1:15" ht="12.75" hidden="1" outlineLevel="1" x14ac:dyDescent="0.2">
      <c r="A23" s="16"/>
      <c r="B23" s="16"/>
      <c r="C23" s="27"/>
      <c r="D23" s="26"/>
      <c r="E23" s="9" t="s">
        <v>229</v>
      </c>
      <c r="F23" s="15">
        <f xml:space="preserve"> AVERAGE( $F11:$F22 )</f>
        <v>123.04166666666664</v>
      </c>
      <c r="G23" s="9" t="s">
        <v>451</v>
      </c>
    </row>
    <row r="24" spans="1:15" ht="12.75" hidden="1" outlineLevel="1" x14ac:dyDescent="0.2"/>
    <row r="25" spans="1:15" x14ac:dyDescent="0.2"/>
    <row r="26" spans="1:15" collapsed="1" x14ac:dyDescent="0.2">
      <c r="A26" s="33" t="s">
        <v>230</v>
      </c>
    </row>
    <row r="27" spans="1:15" ht="12.75" hidden="1" outlineLevel="1" x14ac:dyDescent="0.2">
      <c r="B27" s="33" t="s">
        <v>281</v>
      </c>
    </row>
    <row r="28" spans="1:15" ht="12.75" hidden="1" outlineLevel="1" x14ac:dyDescent="0.2">
      <c r="E28" s="35" t="str">
        <f t="shared" ref="E28:O28" si="0" xml:space="preserve"> E$120</f>
        <v>CPIH: Financial year average - indices</v>
      </c>
      <c r="F28" s="12">
        <f t="shared" si="0"/>
        <v>0</v>
      </c>
      <c r="G28" s="12" t="str">
        <f t="shared" si="0"/>
        <v>Index</v>
      </c>
      <c r="H28" s="12">
        <f t="shared" si="0"/>
        <v>0</v>
      </c>
      <c r="I28" s="12">
        <f t="shared" si="0"/>
        <v>0</v>
      </c>
      <c r="J28" s="12">
        <f t="shared" si="0"/>
        <v>0</v>
      </c>
      <c r="K28" s="12">
        <f t="shared" si="0"/>
        <v>0</v>
      </c>
      <c r="L28" s="12">
        <f t="shared" si="0"/>
        <v>0</v>
      </c>
      <c r="M28" s="12">
        <f t="shared" si="0"/>
        <v>0</v>
      </c>
      <c r="N28" s="12">
        <f t="shared" si="0"/>
        <v>0</v>
      </c>
      <c r="O28" s="12">
        <f t="shared" si="0"/>
        <v>0</v>
      </c>
    </row>
    <row r="29" spans="1:15" ht="12.75" hidden="1" outlineLevel="1" x14ac:dyDescent="0.2">
      <c r="A29" s="13"/>
      <c r="B29" s="13"/>
      <c r="C29" s="21"/>
      <c r="D29" s="20"/>
      <c r="E29" s="14" t="str">
        <f xml:space="preserve"> Time!E$97</f>
        <v>Last pre-forecast period flag</v>
      </c>
      <c r="F29" s="22">
        <f xml:space="preserve"> Time!F$97</f>
        <v>0</v>
      </c>
      <c r="G29" s="22" t="str">
        <f xml:space="preserve"> Time!G$97</f>
        <v>flag</v>
      </c>
      <c r="H29" s="22">
        <f xml:space="preserve"> Time!H$97</f>
        <v>1</v>
      </c>
      <c r="I29" s="22">
        <f xml:space="preserve"> Time!I$97</f>
        <v>0</v>
      </c>
      <c r="J29" s="22">
        <f xml:space="preserve"> Time!J$97</f>
        <v>0</v>
      </c>
      <c r="K29" s="22">
        <f xml:space="preserve"> Time!K$97</f>
        <v>0</v>
      </c>
      <c r="L29" s="22">
        <f xml:space="preserve"> Time!L$97</f>
        <v>0</v>
      </c>
      <c r="M29" s="22">
        <f xml:space="preserve"> Time!M$97</f>
        <v>1</v>
      </c>
      <c r="N29" s="22">
        <f xml:space="preserve"> Time!N$97</f>
        <v>0</v>
      </c>
      <c r="O29" s="22">
        <f xml:space="preserve"> Time!O$97</f>
        <v>0</v>
      </c>
    </row>
    <row r="30" spans="1:15" ht="12.75" hidden="1" outlineLevel="1" x14ac:dyDescent="0.2">
      <c r="A30" s="16"/>
      <c r="B30" s="16"/>
      <c r="C30" s="27"/>
      <c r="D30" s="26"/>
      <c r="E30" s="9" t="s">
        <v>281</v>
      </c>
      <c r="F30" s="15">
        <f xml:space="preserve"> SUMPRODUCT( $J28:$O28, $J29:$O29 )</f>
        <v>0</v>
      </c>
      <c r="G30" s="9" t="s">
        <v>451</v>
      </c>
    </row>
    <row r="31" spans="1:15" ht="12.75" hidden="1" outlineLevel="1" x14ac:dyDescent="0.2"/>
    <row r="32" spans="1:15" x14ac:dyDescent="0.2"/>
    <row r="33" spans="1:15" collapsed="1" x14ac:dyDescent="0.2">
      <c r="A33" s="33" t="s">
        <v>670</v>
      </c>
    </row>
    <row r="34" spans="1:15" ht="12.75" hidden="1" outlineLevel="1" x14ac:dyDescent="0.2">
      <c r="B34" s="33" t="s">
        <v>426</v>
      </c>
    </row>
    <row r="35" spans="1:15" ht="12.75" hidden="1" outlineLevel="1" x14ac:dyDescent="0.2">
      <c r="A35" s="13"/>
      <c r="B35" s="13"/>
      <c r="C35" s="21"/>
      <c r="D35" s="20"/>
      <c r="E35" s="14" t="str">
        <f xml:space="preserve"> Inp_Active!E$14</f>
        <v>Active - Consumer price index (including housing costs) - Consumer Price Index (with housing) for April</v>
      </c>
      <c r="F35" s="6">
        <f xml:space="preserve"> Inp_Active!F$14</f>
        <v>0</v>
      </c>
      <c r="G35" s="6" t="str">
        <f xml:space="preserve"> Inp_Active!G$14</f>
        <v>Index</v>
      </c>
      <c r="H35" s="6">
        <f xml:space="preserve"> Inp_Active!H$14</f>
        <v>0</v>
      </c>
      <c r="I35" s="6">
        <f xml:space="preserve"> Inp_Active!I$14</f>
        <v>0</v>
      </c>
      <c r="J35" s="6">
        <f xml:space="preserve"> Inp_Active!J$14</f>
        <v>0</v>
      </c>
      <c r="K35" s="6">
        <f xml:space="preserve"> Inp_Active!K$14</f>
        <v>0</v>
      </c>
      <c r="L35" s="6">
        <f xml:space="preserve"> Inp_Active!L$14</f>
        <v>0</v>
      </c>
      <c r="M35" s="6">
        <f xml:space="preserve"> Inp_Active!M$14</f>
        <v>0</v>
      </c>
      <c r="N35" s="6">
        <f xml:space="preserve"> Inp_Active!N$14</f>
        <v>0</v>
      </c>
      <c r="O35" s="6">
        <f xml:space="preserve"> Inp_Active!O$14</f>
        <v>0</v>
      </c>
    </row>
    <row r="36" spans="1:15" ht="12.75" hidden="1" outlineLevel="1" x14ac:dyDescent="0.2">
      <c r="A36" s="13"/>
      <c r="B36" s="13"/>
      <c r="C36" s="21"/>
      <c r="D36" s="20"/>
      <c r="E36" s="14" t="str">
        <f xml:space="preserve"> Inputs!E$86</f>
        <v>CPIH: Assumed percentage increase for unpopulated monthly values</v>
      </c>
      <c r="F36" s="10">
        <f xml:space="preserve"> Inputs!F$86</f>
        <v>0</v>
      </c>
      <c r="G36" s="10" t="str">
        <f xml:space="preserve"> Inputs!G$86</f>
        <v>%</v>
      </c>
      <c r="H36" s="10">
        <f xml:space="preserve"> Inputs!H$86</f>
        <v>0</v>
      </c>
      <c r="I36" s="10">
        <f xml:space="preserve"> Inputs!I$86</f>
        <v>0</v>
      </c>
      <c r="J36" s="10">
        <f xml:space="preserve"> Inputs!J$86</f>
        <v>0</v>
      </c>
      <c r="K36" s="10">
        <f xml:space="preserve"> Inputs!K$86</f>
        <v>0</v>
      </c>
      <c r="L36" s="10">
        <f xml:space="preserve"> Inputs!L$86</f>
        <v>0</v>
      </c>
      <c r="M36" s="10">
        <f xml:space="preserve"> Inputs!M$86</f>
        <v>0</v>
      </c>
      <c r="N36" s="10">
        <f xml:space="preserve"> Inputs!N$86</f>
        <v>0</v>
      </c>
      <c r="O36" s="10">
        <f xml:space="preserve"> Inputs!O$86</f>
        <v>0</v>
      </c>
    </row>
    <row r="37" spans="1:15" ht="12.75" hidden="1" outlineLevel="1" x14ac:dyDescent="0.2">
      <c r="E37" s="35" t="s">
        <v>426</v>
      </c>
      <c r="G37" s="35" t="s">
        <v>451</v>
      </c>
      <c r="J37" s="12">
        <f t="shared" ref="J37:O37" si="1" xml:space="preserve"> IF( J35 &gt; 0, J35, I37 * ( 1 + J36 ) )</f>
        <v>0</v>
      </c>
      <c r="K37" s="12">
        <f t="shared" si="1"/>
        <v>0</v>
      </c>
      <c r="L37" s="12">
        <f t="shared" si="1"/>
        <v>0</v>
      </c>
      <c r="M37" s="12">
        <f t="shared" si="1"/>
        <v>0</v>
      </c>
      <c r="N37" s="12">
        <f t="shared" si="1"/>
        <v>0</v>
      </c>
      <c r="O37" s="12">
        <f t="shared" si="1"/>
        <v>0</v>
      </c>
    </row>
    <row r="38" spans="1:15" ht="12.75" hidden="1" outlineLevel="1" x14ac:dyDescent="0.2"/>
    <row r="39" spans="1:15" ht="12.75" hidden="1" outlineLevel="1" x14ac:dyDescent="0.2"/>
    <row r="40" spans="1:15" ht="12.75" hidden="1" outlineLevel="1" x14ac:dyDescent="0.2">
      <c r="B40" s="33" t="s">
        <v>231</v>
      </c>
    </row>
    <row r="41" spans="1:15" ht="12.75" hidden="1" outlineLevel="1" x14ac:dyDescent="0.2">
      <c r="A41" s="13"/>
      <c r="B41" s="13"/>
      <c r="C41" s="21"/>
      <c r="D41" s="20"/>
      <c r="E41" s="14" t="str">
        <f xml:space="preserve"> Inp_Active!E$21</f>
        <v>Active - Consumer price index (including housing costs) - Consumer Price Index (with housing) for May</v>
      </c>
      <c r="F41" s="6">
        <f xml:space="preserve"> Inp_Active!F$21</f>
        <v>0</v>
      </c>
      <c r="G41" s="6" t="str">
        <f xml:space="preserve"> Inp_Active!G$21</f>
        <v>Index</v>
      </c>
      <c r="H41" s="6">
        <f xml:space="preserve"> Inp_Active!H$21</f>
        <v>0</v>
      </c>
      <c r="I41" s="6">
        <f xml:space="preserve"> Inp_Active!I$21</f>
        <v>0</v>
      </c>
      <c r="J41" s="6">
        <f xml:space="preserve"> Inp_Active!J$21</f>
        <v>0</v>
      </c>
      <c r="K41" s="6">
        <f xml:space="preserve"> Inp_Active!K$21</f>
        <v>0</v>
      </c>
      <c r="L41" s="6">
        <f xml:space="preserve"> Inp_Active!L$21</f>
        <v>0</v>
      </c>
      <c r="M41" s="6">
        <f xml:space="preserve"> Inp_Active!M$21</f>
        <v>0</v>
      </c>
      <c r="N41" s="6">
        <f xml:space="preserve"> Inp_Active!N$21</f>
        <v>0</v>
      </c>
      <c r="O41" s="6">
        <f xml:space="preserve"> Inp_Active!O$21</f>
        <v>0</v>
      </c>
    </row>
    <row r="42" spans="1:15" ht="12.75" hidden="1" outlineLevel="1" x14ac:dyDescent="0.2">
      <c r="A42" s="13"/>
      <c r="B42" s="13"/>
      <c r="C42" s="21"/>
      <c r="D42" s="20"/>
      <c r="E42" s="14" t="str">
        <f xml:space="preserve"> Inputs!E$86</f>
        <v>CPIH: Assumed percentage increase for unpopulated monthly values</v>
      </c>
      <c r="F42" s="10">
        <f xml:space="preserve"> Inputs!F$86</f>
        <v>0</v>
      </c>
      <c r="G42" s="10" t="str">
        <f xml:space="preserve"> Inputs!G$86</f>
        <v>%</v>
      </c>
      <c r="H42" s="10">
        <f xml:space="preserve"> Inputs!H$86</f>
        <v>0</v>
      </c>
      <c r="I42" s="10">
        <f xml:space="preserve"> Inputs!I$86</f>
        <v>0</v>
      </c>
      <c r="J42" s="10">
        <f xml:space="preserve"> Inputs!J$86</f>
        <v>0</v>
      </c>
      <c r="K42" s="10">
        <f xml:space="preserve"> Inputs!K$86</f>
        <v>0</v>
      </c>
      <c r="L42" s="10">
        <f xml:space="preserve"> Inputs!L$86</f>
        <v>0</v>
      </c>
      <c r="M42" s="10">
        <f xml:space="preserve"> Inputs!M$86</f>
        <v>0</v>
      </c>
      <c r="N42" s="10">
        <f xml:space="preserve"> Inputs!N$86</f>
        <v>0</v>
      </c>
      <c r="O42" s="10">
        <f xml:space="preserve"> Inputs!O$86</f>
        <v>0</v>
      </c>
    </row>
    <row r="43" spans="1:15" ht="12.75" hidden="1" outlineLevel="1" x14ac:dyDescent="0.2">
      <c r="E43" s="35" t="s">
        <v>231</v>
      </c>
      <c r="G43" s="35" t="s">
        <v>451</v>
      </c>
      <c r="J43" s="12">
        <f t="shared" ref="J43:O43" si="2" xml:space="preserve"> IF( J41 &gt; 0, J41, I43 * ( 1 + J42 ) )</f>
        <v>0</v>
      </c>
      <c r="K43" s="12">
        <f t="shared" si="2"/>
        <v>0</v>
      </c>
      <c r="L43" s="12">
        <f t="shared" si="2"/>
        <v>0</v>
      </c>
      <c r="M43" s="12">
        <f t="shared" si="2"/>
        <v>0</v>
      </c>
      <c r="N43" s="12">
        <f t="shared" si="2"/>
        <v>0</v>
      </c>
      <c r="O43" s="12">
        <f t="shared" si="2"/>
        <v>0</v>
      </c>
    </row>
    <row r="44" spans="1:15" ht="12.75" hidden="1" outlineLevel="1" x14ac:dyDescent="0.2"/>
    <row r="45" spans="1:15" ht="12.75" hidden="1" outlineLevel="1" x14ac:dyDescent="0.2"/>
    <row r="46" spans="1:15" ht="12.75" hidden="1" outlineLevel="1" x14ac:dyDescent="0.2">
      <c r="B46" s="33" t="s">
        <v>282</v>
      </c>
    </row>
    <row r="47" spans="1:15" ht="12.75" hidden="1" outlineLevel="1" x14ac:dyDescent="0.2">
      <c r="A47" s="13"/>
      <c r="B47" s="13"/>
      <c r="C47" s="21"/>
      <c r="D47" s="20"/>
      <c r="E47" s="14" t="str">
        <f xml:space="preserve"> Inp_Active!E$28</f>
        <v>Active - Consumer price index (including housing costs) - Consumer Price Index (with housing) for June</v>
      </c>
      <c r="F47" s="6">
        <f xml:space="preserve"> Inp_Active!F$28</f>
        <v>0</v>
      </c>
      <c r="G47" s="6" t="str">
        <f xml:space="preserve"> Inp_Active!G$28</f>
        <v>Index</v>
      </c>
      <c r="H47" s="6">
        <f xml:space="preserve"> Inp_Active!H$28</f>
        <v>0</v>
      </c>
      <c r="I47" s="6">
        <f xml:space="preserve"> Inp_Active!I$28</f>
        <v>0</v>
      </c>
      <c r="J47" s="6">
        <f xml:space="preserve"> Inp_Active!J$28</f>
        <v>0</v>
      </c>
      <c r="K47" s="6">
        <f xml:space="preserve"> Inp_Active!K$28</f>
        <v>0</v>
      </c>
      <c r="L47" s="6">
        <f xml:space="preserve"> Inp_Active!L$28</f>
        <v>0</v>
      </c>
      <c r="M47" s="6">
        <f xml:space="preserve"> Inp_Active!M$28</f>
        <v>0</v>
      </c>
      <c r="N47" s="6">
        <f xml:space="preserve"> Inp_Active!N$28</f>
        <v>0</v>
      </c>
      <c r="O47" s="6">
        <f xml:space="preserve"> Inp_Active!O$28</f>
        <v>0</v>
      </c>
    </row>
    <row r="48" spans="1:15" ht="12.75" hidden="1" outlineLevel="1" x14ac:dyDescent="0.2">
      <c r="A48" s="13"/>
      <c r="B48" s="13"/>
      <c r="C48" s="21"/>
      <c r="D48" s="20"/>
      <c r="E48" s="14" t="str">
        <f xml:space="preserve"> Inputs!E$86</f>
        <v>CPIH: Assumed percentage increase for unpopulated monthly values</v>
      </c>
      <c r="F48" s="10">
        <f xml:space="preserve"> Inputs!F$86</f>
        <v>0</v>
      </c>
      <c r="G48" s="10" t="str">
        <f xml:space="preserve"> Inputs!G$86</f>
        <v>%</v>
      </c>
      <c r="H48" s="10">
        <f xml:space="preserve"> Inputs!H$86</f>
        <v>0</v>
      </c>
      <c r="I48" s="10">
        <f xml:space="preserve"> Inputs!I$86</f>
        <v>0</v>
      </c>
      <c r="J48" s="10">
        <f xml:space="preserve"> Inputs!J$86</f>
        <v>0</v>
      </c>
      <c r="K48" s="10">
        <f xml:space="preserve"> Inputs!K$86</f>
        <v>0</v>
      </c>
      <c r="L48" s="10">
        <f xml:space="preserve"> Inputs!L$86</f>
        <v>0</v>
      </c>
      <c r="M48" s="10">
        <f xml:space="preserve"> Inputs!M$86</f>
        <v>0</v>
      </c>
      <c r="N48" s="10">
        <f xml:space="preserve"> Inputs!N$86</f>
        <v>0</v>
      </c>
      <c r="O48" s="10">
        <f xml:space="preserve"> Inputs!O$86</f>
        <v>0</v>
      </c>
    </row>
    <row r="49" spans="1:15" ht="12.75" hidden="1" outlineLevel="1" x14ac:dyDescent="0.2">
      <c r="E49" s="35" t="s">
        <v>282</v>
      </c>
      <c r="G49" s="35" t="s">
        <v>451</v>
      </c>
      <c r="J49" s="12">
        <f t="shared" ref="J49:O49" si="3" xml:space="preserve"> IF( J47 &gt; 0, J47, I49 * ( 1 + J48 ) )</f>
        <v>0</v>
      </c>
      <c r="K49" s="12">
        <f t="shared" si="3"/>
        <v>0</v>
      </c>
      <c r="L49" s="12">
        <f t="shared" si="3"/>
        <v>0</v>
      </c>
      <c r="M49" s="12">
        <f t="shared" si="3"/>
        <v>0</v>
      </c>
      <c r="N49" s="12">
        <f t="shared" si="3"/>
        <v>0</v>
      </c>
      <c r="O49" s="12">
        <f t="shared" si="3"/>
        <v>0</v>
      </c>
    </row>
    <row r="50" spans="1:15" ht="12.75" hidden="1" outlineLevel="1" x14ac:dyDescent="0.2"/>
    <row r="51" spans="1:15" ht="12.75" hidden="1" outlineLevel="1" x14ac:dyDescent="0.2"/>
    <row r="52" spans="1:15" ht="12.75" hidden="1" outlineLevel="1" x14ac:dyDescent="0.2">
      <c r="B52" s="33" t="s">
        <v>546</v>
      </c>
    </row>
    <row r="53" spans="1:15" ht="12.75" hidden="1" outlineLevel="1" x14ac:dyDescent="0.2">
      <c r="A53" s="13"/>
      <c r="B53" s="13"/>
      <c r="C53" s="21"/>
      <c r="D53" s="20"/>
      <c r="E53" s="14" t="str">
        <f xml:space="preserve"> Inp_Active!E$35</f>
        <v>Active - Consumer price index (including housing costs) - Consumer Price Index (with housing) for July</v>
      </c>
      <c r="F53" s="6">
        <f xml:space="preserve"> Inp_Active!F$35</f>
        <v>0</v>
      </c>
      <c r="G53" s="6" t="str">
        <f xml:space="preserve"> Inp_Active!G$35</f>
        <v>Index</v>
      </c>
      <c r="H53" s="6">
        <f xml:space="preserve"> Inp_Active!H$35</f>
        <v>0</v>
      </c>
      <c r="I53" s="6">
        <f xml:space="preserve"> Inp_Active!I$35</f>
        <v>0</v>
      </c>
      <c r="J53" s="6">
        <f xml:space="preserve"> Inp_Active!J$35</f>
        <v>0</v>
      </c>
      <c r="K53" s="6">
        <f xml:space="preserve"> Inp_Active!K$35</f>
        <v>0</v>
      </c>
      <c r="L53" s="6">
        <f xml:space="preserve"> Inp_Active!L$35</f>
        <v>0</v>
      </c>
      <c r="M53" s="6">
        <f xml:space="preserve"> Inp_Active!M$35</f>
        <v>0</v>
      </c>
      <c r="N53" s="6">
        <f xml:space="preserve"> Inp_Active!N$35</f>
        <v>0</v>
      </c>
      <c r="O53" s="6">
        <f xml:space="preserve"> Inp_Active!O$35</f>
        <v>0</v>
      </c>
    </row>
    <row r="54" spans="1:15" ht="12.75" hidden="1" outlineLevel="1" x14ac:dyDescent="0.2">
      <c r="A54" s="13"/>
      <c r="B54" s="13"/>
      <c r="C54" s="21"/>
      <c r="D54" s="20"/>
      <c r="E54" s="14" t="str">
        <f xml:space="preserve"> Inputs!E$86</f>
        <v>CPIH: Assumed percentage increase for unpopulated monthly values</v>
      </c>
      <c r="F54" s="10">
        <f xml:space="preserve"> Inputs!F$86</f>
        <v>0</v>
      </c>
      <c r="G54" s="10" t="str">
        <f xml:space="preserve"> Inputs!G$86</f>
        <v>%</v>
      </c>
      <c r="H54" s="10">
        <f xml:space="preserve"> Inputs!H$86</f>
        <v>0</v>
      </c>
      <c r="I54" s="10">
        <f xml:space="preserve"> Inputs!I$86</f>
        <v>0</v>
      </c>
      <c r="J54" s="10">
        <f xml:space="preserve"> Inputs!J$86</f>
        <v>0</v>
      </c>
      <c r="K54" s="10">
        <f xml:space="preserve"> Inputs!K$86</f>
        <v>0</v>
      </c>
      <c r="L54" s="10">
        <f xml:space="preserve"> Inputs!L$86</f>
        <v>0</v>
      </c>
      <c r="M54" s="10">
        <f xml:space="preserve"> Inputs!M$86</f>
        <v>0</v>
      </c>
      <c r="N54" s="10">
        <f xml:space="preserve"> Inputs!N$86</f>
        <v>0</v>
      </c>
      <c r="O54" s="10">
        <f xml:space="preserve"> Inputs!O$86</f>
        <v>0</v>
      </c>
    </row>
    <row r="55" spans="1:15" ht="12.75" hidden="1" outlineLevel="1" x14ac:dyDescent="0.2">
      <c r="E55" s="35" t="s">
        <v>546</v>
      </c>
      <c r="G55" s="35" t="s">
        <v>451</v>
      </c>
      <c r="J55" s="12">
        <f t="shared" ref="J55:O55" si="4" xml:space="preserve"> IF( J53 &gt; 0, J53, I55 * ( 1 + J54 ) )</f>
        <v>0</v>
      </c>
      <c r="K55" s="12">
        <f t="shared" si="4"/>
        <v>0</v>
      </c>
      <c r="L55" s="12">
        <f t="shared" si="4"/>
        <v>0</v>
      </c>
      <c r="M55" s="12">
        <f t="shared" si="4"/>
        <v>0</v>
      </c>
      <c r="N55" s="12">
        <f t="shared" si="4"/>
        <v>0</v>
      </c>
      <c r="O55" s="12">
        <f t="shared" si="4"/>
        <v>0</v>
      </c>
    </row>
    <row r="56" spans="1:15" ht="12.75" hidden="1" outlineLevel="1" x14ac:dyDescent="0.2"/>
    <row r="57" spans="1:15" ht="12.75" hidden="1" outlineLevel="1" x14ac:dyDescent="0.2"/>
    <row r="58" spans="1:15" ht="12.75" hidden="1" outlineLevel="1" x14ac:dyDescent="0.2">
      <c r="B58" s="33" t="s">
        <v>681</v>
      </c>
    </row>
    <row r="59" spans="1:15" ht="12.75" hidden="1" outlineLevel="1" x14ac:dyDescent="0.2">
      <c r="A59" s="13"/>
      <c r="B59" s="13"/>
      <c r="C59" s="21"/>
      <c r="D59" s="20"/>
      <c r="E59" s="14" t="str">
        <f xml:space="preserve"> Inp_Active!E$42</f>
        <v>Active - Consumer price index (including housing costs) - Consumer Price Index (with housing) for August</v>
      </c>
      <c r="F59" s="6">
        <f xml:space="preserve"> Inp_Active!F$42</f>
        <v>0</v>
      </c>
      <c r="G59" s="6" t="str">
        <f xml:space="preserve"> Inp_Active!G$42</f>
        <v>Index</v>
      </c>
      <c r="H59" s="6">
        <f xml:space="preserve"> Inp_Active!H$42</f>
        <v>0</v>
      </c>
      <c r="I59" s="6">
        <f xml:space="preserve"> Inp_Active!I$42</f>
        <v>0</v>
      </c>
      <c r="J59" s="6">
        <f xml:space="preserve"> Inp_Active!J$42</f>
        <v>0</v>
      </c>
      <c r="K59" s="6">
        <f xml:space="preserve"> Inp_Active!K$42</f>
        <v>0</v>
      </c>
      <c r="L59" s="6">
        <f xml:space="preserve"> Inp_Active!L$42</f>
        <v>0</v>
      </c>
      <c r="M59" s="6">
        <f xml:space="preserve"> Inp_Active!M$42</f>
        <v>0</v>
      </c>
      <c r="N59" s="6">
        <f xml:space="preserve"> Inp_Active!N$42</f>
        <v>0</v>
      </c>
      <c r="O59" s="6">
        <f xml:space="preserve"> Inp_Active!O$42</f>
        <v>0</v>
      </c>
    </row>
    <row r="60" spans="1:15" ht="12.75" hidden="1" outlineLevel="1" x14ac:dyDescent="0.2">
      <c r="A60" s="13"/>
      <c r="B60" s="13"/>
      <c r="C60" s="21"/>
      <c r="D60" s="20"/>
      <c r="E60" s="14" t="str">
        <f xml:space="preserve"> Inputs!E$86</f>
        <v>CPIH: Assumed percentage increase for unpopulated monthly values</v>
      </c>
      <c r="F60" s="10">
        <f xml:space="preserve"> Inputs!F$86</f>
        <v>0</v>
      </c>
      <c r="G60" s="10" t="str">
        <f xml:space="preserve"> Inputs!G$86</f>
        <v>%</v>
      </c>
      <c r="H60" s="10">
        <f xml:space="preserve"> Inputs!H$86</f>
        <v>0</v>
      </c>
      <c r="I60" s="10">
        <f xml:space="preserve"> Inputs!I$86</f>
        <v>0</v>
      </c>
      <c r="J60" s="10">
        <f xml:space="preserve"> Inputs!J$86</f>
        <v>0</v>
      </c>
      <c r="K60" s="10">
        <f xml:space="preserve"> Inputs!K$86</f>
        <v>0</v>
      </c>
      <c r="L60" s="10">
        <f xml:space="preserve"> Inputs!L$86</f>
        <v>0</v>
      </c>
      <c r="M60" s="10">
        <f xml:space="preserve"> Inputs!M$86</f>
        <v>0</v>
      </c>
      <c r="N60" s="10">
        <f xml:space="preserve"> Inputs!N$86</f>
        <v>0</v>
      </c>
      <c r="O60" s="10">
        <f xml:space="preserve"> Inputs!O$86</f>
        <v>0</v>
      </c>
    </row>
    <row r="61" spans="1:15" ht="12.75" hidden="1" outlineLevel="1" x14ac:dyDescent="0.2">
      <c r="E61" s="35" t="s">
        <v>681</v>
      </c>
      <c r="G61" s="35" t="s">
        <v>451</v>
      </c>
      <c r="J61" s="12">
        <f t="shared" ref="J61:O61" si="5" xml:space="preserve"> IF( J59 &gt; 0, J59, I61 * ( 1 + J60 ) )</f>
        <v>0</v>
      </c>
      <c r="K61" s="12">
        <f t="shared" si="5"/>
        <v>0</v>
      </c>
      <c r="L61" s="12">
        <f t="shared" si="5"/>
        <v>0</v>
      </c>
      <c r="M61" s="12">
        <f t="shared" si="5"/>
        <v>0</v>
      </c>
      <c r="N61" s="12">
        <f t="shared" si="5"/>
        <v>0</v>
      </c>
      <c r="O61" s="12">
        <f t="shared" si="5"/>
        <v>0</v>
      </c>
    </row>
    <row r="62" spans="1:15" ht="12.75" hidden="1" outlineLevel="1" x14ac:dyDescent="0.2"/>
    <row r="63" spans="1:15" ht="12.75" hidden="1" outlineLevel="1" x14ac:dyDescent="0.2"/>
    <row r="64" spans="1:15" ht="12.75" hidden="1" outlineLevel="1" x14ac:dyDescent="0.2">
      <c r="B64" s="33" t="s">
        <v>547</v>
      </c>
    </row>
    <row r="65" spans="1:15" ht="12.75" hidden="1" outlineLevel="1" x14ac:dyDescent="0.2">
      <c r="A65" s="13"/>
      <c r="B65" s="13"/>
      <c r="C65" s="21"/>
      <c r="D65" s="20"/>
      <c r="E65" s="14" t="str">
        <f xml:space="preserve"> Inp_Active!E$49</f>
        <v>Active - Consumer price index (including housing costs) - Consumer Price Index (with housing) for September</v>
      </c>
      <c r="F65" s="6">
        <f xml:space="preserve"> Inp_Active!F$49</f>
        <v>0</v>
      </c>
      <c r="G65" s="6" t="str">
        <f xml:space="preserve"> Inp_Active!G$49</f>
        <v>Index</v>
      </c>
      <c r="H65" s="6">
        <f xml:space="preserve"> Inp_Active!H$49</f>
        <v>0</v>
      </c>
      <c r="I65" s="6">
        <f xml:space="preserve"> Inp_Active!I$49</f>
        <v>0</v>
      </c>
      <c r="J65" s="6">
        <f xml:space="preserve"> Inp_Active!J$49</f>
        <v>0</v>
      </c>
      <c r="K65" s="6">
        <f xml:space="preserve"> Inp_Active!K$49</f>
        <v>0</v>
      </c>
      <c r="L65" s="6">
        <f xml:space="preserve"> Inp_Active!L$49</f>
        <v>0</v>
      </c>
      <c r="M65" s="6">
        <f xml:space="preserve"> Inp_Active!M$49</f>
        <v>0</v>
      </c>
      <c r="N65" s="6">
        <f xml:space="preserve"> Inp_Active!N$49</f>
        <v>0</v>
      </c>
      <c r="O65" s="6">
        <f xml:space="preserve"> Inp_Active!O$49</f>
        <v>0</v>
      </c>
    </row>
    <row r="66" spans="1:15" ht="12.75" hidden="1" outlineLevel="1" x14ac:dyDescent="0.2">
      <c r="A66" s="13"/>
      <c r="B66" s="13"/>
      <c r="C66" s="21"/>
      <c r="D66" s="20"/>
      <c r="E66" s="14" t="str">
        <f xml:space="preserve"> Inputs!E$86</f>
        <v>CPIH: Assumed percentage increase for unpopulated monthly values</v>
      </c>
      <c r="F66" s="10">
        <f xml:space="preserve"> Inputs!F$86</f>
        <v>0</v>
      </c>
      <c r="G66" s="10" t="str">
        <f xml:space="preserve"> Inputs!G$86</f>
        <v>%</v>
      </c>
      <c r="H66" s="10">
        <f xml:space="preserve"> Inputs!H$86</f>
        <v>0</v>
      </c>
      <c r="I66" s="10">
        <f xml:space="preserve"> Inputs!I$86</f>
        <v>0</v>
      </c>
      <c r="J66" s="10">
        <f xml:space="preserve"> Inputs!J$86</f>
        <v>0</v>
      </c>
      <c r="K66" s="10">
        <f xml:space="preserve"> Inputs!K$86</f>
        <v>0</v>
      </c>
      <c r="L66" s="10">
        <f xml:space="preserve"> Inputs!L$86</f>
        <v>0</v>
      </c>
      <c r="M66" s="10">
        <f xml:space="preserve"> Inputs!M$86</f>
        <v>0</v>
      </c>
      <c r="N66" s="10">
        <f xml:space="preserve"> Inputs!N$86</f>
        <v>0</v>
      </c>
      <c r="O66" s="10">
        <f xml:space="preserve"> Inputs!O$86</f>
        <v>0</v>
      </c>
    </row>
    <row r="67" spans="1:15" ht="12.75" hidden="1" outlineLevel="1" x14ac:dyDescent="0.2">
      <c r="E67" s="35" t="s">
        <v>547</v>
      </c>
      <c r="G67" s="35" t="s">
        <v>451</v>
      </c>
      <c r="J67" s="12">
        <f t="shared" ref="J67:O67" si="6" xml:space="preserve"> IF( J65 &gt; 0, J65, I67 * ( 1 + J66 ) )</f>
        <v>0</v>
      </c>
      <c r="K67" s="12">
        <f t="shared" si="6"/>
        <v>0</v>
      </c>
      <c r="L67" s="12">
        <f t="shared" si="6"/>
        <v>0</v>
      </c>
      <c r="M67" s="12">
        <f t="shared" si="6"/>
        <v>0</v>
      </c>
      <c r="N67" s="12">
        <f t="shared" si="6"/>
        <v>0</v>
      </c>
      <c r="O67" s="12">
        <f t="shared" si="6"/>
        <v>0</v>
      </c>
    </row>
    <row r="68" spans="1:15" ht="12.75" hidden="1" outlineLevel="1" x14ac:dyDescent="0.2"/>
    <row r="69" spans="1:15" ht="12.75" hidden="1" outlineLevel="1" x14ac:dyDescent="0.2"/>
    <row r="70" spans="1:15" ht="12.75" hidden="1" outlineLevel="1" x14ac:dyDescent="0.2">
      <c r="B70" s="33" t="s">
        <v>682</v>
      </c>
    </row>
    <row r="71" spans="1:15" ht="12.75" hidden="1" outlineLevel="1" x14ac:dyDescent="0.2">
      <c r="A71" s="13"/>
      <c r="B71" s="13"/>
      <c r="C71" s="21"/>
      <c r="D71" s="20"/>
      <c r="E71" s="14" t="str">
        <f xml:space="preserve"> Inp_Active!E$56</f>
        <v>Active - Consumer price index (including housing costs) - Consumer Price Index (with housing) for October</v>
      </c>
      <c r="F71" s="6">
        <f xml:space="preserve"> Inp_Active!F$56</f>
        <v>0</v>
      </c>
      <c r="G71" s="6" t="str">
        <f xml:space="preserve"> Inp_Active!G$56</f>
        <v>Index</v>
      </c>
      <c r="H71" s="6">
        <f xml:space="preserve"> Inp_Active!H$56</f>
        <v>0</v>
      </c>
      <c r="I71" s="6">
        <f xml:space="preserve"> Inp_Active!I$56</f>
        <v>0</v>
      </c>
      <c r="J71" s="6">
        <f xml:space="preserve"> Inp_Active!J$56</f>
        <v>0</v>
      </c>
      <c r="K71" s="6">
        <f xml:space="preserve"> Inp_Active!K$56</f>
        <v>0</v>
      </c>
      <c r="L71" s="6">
        <f xml:space="preserve"> Inp_Active!L$56</f>
        <v>0</v>
      </c>
      <c r="M71" s="6">
        <f xml:space="preserve"> Inp_Active!M$56</f>
        <v>0</v>
      </c>
      <c r="N71" s="6">
        <f xml:space="preserve"> Inp_Active!N$56</f>
        <v>0</v>
      </c>
      <c r="O71" s="6">
        <f xml:space="preserve"> Inp_Active!O$56</f>
        <v>0</v>
      </c>
    </row>
    <row r="72" spans="1:15" ht="12.75" hidden="1" outlineLevel="1" x14ac:dyDescent="0.2">
      <c r="A72" s="13"/>
      <c r="B72" s="13"/>
      <c r="C72" s="21"/>
      <c r="D72" s="20"/>
      <c r="E72" s="14" t="str">
        <f xml:space="preserve"> Inputs!E$86</f>
        <v>CPIH: Assumed percentage increase for unpopulated monthly values</v>
      </c>
      <c r="F72" s="10">
        <f xml:space="preserve"> Inputs!F$86</f>
        <v>0</v>
      </c>
      <c r="G72" s="10" t="str">
        <f xml:space="preserve"> Inputs!G$86</f>
        <v>%</v>
      </c>
      <c r="H72" s="10">
        <f xml:space="preserve"> Inputs!H$86</f>
        <v>0</v>
      </c>
      <c r="I72" s="10">
        <f xml:space="preserve"> Inputs!I$86</f>
        <v>0</v>
      </c>
      <c r="J72" s="10">
        <f xml:space="preserve"> Inputs!J$86</f>
        <v>0</v>
      </c>
      <c r="K72" s="10">
        <f xml:space="preserve"> Inputs!K$86</f>
        <v>0</v>
      </c>
      <c r="L72" s="10">
        <f xml:space="preserve"> Inputs!L$86</f>
        <v>0</v>
      </c>
      <c r="M72" s="10">
        <f xml:space="preserve"> Inputs!M$86</f>
        <v>0</v>
      </c>
      <c r="N72" s="10">
        <f xml:space="preserve"> Inputs!N$86</f>
        <v>0</v>
      </c>
      <c r="O72" s="10">
        <f xml:space="preserve"> Inputs!O$86</f>
        <v>0</v>
      </c>
    </row>
    <row r="73" spans="1:15" ht="12.75" hidden="1" outlineLevel="1" x14ac:dyDescent="0.2">
      <c r="E73" s="35" t="s">
        <v>682</v>
      </c>
      <c r="G73" s="35" t="s">
        <v>451</v>
      </c>
      <c r="J73" s="12">
        <f t="shared" ref="J73:O73" si="7" xml:space="preserve"> IF( J71 &gt; 0, J71, I73 * ( 1 + J72 ) )</f>
        <v>0</v>
      </c>
      <c r="K73" s="12">
        <f t="shared" si="7"/>
        <v>0</v>
      </c>
      <c r="L73" s="12">
        <f t="shared" si="7"/>
        <v>0</v>
      </c>
      <c r="M73" s="12">
        <f t="shared" si="7"/>
        <v>0</v>
      </c>
      <c r="N73" s="12">
        <f t="shared" si="7"/>
        <v>0</v>
      </c>
      <c r="O73" s="12">
        <f t="shared" si="7"/>
        <v>0</v>
      </c>
    </row>
    <row r="74" spans="1:15" ht="12.75" hidden="1" outlineLevel="1" x14ac:dyDescent="0.2"/>
    <row r="75" spans="1:15" ht="12.75" hidden="1" outlineLevel="1" x14ac:dyDescent="0.2"/>
    <row r="76" spans="1:15" ht="12.75" hidden="1" outlineLevel="1" x14ac:dyDescent="0.2">
      <c r="B76" s="33" t="s">
        <v>640</v>
      </c>
    </row>
    <row r="77" spans="1:15" ht="12.75" hidden="1" outlineLevel="1" x14ac:dyDescent="0.2">
      <c r="A77" s="13"/>
      <c r="B77" s="13"/>
      <c r="C77" s="21"/>
      <c r="D77" s="20"/>
      <c r="E77" s="14" t="str">
        <f xml:space="preserve"> Inp_Active!E$63</f>
        <v>Active - Consumer price index (including housing costs) - Consumer Price Index (with housing) for November</v>
      </c>
      <c r="F77" s="6">
        <f xml:space="preserve"> Inp_Active!F$63</f>
        <v>0</v>
      </c>
      <c r="G77" s="6" t="str">
        <f xml:space="preserve"> Inp_Active!G$63</f>
        <v>Index</v>
      </c>
      <c r="H77" s="6">
        <f xml:space="preserve"> Inp_Active!H$63</f>
        <v>0</v>
      </c>
      <c r="I77" s="6">
        <f xml:space="preserve"> Inp_Active!I$63</f>
        <v>0</v>
      </c>
      <c r="J77" s="6">
        <f xml:space="preserve"> Inp_Active!J$63</f>
        <v>0</v>
      </c>
      <c r="K77" s="6">
        <f xml:space="preserve"> Inp_Active!K$63</f>
        <v>0</v>
      </c>
      <c r="L77" s="6">
        <f xml:space="preserve"> Inp_Active!L$63</f>
        <v>0</v>
      </c>
      <c r="M77" s="6">
        <f xml:space="preserve"> Inp_Active!M$63</f>
        <v>0</v>
      </c>
      <c r="N77" s="6">
        <f xml:space="preserve"> Inp_Active!N$63</f>
        <v>0</v>
      </c>
      <c r="O77" s="6">
        <f xml:space="preserve"> Inp_Active!O$63</f>
        <v>0</v>
      </c>
    </row>
    <row r="78" spans="1:15" ht="12.75" hidden="1" outlineLevel="1" x14ac:dyDescent="0.2">
      <c r="A78" s="13"/>
      <c r="B78" s="13"/>
      <c r="C78" s="21"/>
      <c r="D78" s="20"/>
      <c r="E78" s="14" t="str">
        <f xml:space="preserve"> Inputs!E$86</f>
        <v>CPIH: Assumed percentage increase for unpopulated monthly values</v>
      </c>
      <c r="F78" s="10">
        <f xml:space="preserve"> Inputs!F$86</f>
        <v>0</v>
      </c>
      <c r="G78" s="10" t="str">
        <f xml:space="preserve"> Inputs!G$86</f>
        <v>%</v>
      </c>
      <c r="H78" s="10">
        <f xml:space="preserve"> Inputs!H$86</f>
        <v>0</v>
      </c>
      <c r="I78" s="10">
        <f xml:space="preserve"> Inputs!I$86</f>
        <v>0</v>
      </c>
      <c r="J78" s="10">
        <f xml:space="preserve"> Inputs!J$86</f>
        <v>0</v>
      </c>
      <c r="K78" s="10">
        <f xml:space="preserve"> Inputs!K$86</f>
        <v>0</v>
      </c>
      <c r="L78" s="10">
        <f xml:space="preserve"> Inputs!L$86</f>
        <v>0</v>
      </c>
      <c r="M78" s="10">
        <f xml:space="preserve"> Inputs!M$86</f>
        <v>0</v>
      </c>
      <c r="N78" s="10">
        <f xml:space="preserve"> Inputs!N$86</f>
        <v>0</v>
      </c>
      <c r="O78" s="10">
        <f xml:space="preserve"> Inputs!O$86</f>
        <v>0</v>
      </c>
    </row>
    <row r="79" spans="1:15" ht="12.75" hidden="1" outlineLevel="1" x14ac:dyDescent="0.2">
      <c r="E79" s="35" t="s">
        <v>640</v>
      </c>
      <c r="G79" s="35" t="s">
        <v>451</v>
      </c>
      <c r="J79" s="12">
        <f t="shared" ref="J79:O79" si="8" xml:space="preserve"> IF( J77 &gt; 0, J77, I79 * ( 1 + J78 ) )</f>
        <v>0</v>
      </c>
      <c r="K79" s="12">
        <f t="shared" si="8"/>
        <v>0</v>
      </c>
      <c r="L79" s="12">
        <f t="shared" si="8"/>
        <v>0</v>
      </c>
      <c r="M79" s="12">
        <f t="shared" si="8"/>
        <v>0</v>
      </c>
      <c r="N79" s="12">
        <f t="shared" si="8"/>
        <v>0</v>
      </c>
      <c r="O79" s="12">
        <f t="shared" si="8"/>
        <v>0</v>
      </c>
    </row>
    <row r="80" spans="1:15" ht="12.75" hidden="1" outlineLevel="1" x14ac:dyDescent="0.2"/>
    <row r="81" spans="1:15" ht="12.75" hidden="1" outlineLevel="1" x14ac:dyDescent="0.2"/>
    <row r="82" spans="1:15" ht="12.75" hidden="1" outlineLevel="1" x14ac:dyDescent="0.2">
      <c r="B82" s="33" t="s">
        <v>185</v>
      </c>
    </row>
    <row r="83" spans="1:15" ht="12.75" hidden="1" outlineLevel="1" x14ac:dyDescent="0.2">
      <c r="A83" s="13"/>
      <c r="B83" s="13"/>
      <c r="C83" s="21"/>
      <c r="D83" s="20"/>
      <c r="E83" s="14" t="str">
        <f xml:space="preserve"> Inp_Active!E$70</f>
        <v>Active - Consumer price index (including housing costs) - Consumer Price Index (with housing) for December</v>
      </c>
      <c r="F83" s="6">
        <f xml:space="preserve"> Inp_Active!F$70</f>
        <v>0</v>
      </c>
      <c r="G83" s="6" t="str">
        <f xml:space="preserve"> Inp_Active!G$70</f>
        <v>Index</v>
      </c>
      <c r="H83" s="6">
        <f xml:space="preserve"> Inp_Active!H$70</f>
        <v>0</v>
      </c>
      <c r="I83" s="6">
        <f xml:space="preserve"> Inp_Active!I$70</f>
        <v>0</v>
      </c>
      <c r="J83" s="6">
        <f xml:space="preserve"> Inp_Active!J$70</f>
        <v>0</v>
      </c>
      <c r="K83" s="6">
        <f xml:space="preserve"> Inp_Active!K$70</f>
        <v>0</v>
      </c>
      <c r="L83" s="6">
        <f xml:space="preserve"> Inp_Active!L$70</f>
        <v>0</v>
      </c>
      <c r="M83" s="6">
        <f xml:space="preserve"> Inp_Active!M$70</f>
        <v>0</v>
      </c>
      <c r="N83" s="6">
        <f xml:space="preserve"> Inp_Active!N$70</f>
        <v>0</v>
      </c>
      <c r="O83" s="6">
        <f xml:space="preserve"> Inp_Active!O$70</f>
        <v>0</v>
      </c>
    </row>
    <row r="84" spans="1:15" ht="12.75" hidden="1" outlineLevel="1" x14ac:dyDescent="0.2">
      <c r="A84" s="13"/>
      <c r="B84" s="13"/>
      <c r="C84" s="21"/>
      <c r="D84" s="20"/>
      <c r="E84" s="14" t="str">
        <f xml:space="preserve"> Inputs!E$86</f>
        <v>CPIH: Assumed percentage increase for unpopulated monthly values</v>
      </c>
      <c r="F84" s="10">
        <f xml:space="preserve"> Inputs!F$86</f>
        <v>0</v>
      </c>
      <c r="G84" s="10" t="str">
        <f xml:space="preserve"> Inputs!G$86</f>
        <v>%</v>
      </c>
      <c r="H84" s="10">
        <f xml:space="preserve"> Inputs!H$86</f>
        <v>0</v>
      </c>
      <c r="I84" s="10">
        <f xml:space="preserve"> Inputs!I$86</f>
        <v>0</v>
      </c>
      <c r="J84" s="10">
        <f xml:space="preserve"> Inputs!J$86</f>
        <v>0</v>
      </c>
      <c r="K84" s="10">
        <f xml:space="preserve"> Inputs!K$86</f>
        <v>0</v>
      </c>
      <c r="L84" s="10">
        <f xml:space="preserve"> Inputs!L$86</f>
        <v>0</v>
      </c>
      <c r="M84" s="10">
        <f xml:space="preserve"> Inputs!M$86</f>
        <v>0</v>
      </c>
      <c r="N84" s="10">
        <f xml:space="preserve"> Inputs!N$86</f>
        <v>0</v>
      </c>
      <c r="O84" s="10">
        <f xml:space="preserve"> Inputs!O$86</f>
        <v>0</v>
      </c>
    </row>
    <row r="85" spans="1:15" ht="12.75" hidden="1" outlineLevel="1" x14ac:dyDescent="0.2">
      <c r="E85" s="35" t="s">
        <v>185</v>
      </c>
      <c r="G85" s="35" t="s">
        <v>451</v>
      </c>
      <c r="J85" s="12">
        <f t="shared" ref="J85:O85" si="9" xml:space="preserve"> IF( J83 &gt; 0, J83, I85 * ( 1 + J84 ) )</f>
        <v>0</v>
      </c>
      <c r="K85" s="12">
        <f t="shared" si="9"/>
        <v>0</v>
      </c>
      <c r="L85" s="12">
        <f t="shared" si="9"/>
        <v>0</v>
      </c>
      <c r="M85" s="12">
        <f t="shared" si="9"/>
        <v>0</v>
      </c>
      <c r="N85" s="12">
        <f t="shared" si="9"/>
        <v>0</v>
      </c>
      <c r="O85" s="12">
        <f t="shared" si="9"/>
        <v>0</v>
      </c>
    </row>
    <row r="86" spans="1:15" ht="12.75" hidden="1" outlineLevel="1" x14ac:dyDescent="0.2"/>
    <row r="87" spans="1:15" ht="12.75" hidden="1" outlineLevel="1" x14ac:dyDescent="0.2"/>
    <row r="88" spans="1:15" ht="12.75" hidden="1" outlineLevel="1" x14ac:dyDescent="0.2">
      <c r="B88" s="33" t="s">
        <v>459</v>
      </c>
    </row>
    <row r="89" spans="1:15" ht="12.75" hidden="1" outlineLevel="1" x14ac:dyDescent="0.2">
      <c r="A89" s="13"/>
      <c r="B89" s="13"/>
      <c r="C89" s="21"/>
      <c r="D89" s="20"/>
      <c r="E89" s="14" t="str">
        <f xml:space="preserve"> Inp_Active!E$77</f>
        <v>Active - Consumer price index (including housing costs) - Consumer Price Index (with housing) for January</v>
      </c>
      <c r="F89" s="6">
        <f xml:space="preserve"> Inp_Active!F$77</f>
        <v>0</v>
      </c>
      <c r="G89" s="6" t="str">
        <f xml:space="preserve"> Inp_Active!G$77</f>
        <v>Index</v>
      </c>
      <c r="H89" s="6">
        <f xml:space="preserve"> Inp_Active!H$77</f>
        <v>0</v>
      </c>
      <c r="I89" s="6">
        <f xml:space="preserve"> Inp_Active!I$77</f>
        <v>0</v>
      </c>
      <c r="J89" s="6">
        <f xml:space="preserve"> Inp_Active!J$77</f>
        <v>0</v>
      </c>
      <c r="K89" s="6">
        <f xml:space="preserve"> Inp_Active!K$77</f>
        <v>0</v>
      </c>
      <c r="L89" s="6">
        <f xml:space="preserve"> Inp_Active!L$77</f>
        <v>0</v>
      </c>
      <c r="M89" s="6">
        <f xml:space="preserve"> Inp_Active!M$77</f>
        <v>0</v>
      </c>
      <c r="N89" s="6">
        <f xml:space="preserve"> Inp_Active!N$77</f>
        <v>0</v>
      </c>
      <c r="O89" s="6">
        <f xml:space="preserve"> Inp_Active!O$77</f>
        <v>0</v>
      </c>
    </row>
    <row r="90" spans="1:15" ht="12.75" hidden="1" outlineLevel="1" x14ac:dyDescent="0.2">
      <c r="A90" s="13"/>
      <c r="B90" s="13"/>
      <c r="C90" s="21"/>
      <c r="D90" s="20"/>
      <c r="E90" s="14" t="str">
        <f xml:space="preserve"> Inputs!E$86</f>
        <v>CPIH: Assumed percentage increase for unpopulated monthly values</v>
      </c>
      <c r="F90" s="10">
        <f xml:space="preserve"> Inputs!F$86</f>
        <v>0</v>
      </c>
      <c r="G90" s="10" t="str">
        <f xml:space="preserve"> Inputs!G$86</f>
        <v>%</v>
      </c>
      <c r="H90" s="10">
        <f xml:space="preserve"> Inputs!H$86</f>
        <v>0</v>
      </c>
      <c r="I90" s="10">
        <f xml:space="preserve"> Inputs!I$86</f>
        <v>0</v>
      </c>
      <c r="J90" s="10">
        <f xml:space="preserve"> Inputs!J$86</f>
        <v>0</v>
      </c>
      <c r="K90" s="10">
        <f xml:space="preserve"> Inputs!K$86</f>
        <v>0</v>
      </c>
      <c r="L90" s="10">
        <f xml:space="preserve"> Inputs!L$86</f>
        <v>0</v>
      </c>
      <c r="M90" s="10">
        <f xml:space="preserve"> Inputs!M$86</f>
        <v>0</v>
      </c>
      <c r="N90" s="10">
        <f xml:space="preserve"> Inputs!N$86</f>
        <v>0</v>
      </c>
      <c r="O90" s="10">
        <f xml:space="preserve"> Inputs!O$86</f>
        <v>0</v>
      </c>
    </row>
    <row r="91" spans="1:15" ht="12.75" hidden="1" outlineLevel="1" x14ac:dyDescent="0.2">
      <c r="E91" s="35" t="s">
        <v>459</v>
      </c>
      <c r="G91" s="35" t="s">
        <v>451</v>
      </c>
      <c r="J91" s="12">
        <f t="shared" ref="J91:O91" si="10" xml:space="preserve"> IF( J89 &gt; 0, J89, I91 * ( 1 + J90 ) )</f>
        <v>0</v>
      </c>
      <c r="K91" s="12">
        <f t="shared" si="10"/>
        <v>0</v>
      </c>
      <c r="L91" s="12">
        <f t="shared" si="10"/>
        <v>0</v>
      </c>
      <c r="M91" s="12">
        <f t="shared" si="10"/>
        <v>0</v>
      </c>
      <c r="N91" s="12">
        <f t="shared" si="10"/>
        <v>0</v>
      </c>
      <c r="O91" s="12">
        <f t="shared" si="10"/>
        <v>0</v>
      </c>
    </row>
    <row r="92" spans="1:15" ht="12.75" hidden="1" outlineLevel="1" x14ac:dyDescent="0.2"/>
    <row r="93" spans="1:15" ht="12.75" hidden="1" outlineLevel="1" x14ac:dyDescent="0.2"/>
    <row r="94" spans="1:15" ht="12.75" hidden="1" outlineLevel="1" x14ac:dyDescent="0.2">
      <c r="B94" s="33" t="s">
        <v>91</v>
      </c>
    </row>
    <row r="95" spans="1:15" ht="12.75" hidden="1" outlineLevel="1" x14ac:dyDescent="0.2">
      <c r="A95" s="13"/>
      <c r="B95" s="13"/>
      <c r="C95" s="21"/>
      <c r="D95" s="20"/>
      <c r="E95" s="14" t="str">
        <f xml:space="preserve"> Inp_Active!E$84</f>
        <v>Active - Consumer price index (including housing costs) - Consumer Price Index (with housing) for February</v>
      </c>
      <c r="F95" s="6">
        <f xml:space="preserve"> Inp_Active!F$84</f>
        <v>0</v>
      </c>
      <c r="G95" s="6" t="str">
        <f xml:space="preserve"> Inp_Active!G$84</f>
        <v>Index</v>
      </c>
      <c r="H95" s="6">
        <f xml:space="preserve"> Inp_Active!H$84</f>
        <v>0</v>
      </c>
      <c r="I95" s="6">
        <f xml:space="preserve"> Inp_Active!I$84</f>
        <v>0</v>
      </c>
      <c r="J95" s="6">
        <f xml:space="preserve"> Inp_Active!J$84</f>
        <v>0</v>
      </c>
      <c r="K95" s="6">
        <f xml:space="preserve"> Inp_Active!K$84</f>
        <v>0</v>
      </c>
      <c r="L95" s="6">
        <f xml:space="preserve"> Inp_Active!L$84</f>
        <v>0</v>
      </c>
      <c r="M95" s="6">
        <f xml:space="preserve"> Inp_Active!M$84</f>
        <v>0</v>
      </c>
      <c r="N95" s="6">
        <f xml:space="preserve"> Inp_Active!N$84</f>
        <v>0</v>
      </c>
      <c r="O95" s="6">
        <f xml:space="preserve"> Inp_Active!O$84</f>
        <v>0</v>
      </c>
    </row>
    <row r="96" spans="1:15" ht="12.75" hidden="1" outlineLevel="1" x14ac:dyDescent="0.2">
      <c r="A96" s="13"/>
      <c r="B96" s="13"/>
      <c r="C96" s="21"/>
      <c r="D96" s="20"/>
      <c r="E96" s="14" t="str">
        <f xml:space="preserve"> Inputs!E$86</f>
        <v>CPIH: Assumed percentage increase for unpopulated monthly values</v>
      </c>
      <c r="F96" s="10">
        <f xml:space="preserve"> Inputs!F$86</f>
        <v>0</v>
      </c>
      <c r="G96" s="10" t="str">
        <f xml:space="preserve"> Inputs!G$86</f>
        <v>%</v>
      </c>
      <c r="H96" s="10">
        <f xml:space="preserve"> Inputs!H$86</f>
        <v>0</v>
      </c>
      <c r="I96" s="10">
        <f xml:space="preserve"> Inputs!I$86</f>
        <v>0</v>
      </c>
      <c r="J96" s="10">
        <f xml:space="preserve"> Inputs!J$86</f>
        <v>0</v>
      </c>
      <c r="K96" s="10">
        <f xml:space="preserve"> Inputs!K$86</f>
        <v>0</v>
      </c>
      <c r="L96" s="10">
        <f xml:space="preserve"> Inputs!L$86</f>
        <v>0</v>
      </c>
      <c r="M96" s="10">
        <f xml:space="preserve"> Inputs!M$86</f>
        <v>0</v>
      </c>
      <c r="N96" s="10">
        <f xml:space="preserve"> Inputs!N$86</f>
        <v>0</v>
      </c>
      <c r="O96" s="10">
        <f xml:space="preserve"> Inputs!O$86</f>
        <v>0</v>
      </c>
    </row>
    <row r="97" spans="1:15" ht="12.75" hidden="1" outlineLevel="1" x14ac:dyDescent="0.2">
      <c r="E97" s="35" t="s">
        <v>91</v>
      </c>
      <c r="G97" s="35" t="s">
        <v>451</v>
      </c>
      <c r="J97" s="12">
        <f t="shared" ref="J97:O97" si="11" xml:space="preserve"> IF( J95 &gt; 0, J95, I97 * ( 1 + J96 ) )</f>
        <v>0</v>
      </c>
      <c r="K97" s="12">
        <f t="shared" si="11"/>
        <v>0</v>
      </c>
      <c r="L97" s="12">
        <f t="shared" si="11"/>
        <v>0</v>
      </c>
      <c r="M97" s="12">
        <f t="shared" si="11"/>
        <v>0</v>
      </c>
      <c r="N97" s="12">
        <f t="shared" si="11"/>
        <v>0</v>
      </c>
      <c r="O97" s="12">
        <f t="shared" si="11"/>
        <v>0</v>
      </c>
    </row>
    <row r="98" spans="1:15" ht="12.75" hidden="1" outlineLevel="1" x14ac:dyDescent="0.2"/>
    <row r="99" spans="1:15" ht="12.75" hidden="1" outlineLevel="1" x14ac:dyDescent="0.2"/>
    <row r="100" spans="1:15" ht="12.75" hidden="1" outlineLevel="1" x14ac:dyDescent="0.2">
      <c r="B100" s="33" t="s">
        <v>460</v>
      </c>
    </row>
    <row r="101" spans="1:15" ht="12.75" hidden="1" outlineLevel="1" x14ac:dyDescent="0.2">
      <c r="A101" s="13"/>
      <c r="B101" s="13"/>
      <c r="C101" s="21"/>
      <c r="D101" s="20"/>
      <c r="E101" s="14" t="str">
        <f xml:space="preserve"> Inp_Active!E$91</f>
        <v>Active - Consumer price index (including housing costs) - Consumer Price Index (with housing) for March</v>
      </c>
      <c r="F101" s="6">
        <f xml:space="preserve"> Inp_Active!F$91</f>
        <v>0</v>
      </c>
      <c r="G101" s="6" t="str">
        <f xml:space="preserve"> Inp_Active!G$91</f>
        <v>Index</v>
      </c>
      <c r="H101" s="6">
        <f xml:space="preserve"> Inp_Active!H$91</f>
        <v>0</v>
      </c>
      <c r="I101" s="6">
        <f xml:space="preserve"> Inp_Active!I$91</f>
        <v>0</v>
      </c>
      <c r="J101" s="6">
        <f xml:space="preserve"> Inp_Active!J$91</f>
        <v>0</v>
      </c>
      <c r="K101" s="6">
        <f xml:space="preserve"> Inp_Active!K$91</f>
        <v>0</v>
      </c>
      <c r="L101" s="6">
        <f xml:space="preserve"> Inp_Active!L$91</f>
        <v>0</v>
      </c>
      <c r="M101" s="6">
        <f xml:space="preserve"> Inp_Active!M$91</f>
        <v>0</v>
      </c>
      <c r="N101" s="6">
        <f xml:space="preserve"> Inp_Active!N$91</f>
        <v>0</v>
      </c>
      <c r="O101" s="6">
        <f xml:space="preserve"> Inp_Active!O$91</f>
        <v>0</v>
      </c>
    </row>
    <row r="102" spans="1:15" ht="12.75" hidden="1" outlineLevel="1" x14ac:dyDescent="0.2">
      <c r="A102" s="13"/>
      <c r="B102" s="13"/>
      <c r="C102" s="21"/>
      <c r="D102" s="20"/>
      <c r="E102" s="14" t="str">
        <f xml:space="preserve"> Inputs!E$86</f>
        <v>CPIH: Assumed percentage increase for unpopulated monthly values</v>
      </c>
      <c r="F102" s="10">
        <f xml:space="preserve"> Inputs!F$86</f>
        <v>0</v>
      </c>
      <c r="G102" s="10" t="str">
        <f xml:space="preserve"> Inputs!G$86</f>
        <v>%</v>
      </c>
      <c r="H102" s="10">
        <f xml:space="preserve"> Inputs!H$86</f>
        <v>0</v>
      </c>
      <c r="I102" s="10">
        <f xml:space="preserve"> Inputs!I$86</f>
        <v>0</v>
      </c>
      <c r="J102" s="10">
        <f xml:space="preserve"> Inputs!J$86</f>
        <v>0</v>
      </c>
      <c r="K102" s="10">
        <f xml:space="preserve"> Inputs!K$86</f>
        <v>0</v>
      </c>
      <c r="L102" s="10">
        <f xml:space="preserve"> Inputs!L$86</f>
        <v>0</v>
      </c>
      <c r="M102" s="10">
        <f xml:space="preserve"> Inputs!M$86</f>
        <v>0</v>
      </c>
      <c r="N102" s="10">
        <f xml:space="preserve"> Inputs!N$86</f>
        <v>0</v>
      </c>
      <c r="O102" s="10">
        <f xml:space="preserve"> Inputs!O$86</f>
        <v>0</v>
      </c>
    </row>
    <row r="103" spans="1:15" ht="12.75" hidden="1" outlineLevel="1" x14ac:dyDescent="0.2">
      <c r="E103" s="35" t="s">
        <v>460</v>
      </c>
      <c r="G103" s="35" t="s">
        <v>451</v>
      </c>
      <c r="J103" s="12">
        <f t="shared" ref="J103:O103" si="12" xml:space="preserve"> IF( J101 &gt; 0, J101, I103 * ( 1 + J102 ) )</f>
        <v>0</v>
      </c>
      <c r="K103" s="12">
        <f t="shared" si="12"/>
        <v>0</v>
      </c>
      <c r="L103" s="12">
        <f t="shared" si="12"/>
        <v>0</v>
      </c>
      <c r="M103" s="12">
        <f t="shared" si="12"/>
        <v>0</v>
      </c>
      <c r="N103" s="12">
        <f t="shared" si="12"/>
        <v>0</v>
      </c>
      <c r="O103" s="12">
        <f t="shared" si="12"/>
        <v>0</v>
      </c>
    </row>
    <row r="104" spans="1:15" ht="12.75" hidden="1" outlineLevel="1" x14ac:dyDescent="0.2"/>
    <row r="105" spans="1:15" x14ac:dyDescent="0.2"/>
    <row r="106" spans="1:15" collapsed="1" x14ac:dyDescent="0.2">
      <c r="A106" s="33" t="s">
        <v>22</v>
      </c>
    </row>
    <row r="107" spans="1:15" ht="12.75" hidden="1" outlineLevel="1" x14ac:dyDescent="0.2">
      <c r="B107" s="33" t="s">
        <v>385</v>
      </c>
    </row>
    <row r="108" spans="1:15" ht="12.75" hidden="1" outlineLevel="1" x14ac:dyDescent="0.2">
      <c r="E108" s="35" t="str">
        <f t="shared" ref="E108:O108" si="13" xml:space="preserve"> E$37</f>
        <v>CPIH: April - index</v>
      </c>
      <c r="F108" s="12">
        <f t="shared" si="13"/>
        <v>0</v>
      </c>
      <c r="G108" s="12" t="str">
        <f t="shared" si="13"/>
        <v>Index</v>
      </c>
      <c r="H108" s="12">
        <f t="shared" si="13"/>
        <v>0</v>
      </c>
      <c r="I108" s="12">
        <f t="shared" si="13"/>
        <v>0</v>
      </c>
      <c r="J108" s="12">
        <f t="shared" si="13"/>
        <v>0</v>
      </c>
      <c r="K108" s="12">
        <f t="shared" si="13"/>
        <v>0</v>
      </c>
      <c r="L108" s="12">
        <f t="shared" si="13"/>
        <v>0</v>
      </c>
      <c r="M108" s="12">
        <f t="shared" si="13"/>
        <v>0</v>
      </c>
      <c r="N108" s="12">
        <f t="shared" si="13"/>
        <v>0</v>
      </c>
      <c r="O108" s="12">
        <f t="shared" si="13"/>
        <v>0</v>
      </c>
    </row>
    <row r="109" spans="1:15" ht="12.75" hidden="1" outlineLevel="1" x14ac:dyDescent="0.2">
      <c r="E109" s="35" t="str">
        <f t="shared" ref="E109:O109" si="14" xml:space="preserve"> E$43</f>
        <v>CPIH: May - index</v>
      </c>
      <c r="F109" s="12">
        <f t="shared" si="14"/>
        <v>0</v>
      </c>
      <c r="G109" s="12" t="str">
        <f t="shared" si="14"/>
        <v>Index</v>
      </c>
      <c r="H109" s="12">
        <f t="shared" si="14"/>
        <v>0</v>
      </c>
      <c r="I109" s="12">
        <f t="shared" si="14"/>
        <v>0</v>
      </c>
      <c r="J109" s="12">
        <f t="shared" si="14"/>
        <v>0</v>
      </c>
      <c r="K109" s="12">
        <f t="shared" si="14"/>
        <v>0</v>
      </c>
      <c r="L109" s="12">
        <f t="shared" si="14"/>
        <v>0</v>
      </c>
      <c r="M109" s="12">
        <f t="shared" si="14"/>
        <v>0</v>
      </c>
      <c r="N109" s="12">
        <f t="shared" si="14"/>
        <v>0</v>
      </c>
      <c r="O109" s="12">
        <f t="shared" si="14"/>
        <v>0</v>
      </c>
    </row>
    <row r="110" spans="1:15" ht="12.75" hidden="1" outlineLevel="1" x14ac:dyDescent="0.2">
      <c r="E110" s="35" t="str">
        <f t="shared" ref="E110:O110" si="15" xml:space="preserve"> E$49</f>
        <v>CPIH: June - index</v>
      </c>
      <c r="F110" s="12">
        <f t="shared" si="15"/>
        <v>0</v>
      </c>
      <c r="G110" s="12" t="str">
        <f t="shared" si="15"/>
        <v>Index</v>
      </c>
      <c r="H110" s="12">
        <f t="shared" si="15"/>
        <v>0</v>
      </c>
      <c r="I110" s="12">
        <f t="shared" si="15"/>
        <v>0</v>
      </c>
      <c r="J110" s="12">
        <f t="shared" si="15"/>
        <v>0</v>
      </c>
      <c r="K110" s="12">
        <f t="shared" si="15"/>
        <v>0</v>
      </c>
      <c r="L110" s="12">
        <f t="shared" si="15"/>
        <v>0</v>
      </c>
      <c r="M110" s="12">
        <f t="shared" si="15"/>
        <v>0</v>
      </c>
      <c r="N110" s="12">
        <f t="shared" si="15"/>
        <v>0</v>
      </c>
      <c r="O110" s="12">
        <f t="shared" si="15"/>
        <v>0</v>
      </c>
    </row>
    <row r="111" spans="1:15" ht="12.75" hidden="1" outlineLevel="1" x14ac:dyDescent="0.2">
      <c r="E111" s="35" t="str">
        <f t="shared" ref="E111:O111" si="16" xml:space="preserve"> E$55</f>
        <v>CPIH: July - index</v>
      </c>
      <c r="F111" s="12">
        <f t="shared" si="16"/>
        <v>0</v>
      </c>
      <c r="G111" s="12" t="str">
        <f t="shared" si="16"/>
        <v>Index</v>
      </c>
      <c r="H111" s="12">
        <f t="shared" si="16"/>
        <v>0</v>
      </c>
      <c r="I111" s="12">
        <f t="shared" si="16"/>
        <v>0</v>
      </c>
      <c r="J111" s="12">
        <f t="shared" si="16"/>
        <v>0</v>
      </c>
      <c r="K111" s="12">
        <f t="shared" si="16"/>
        <v>0</v>
      </c>
      <c r="L111" s="12">
        <f t="shared" si="16"/>
        <v>0</v>
      </c>
      <c r="M111" s="12">
        <f t="shared" si="16"/>
        <v>0</v>
      </c>
      <c r="N111" s="12">
        <f t="shared" si="16"/>
        <v>0</v>
      </c>
      <c r="O111" s="12">
        <f t="shared" si="16"/>
        <v>0</v>
      </c>
    </row>
    <row r="112" spans="1:15" ht="12.75" hidden="1" outlineLevel="1" x14ac:dyDescent="0.2">
      <c r="E112" s="35" t="str">
        <f t="shared" ref="E112:O112" si="17" xml:space="preserve"> E$61</f>
        <v>CPIH: August - index</v>
      </c>
      <c r="F112" s="12">
        <f t="shared" si="17"/>
        <v>0</v>
      </c>
      <c r="G112" s="12" t="str">
        <f t="shared" si="17"/>
        <v>Index</v>
      </c>
      <c r="H112" s="12">
        <f t="shared" si="17"/>
        <v>0</v>
      </c>
      <c r="I112" s="12">
        <f t="shared" si="17"/>
        <v>0</v>
      </c>
      <c r="J112" s="12">
        <f t="shared" si="17"/>
        <v>0</v>
      </c>
      <c r="K112" s="12">
        <f t="shared" si="17"/>
        <v>0</v>
      </c>
      <c r="L112" s="12">
        <f t="shared" si="17"/>
        <v>0</v>
      </c>
      <c r="M112" s="12">
        <f t="shared" si="17"/>
        <v>0</v>
      </c>
      <c r="N112" s="12">
        <f t="shared" si="17"/>
        <v>0</v>
      </c>
      <c r="O112" s="12">
        <f t="shared" si="17"/>
        <v>0</v>
      </c>
    </row>
    <row r="113" spans="1:15" ht="12.75" hidden="1" outlineLevel="1" x14ac:dyDescent="0.2">
      <c r="E113" s="35" t="str">
        <f t="shared" ref="E113:O113" si="18" xml:space="preserve"> E$67</f>
        <v>CPIH: September- index</v>
      </c>
      <c r="F113" s="12">
        <f t="shared" si="18"/>
        <v>0</v>
      </c>
      <c r="G113" s="12" t="str">
        <f t="shared" si="18"/>
        <v>Index</v>
      </c>
      <c r="H113" s="12">
        <f t="shared" si="18"/>
        <v>0</v>
      </c>
      <c r="I113" s="12">
        <f t="shared" si="18"/>
        <v>0</v>
      </c>
      <c r="J113" s="12">
        <f t="shared" si="18"/>
        <v>0</v>
      </c>
      <c r="K113" s="12">
        <f t="shared" si="18"/>
        <v>0</v>
      </c>
      <c r="L113" s="12">
        <f t="shared" si="18"/>
        <v>0</v>
      </c>
      <c r="M113" s="12">
        <f t="shared" si="18"/>
        <v>0</v>
      </c>
      <c r="N113" s="12">
        <f t="shared" si="18"/>
        <v>0</v>
      </c>
      <c r="O113" s="12">
        <f t="shared" si="18"/>
        <v>0</v>
      </c>
    </row>
    <row r="114" spans="1:15" ht="12.75" hidden="1" outlineLevel="1" x14ac:dyDescent="0.2">
      <c r="E114" s="35" t="str">
        <f t="shared" ref="E114:O114" si="19" xml:space="preserve"> E$73</f>
        <v>CPIH: October - index</v>
      </c>
      <c r="F114" s="12">
        <f t="shared" si="19"/>
        <v>0</v>
      </c>
      <c r="G114" s="12" t="str">
        <f t="shared" si="19"/>
        <v>Index</v>
      </c>
      <c r="H114" s="12">
        <f t="shared" si="19"/>
        <v>0</v>
      </c>
      <c r="I114" s="12">
        <f t="shared" si="19"/>
        <v>0</v>
      </c>
      <c r="J114" s="12">
        <f t="shared" si="19"/>
        <v>0</v>
      </c>
      <c r="K114" s="12">
        <f t="shared" si="19"/>
        <v>0</v>
      </c>
      <c r="L114" s="12">
        <f t="shared" si="19"/>
        <v>0</v>
      </c>
      <c r="M114" s="12">
        <f t="shared" si="19"/>
        <v>0</v>
      </c>
      <c r="N114" s="12">
        <f t="shared" si="19"/>
        <v>0</v>
      </c>
      <c r="O114" s="12">
        <f t="shared" si="19"/>
        <v>0</v>
      </c>
    </row>
    <row r="115" spans="1:15" ht="12.75" hidden="1" outlineLevel="1" x14ac:dyDescent="0.2">
      <c r="E115" s="35" t="str">
        <f t="shared" ref="E115:O115" si="20" xml:space="preserve"> E$79</f>
        <v>CPIH: November - index</v>
      </c>
      <c r="F115" s="12">
        <f t="shared" si="20"/>
        <v>0</v>
      </c>
      <c r="G115" s="12" t="str">
        <f t="shared" si="20"/>
        <v>Index</v>
      </c>
      <c r="H115" s="12">
        <f t="shared" si="20"/>
        <v>0</v>
      </c>
      <c r="I115" s="12">
        <f t="shared" si="20"/>
        <v>0</v>
      </c>
      <c r="J115" s="12">
        <f t="shared" si="20"/>
        <v>0</v>
      </c>
      <c r="K115" s="12">
        <f t="shared" si="20"/>
        <v>0</v>
      </c>
      <c r="L115" s="12">
        <f t="shared" si="20"/>
        <v>0</v>
      </c>
      <c r="M115" s="12">
        <f t="shared" si="20"/>
        <v>0</v>
      </c>
      <c r="N115" s="12">
        <f t="shared" si="20"/>
        <v>0</v>
      </c>
      <c r="O115" s="12">
        <f t="shared" si="20"/>
        <v>0</v>
      </c>
    </row>
    <row r="116" spans="1:15" ht="12.75" hidden="1" outlineLevel="1" x14ac:dyDescent="0.2">
      <c r="E116" s="35" t="str">
        <f t="shared" ref="E116:O116" si="21" xml:space="preserve"> E$85</f>
        <v>CPIH: December - index</v>
      </c>
      <c r="F116" s="12">
        <f t="shared" si="21"/>
        <v>0</v>
      </c>
      <c r="G116" s="12" t="str">
        <f t="shared" si="21"/>
        <v>Index</v>
      </c>
      <c r="H116" s="12">
        <f t="shared" si="21"/>
        <v>0</v>
      </c>
      <c r="I116" s="12">
        <f t="shared" si="21"/>
        <v>0</v>
      </c>
      <c r="J116" s="12">
        <f t="shared" si="21"/>
        <v>0</v>
      </c>
      <c r="K116" s="12">
        <f t="shared" si="21"/>
        <v>0</v>
      </c>
      <c r="L116" s="12">
        <f t="shared" si="21"/>
        <v>0</v>
      </c>
      <c r="M116" s="12">
        <f t="shared" si="21"/>
        <v>0</v>
      </c>
      <c r="N116" s="12">
        <f t="shared" si="21"/>
        <v>0</v>
      </c>
      <c r="O116" s="12">
        <f t="shared" si="21"/>
        <v>0</v>
      </c>
    </row>
    <row r="117" spans="1:15" ht="12.75" hidden="1" outlineLevel="1" x14ac:dyDescent="0.2">
      <c r="E117" s="35" t="str">
        <f t="shared" ref="E117:O117" si="22" xml:space="preserve"> E$91</f>
        <v>CPIH: January - index</v>
      </c>
      <c r="F117" s="12">
        <f t="shared" si="22"/>
        <v>0</v>
      </c>
      <c r="G117" s="12" t="str">
        <f t="shared" si="22"/>
        <v>Index</v>
      </c>
      <c r="H117" s="12">
        <f t="shared" si="22"/>
        <v>0</v>
      </c>
      <c r="I117" s="12">
        <f t="shared" si="22"/>
        <v>0</v>
      </c>
      <c r="J117" s="12">
        <f t="shared" si="22"/>
        <v>0</v>
      </c>
      <c r="K117" s="12">
        <f t="shared" si="22"/>
        <v>0</v>
      </c>
      <c r="L117" s="12">
        <f t="shared" si="22"/>
        <v>0</v>
      </c>
      <c r="M117" s="12">
        <f t="shared" si="22"/>
        <v>0</v>
      </c>
      <c r="N117" s="12">
        <f t="shared" si="22"/>
        <v>0</v>
      </c>
      <c r="O117" s="12">
        <f t="shared" si="22"/>
        <v>0</v>
      </c>
    </row>
    <row r="118" spans="1:15" ht="12.75" hidden="1" outlineLevel="1" x14ac:dyDescent="0.2">
      <c r="E118" s="35" t="str">
        <f t="shared" ref="E118:O118" si="23" xml:space="preserve"> E$97</f>
        <v>CPIH: February - index</v>
      </c>
      <c r="F118" s="12">
        <f t="shared" si="23"/>
        <v>0</v>
      </c>
      <c r="G118" s="12" t="str">
        <f t="shared" si="23"/>
        <v>Index</v>
      </c>
      <c r="H118" s="12">
        <f t="shared" si="23"/>
        <v>0</v>
      </c>
      <c r="I118" s="12">
        <f t="shared" si="23"/>
        <v>0</v>
      </c>
      <c r="J118" s="12">
        <f t="shared" si="23"/>
        <v>0</v>
      </c>
      <c r="K118" s="12">
        <f t="shared" si="23"/>
        <v>0</v>
      </c>
      <c r="L118" s="12">
        <f t="shared" si="23"/>
        <v>0</v>
      </c>
      <c r="M118" s="12">
        <f t="shared" si="23"/>
        <v>0</v>
      </c>
      <c r="N118" s="12">
        <f t="shared" si="23"/>
        <v>0</v>
      </c>
      <c r="O118" s="12">
        <f t="shared" si="23"/>
        <v>0</v>
      </c>
    </row>
    <row r="119" spans="1:15" ht="12.75" hidden="1" outlineLevel="1" x14ac:dyDescent="0.2">
      <c r="E119" s="35" t="str">
        <f t="shared" ref="E119:O119" si="24" xml:space="preserve"> E$103</f>
        <v>CPIH: March - index</v>
      </c>
      <c r="F119" s="12">
        <f t="shared" si="24"/>
        <v>0</v>
      </c>
      <c r="G119" s="12" t="str">
        <f t="shared" si="24"/>
        <v>Index</v>
      </c>
      <c r="H119" s="12">
        <f t="shared" si="24"/>
        <v>0</v>
      </c>
      <c r="I119" s="12">
        <f t="shared" si="24"/>
        <v>0</v>
      </c>
      <c r="J119" s="12">
        <f t="shared" si="24"/>
        <v>0</v>
      </c>
      <c r="K119" s="12">
        <f t="shared" si="24"/>
        <v>0</v>
      </c>
      <c r="L119" s="12">
        <f t="shared" si="24"/>
        <v>0</v>
      </c>
      <c r="M119" s="12">
        <f t="shared" si="24"/>
        <v>0</v>
      </c>
      <c r="N119" s="12">
        <f t="shared" si="24"/>
        <v>0</v>
      </c>
      <c r="O119" s="12">
        <f t="shared" si="24"/>
        <v>0</v>
      </c>
    </row>
    <row r="120" spans="1:15" ht="12.75" hidden="1" outlineLevel="1" x14ac:dyDescent="0.2">
      <c r="E120" s="35" t="s">
        <v>385</v>
      </c>
      <c r="G120" s="35" t="s">
        <v>451</v>
      </c>
      <c r="J120" s="12">
        <f t="shared" ref="J120:O120" si="25" xml:space="preserve"> AVERAGE( J108:J119 )</f>
        <v>0</v>
      </c>
      <c r="K120" s="12">
        <f t="shared" si="25"/>
        <v>0</v>
      </c>
      <c r="L120" s="12">
        <f t="shared" si="25"/>
        <v>0</v>
      </c>
      <c r="M120" s="12">
        <f t="shared" si="25"/>
        <v>0</v>
      </c>
      <c r="N120" s="12">
        <f t="shared" si="25"/>
        <v>0</v>
      </c>
      <c r="O120" s="12">
        <f t="shared" si="25"/>
        <v>0</v>
      </c>
    </row>
    <row r="121" spans="1:15" ht="12.75" hidden="1" outlineLevel="1" x14ac:dyDescent="0.2"/>
    <row r="122" spans="1:15" x14ac:dyDescent="0.2"/>
    <row r="123" spans="1:15" collapsed="1" x14ac:dyDescent="0.2">
      <c r="A123" s="33" t="s">
        <v>641</v>
      </c>
    </row>
    <row r="124" spans="1:15" ht="12.75" hidden="1" outlineLevel="1" x14ac:dyDescent="0.2">
      <c r="B124" s="33" t="s">
        <v>283</v>
      </c>
    </row>
    <row r="125" spans="1:15" ht="12.75" hidden="1" outlineLevel="1" x14ac:dyDescent="0.2">
      <c r="E125" s="35" t="str">
        <f t="shared" ref="E125:G125" si="26" xml:space="preserve"> E$23</f>
        <v>CPIH 2022-23 FYA - Base Year</v>
      </c>
      <c r="F125" s="12">
        <f t="shared" si="26"/>
        <v>123.04166666666664</v>
      </c>
      <c r="G125" s="35" t="str">
        <f t="shared" si="26"/>
        <v>Index</v>
      </c>
    </row>
    <row r="126" spans="1:15" ht="12.75" hidden="1" outlineLevel="1" x14ac:dyDescent="0.2">
      <c r="E126" s="35" t="str">
        <f t="shared" ref="E126:O126" si="27" xml:space="preserve"> E$120</f>
        <v>CPIH: Financial year average - indices</v>
      </c>
      <c r="F126" s="12">
        <f t="shared" si="27"/>
        <v>0</v>
      </c>
      <c r="G126" s="12" t="str">
        <f t="shared" si="27"/>
        <v>Index</v>
      </c>
      <c r="H126" s="12">
        <f t="shared" si="27"/>
        <v>0</v>
      </c>
      <c r="I126" s="12">
        <f t="shared" si="27"/>
        <v>0</v>
      </c>
      <c r="J126" s="12">
        <f t="shared" si="27"/>
        <v>0</v>
      </c>
      <c r="K126" s="12">
        <f t="shared" si="27"/>
        <v>0</v>
      </c>
      <c r="L126" s="12">
        <f t="shared" si="27"/>
        <v>0</v>
      </c>
      <c r="M126" s="12">
        <f t="shared" si="27"/>
        <v>0</v>
      </c>
      <c r="N126" s="12">
        <f t="shared" si="27"/>
        <v>0</v>
      </c>
      <c r="O126" s="12">
        <f t="shared" si="27"/>
        <v>0</v>
      </c>
    </row>
    <row r="127" spans="1:15" ht="12.75" hidden="1" outlineLevel="1" x14ac:dyDescent="0.2">
      <c r="A127" s="16"/>
      <c r="B127" s="16"/>
      <c r="C127" s="27"/>
      <c r="D127" s="26"/>
      <c r="E127" s="9" t="s">
        <v>283</v>
      </c>
      <c r="F127" s="9"/>
      <c r="G127" s="9" t="s">
        <v>411</v>
      </c>
      <c r="H127" s="9"/>
      <c r="I127" s="9"/>
      <c r="J127" s="76">
        <f t="shared" ref="J127:O127" si="28" xml:space="preserve"> IF( $F125 = 0, 0, J126 / $F125 )</f>
        <v>0</v>
      </c>
      <c r="K127" s="76">
        <f t="shared" si="28"/>
        <v>0</v>
      </c>
      <c r="L127" s="76">
        <f t="shared" si="28"/>
        <v>0</v>
      </c>
      <c r="M127" s="76">
        <f t="shared" si="28"/>
        <v>0</v>
      </c>
      <c r="N127" s="76">
        <f t="shared" si="28"/>
        <v>0</v>
      </c>
      <c r="O127" s="76">
        <f t="shared" si="28"/>
        <v>0</v>
      </c>
    </row>
    <row r="128" spans="1:15" ht="12.75" hidden="1" outlineLevel="1" x14ac:dyDescent="0.2"/>
    <row r="129" spans="1:1" x14ac:dyDescent="0.2"/>
    <row r="130" spans="1:1" x14ac:dyDescent="0.2"/>
    <row r="131" spans="1:1" x14ac:dyDescent="0.2"/>
    <row r="132" spans="1:1" x14ac:dyDescent="0.2">
      <c r="A132" s="33" t="s">
        <v>491</v>
      </c>
    </row>
    <row r="133" spans="1:1" x14ac:dyDescent="0.2"/>
  </sheetData>
  <conditionalFormatting sqref="F2">
    <cfRule type="cellIs" dxfId="35" priority="11" stopIfTrue="1" operator="notEqual">
      <formula>0</formula>
    </cfRule>
    <cfRule type="cellIs" dxfId="34" priority="12" stopIfTrue="1" operator="equal">
      <formula>""</formula>
    </cfRule>
  </conditionalFormatting>
  <conditionalFormatting sqref="P3:Z3">
    <cfRule type="cellIs" dxfId="33" priority="17" operator="equal">
      <formula>"PPA ext."</formula>
    </cfRule>
    <cfRule type="cellIs" dxfId="32" priority="18" operator="equal">
      <formula>"Delay"</formula>
    </cfRule>
    <cfRule type="cellIs" dxfId="31" priority="19" operator="equal">
      <formula>"Fin Close"</formula>
    </cfRule>
    <cfRule type="cellIs" dxfId="30" priority="20" stopIfTrue="1" operator="equal">
      <formula>"Construction"</formula>
    </cfRule>
    <cfRule type="cellIs" dxfId="29" priority="21" stopIfTrue="1" operator="equal">
      <formula>"Operations"</formula>
    </cfRule>
  </conditionalFormatting>
  <conditionalFormatting sqref="J3:O3">
    <cfRule type="cellIs" dxfId="28" priority="1" operator="equal">
      <formula>"PPA ext."</formula>
    </cfRule>
    <cfRule type="cellIs" dxfId="27" priority="2" operator="equal">
      <formula>"Delay"</formula>
    </cfRule>
    <cfRule type="cellIs" dxfId="26" priority="3" operator="equal">
      <formula>"Fin Close"</formula>
    </cfRule>
    <cfRule type="cellIs" dxfId="25" priority="4" stopIfTrue="1" operator="equal">
      <formula>"Construction"</formula>
    </cfRule>
    <cfRule type="cellIs" dxfId="24" priority="5" stopIfTrue="1" operator="equal">
      <formula>"Operations"</formula>
    </cfRule>
  </conditionalFormatting>
  <pageMargins left="0.70866141732283472" right="0.70866141732283472" top="0.74803149606299213" bottom="0.74803149606299213" header="0.31496062992125984" footer="0.31496062992125984"/>
  <pageSetup paperSize="8" scale="49" fitToHeight="0" orientation="landscape"/>
  <headerFooter>
    <oddHeader>&amp;L&amp;F&amp;CSheet: &amp;A&amp;ROFFICIAL</oddHeader>
    <oddFooter>&amp;LPrinted on &amp;D at &amp;T&amp;CPage &amp;P of &amp;N&amp;ROfwat</oddFooter>
  </headerFooter>
  <colBreaks count="1" manualBreakCount="1">
    <brk id="20" max="1048575" man="1"/>
  </colBreaks>
  <customProperties>
    <customPr name="MMSheetType" r:id="rId1"/>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CCCCCE"/>
    <outlinePr summaryBelow="0" summaryRight="0"/>
    <pageSetUpPr fitToPage="1"/>
  </sheetPr>
  <dimension ref="A1:Z128"/>
  <sheetViews>
    <sheetView showGridLines="0" zoomScaleNormal="100" workbookViewId="0">
      <pane xSplit="9" ySplit="5" topLeftCell="J6" activePane="bottomRight" state="frozen"/>
      <selection activeCell="J6" sqref="J6"/>
      <selection pane="topRight" activeCell="J6" sqref="J6"/>
      <selection pane="bottomLeft" activeCell="J6" sqref="J6"/>
      <selection pane="bottomRight"/>
    </sheetView>
  </sheetViews>
  <sheetFormatPr defaultColWidth="0" defaultRowHeight="13" zeroHeight="1" x14ac:dyDescent="0.2"/>
  <cols>
    <col min="1" max="2" width="1.44140625" style="33" customWidth="1"/>
    <col min="3" max="3" width="1.44140625" style="70" customWidth="1"/>
    <col min="4" max="4" width="1.44140625" style="95" customWidth="1"/>
    <col min="5" max="5" width="121.44140625" style="35" bestFit="1" customWidth="1"/>
    <col min="6" max="7" width="14.77734375" style="35" customWidth="1"/>
    <col min="8" max="8" width="15.109375" style="35" customWidth="1"/>
    <col min="9" max="9" width="3.44140625" style="35" customWidth="1"/>
    <col min="10" max="15" width="14.77734375" style="35" customWidth="1"/>
    <col min="16" max="16" width="15.109375" style="35" hidden="1" customWidth="1"/>
    <col min="17" max="16384" width="15.109375" style="35" hidden="1"/>
  </cols>
  <sheetData>
    <row r="1" spans="1:26" s="47" customFormat="1" ht="31" x14ac:dyDescent="0.2">
      <c r="A1" s="25" t="str">
        <f ca="1" xml:space="preserve"> RIGHT(CELL("filename", A1), LEN(CELL("filename", A1)) - SEARCH("]", CELL("filename", A1)))</f>
        <v>Calcs</v>
      </c>
      <c r="B1" s="25"/>
    </row>
    <row r="2" spans="1:26" s="67" customFormat="1" x14ac:dyDescent="0.2">
      <c r="A2" s="48"/>
      <c r="B2" s="48"/>
      <c r="C2" s="69"/>
      <c r="D2" s="93"/>
      <c r="E2" s="30" t="s">
        <v>526</v>
      </c>
      <c r="F2" s="64">
        <f xml:space="preserve"> 'Model Checks and Alerts'!F16</f>
        <v>0</v>
      </c>
      <c r="G2" s="66" t="s">
        <v>267</v>
      </c>
      <c r="H2" s="30"/>
      <c r="I2" s="30"/>
      <c r="J2" s="4">
        <f xml:space="preserve"> Time!J$109</f>
        <v>45747</v>
      </c>
      <c r="K2" s="4">
        <f xml:space="preserve"> Time!K$109</f>
        <v>46112</v>
      </c>
      <c r="L2" s="4">
        <f xml:space="preserve"> Time!L$109</f>
        <v>46477</v>
      </c>
      <c r="M2" s="4">
        <f xml:space="preserve"> Time!M$109</f>
        <v>46843</v>
      </c>
      <c r="N2" s="4">
        <f xml:space="preserve"> Time!N$109</f>
        <v>47208</v>
      </c>
      <c r="O2" s="4">
        <f xml:space="preserve"> Time!O$109</f>
        <v>47573</v>
      </c>
      <c r="P2" s="4"/>
      <c r="Q2" s="4"/>
      <c r="R2" s="4"/>
      <c r="S2" s="4"/>
      <c r="T2" s="4"/>
      <c r="U2" s="4"/>
      <c r="V2" s="4"/>
      <c r="W2" s="4"/>
      <c r="X2" s="4"/>
      <c r="Y2" s="4"/>
      <c r="Z2" s="4"/>
    </row>
    <row r="3" spans="1:26" s="1" customFormat="1" x14ac:dyDescent="0.2">
      <c r="A3" s="48"/>
      <c r="B3" s="48"/>
      <c r="C3" s="69"/>
      <c r="D3" s="93"/>
      <c r="E3" s="35" t="s">
        <v>408</v>
      </c>
      <c r="H3" s="30"/>
      <c r="I3" s="30"/>
      <c r="J3" s="248">
        <f xml:space="preserve"> Time!J$117</f>
        <v>2025</v>
      </c>
      <c r="K3" s="248">
        <f xml:space="preserve"> Time!K$117</f>
        <v>2026</v>
      </c>
      <c r="L3" s="248">
        <f xml:space="preserve"> Time!L$117</f>
        <v>2027</v>
      </c>
      <c r="M3" s="248">
        <f xml:space="preserve"> Time!M$117</f>
        <v>2028</v>
      </c>
      <c r="N3" s="248">
        <f xml:space="preserve"> Time!N$117</f>
        <v>2029</v>
      </c>
      <c r="O3" s="248">
        <f xml:space="preserve"> Time!O$117</f>
        <v>2030</v>
      </c>
      <c r="P3" s="5"/>
      <c r="Q3" s="5"/>
      <c r="R3" s="5"/>
      <c r="S3" s="5"/>
      <c r="T3" s="5"/>
      <c r="U3" s="5"/>
      <c r="V3" s="5"/>
      <c r="W3" s="5"/>
      <c r="X3" s="5"/>
      <c r="Y3" s="5"/>
      <c r="Z3" s="5"/>
    </row>
    <row r="4" spans="1:26" s="8" customFormat="1" x14ac:dyDescent="0.2">
      <c r="A4" s="48"/>
      <c r="B4" s="48"/>
      <c r="C4" s="69"/>
      <c r="D4" s="93"/>
      <c r="E4" s="30" t="s">
        <v>49</v>
      </c>
      <c r="F4" s="33"/>
      <c r="G4" s="30"/>
      <c r="H4" s="30"/>
      <c r="I4" s="30"/>
      <c r="J4" s="8">
        <f xml:space="preserve"> Time!J$121</f>
        <v>1</v>
      </c>
      <c r="K4" s="8">
        <f xml:space="preserve"> Time!K$121</f>
        <v>2</v>
      </c>
      <c r="L4" s="8">
        <f xml:space="preserve"> Time!L$121</f>
        <v>3</v>
      </c>
      <c r="M4" s="8">
        <f xml:space="preserve"> Time!M$121</f>
        <v>4</v>
      </c>
      <c r="N4" s="8">
        <f xml:space="preserve"> Time!N$121</f>
        <v>5</v>
      </c>
      <c r="O4" s="8">
        <f xml:space="preserve"> Time!O$121</f>
        <v>6</v>
      </c>
    </row>
    <row r="5" spans="1:26" s="1" customFormat="1" x14ac:dyDescent="0.2">
      <c r="A5" s="48"/>
      <c r="B5" s="48"/>
      <c r="C5" s="69"/>
      <c r="D5" s="93"/>
      <c r="E5" s="30" t="s">
        <v>81</v>
      </c>
      <c r="F5" s="33" t="s">
        <v>493</v>
      </c>
      <c r="G5" s="33" t="s">
        <v>444</v>
      </c>
      <c r="H5" s="33" t="s">
        <v>409</v>
      </c>
      <c r="I5" s="30"/>
      <c r="J5" s="3"/>
      <c r="K5" s="3"/>
      <c r="L5" s="3"/>
      <c r="M5" s="3"/>
      <c r="N5" s="3"/>
      <c r="O5" s="3"/>
      <c r="P5" s="3"/>
      <c r="Q5" s="3"/>
      <c r="R5" s="3"/>
      <c r="S5" s="3"/>
      <c r="T5" s="3"/>
      <c r="U5" s="3"/>
      <c r="V5" s="3"/>
      <c r="W5" s="3"/>
      <c r="X5" s="3"/>
      <c r="Y5" s="3"/>
      <c r="Z5" s="3"/>
    </row>
    <row r="6" spans="1:26" x14ac:dyDescent="0.2">
      <c r="D6" s="35"/>
      <c r="F6" s="33"/>
      <c r="G6" s="33"/>
      <c r="H6" s="33"/>
    </row>
    <row r="7" spans="1:26" x14ac:dyDescent="0.2"/>
    <row r="8" spans="1:26" x14ac:dyDescent="0.2">
      <c r="B8" s="33" t="s">
        <v>642</v>
      </c>
    </row>
    <row r="9" spans="1:26" x14ac:dyDescent="0.2">
      <c r="A9" s="13"/>
      <c r="B9" s="13"/>
      <c r="C9" s="21"/>
      <c r="D9" s="20"/>
      <c r="E9" s="14" t="str">
        <f xml:space="preserve"> Inputs!E$91</f>
        <v xml:space="preserve">The customers' share of any net proceeds from disposals of interest in land (WR) </v>
      </c>
      <c r="F9" s="10">
        <f xml:space="preserve"> Inputs!F$91</f>
        <v>0.5</v>
      </c>
      <c r="G9" s="14" t="str">
        <f xml:space="preserve"> Inputs!G$91</f>
        <v>%</v>
      </c>
    </row>
    <row r="10" spans="1:26" x14ac:dyDescent="0.2">
      <c r="A10" s="13"/>
      <c r="B10" s="13"/>
      <c r="C10" s="21"/>
      <c r="D10" s="20"/>
      <c r="E10" s="14" t="str">
        <f xml:space="preserve"> Inputs!E$92</f>
        <v xml:space="preserve">The customers' share of any net proceeds from disposals of interest in land (WN+) </v>
      </c>
      <c r="F10" s="10">
        <f xml:space="preserve"> Inputs!F$92</f>
        <v>0.5</v>
      </c>
      <c r="G10" s="14" t="str">
        <f xml:space="preserve"> Inputs!G$92</f>
        <v>%</v>
      </c>
    </row>
    <row r="11" spans="1:26" x14ac:dyDescent="0.2">
      <c r="A11" s="13"/>
      <c r="B11" s="13"/>
      <c r="C11" s="21"/>
      <c r="D11" s="20"/>
      <c r="E11" s="14" t="str">
        <f xml:space="preserve"> Inputs!E$93</f>
        <v xml:space="preserve">The customers' share of any net proceeds from disposals of interest in land (WWN+) </v>
      </c>
      <c r="F11" s="10">
        <f xml:space="preserve"> Inputs!F$93</f>
        <v>0.5</v>
      </c>
      <c r="G11" s="14" t="str">
        <f xml:space="preserve"> Inputs!G$93</f>
        <v>%</v>
      </c>
    </row>
    <row r="12" spans="1:26" x14ac:dyDescent="0.2">
      <c r="A12" s="13"/>
      <c r="B12" s="13"/>
      <c r="C12" s="21"/>
      <c r="D12" s="20"/>
      <c r="E12" s="14" t="str">
        <f xml:space="preserve"> Inputs!E$94</f>
        <v xml:space="preserve">The customers' share of any net proceeds from disposals of interest in land (BR) </v>
      </c>
      <c r="F12" s="10">
        <f xml:space="preserve"> Inputs!F$94</f>
        <v>0.5</v>
      </c>
      <c r="G12" s="14" t="str">
        <f xml:space="preserve"> Inputs!G$94</f>
        <v>%</v>
      </c>
    </row>
    <row r="13" spans="1:26" x14ac:dyDescent="0.2">
      <c r="A13" s="13"/>
      <c r="B13" s="13"/>
      <c r="C13" s="21"/>
      <c r="D13" s="20"/>
      <c r="E13" s="14" t="str">
        <f xml:space="preserve"> Inputs!E$95</f>
        <v xml:space="preserve">The customers' share of any net proceeds from disposals of interest in land (ADDN1) </v>
      </c>
      <c r="F13" s="10">
        <f xml:space="preserve"> Inputs!F$95</f>
        <v>0.5</v>
      </c>
      <c r="G13" s="14" t="str">
        <f xml:space="preserve"> Inputs!G$95</f>
        <v>%</v>
      </c>
    </row>
    <row r="14" spans="1:26" x14ac:dyDescent="0.2">
      <c r="A14" s="13"/>
      <c r="B14" s="13"/>
      <c r="C14" s="21"/>
      <c r="D14" s="20"/>
      <c r="E14" s="14" t="str">
        <f xml:space="preserve"> Inputs!E$96</f>
        <v xml:space="preserve">The customers' share of any net proceeds from disposals of interest in land (ADDN2) </v>
      </c>
      <c r="F14" s="10">
        <f xml:space="preserve"> Inputs!F$96</f>
        <v>1</v>
      </c>
      <c r="G14" s="14" t="str">
        <f xml:space="preserve"> Inputs!G$96</f>
        <v>%</v>
      </c>
    </row>
    <row r="15" spans="1:26" x14ac:dyDescent="0.2">
      <c r="A15" s="13"/>
      <c r="B15" s="13"/>
      <c r="C15" s="21"/>
      <c r="D15" s="20"/>
      <c r="E15" s="14" t="str">
        <f xml:space="preserve"> Inp_Active!E$216</f>
        <v xml:space="preserve">Active - Proceeds from disposals of protected land - outturn (WR) </v>
      </c>
      <c r="F15" s="32">
        <f xml:space="preserve"> Inp_Active!F$216</f>
        <v>0</v>
      </c>
      <c r="G15" s="32" t="str">
        <f xml:space="preserve"> Inp_Active!G$216</f>
        <v>£m</v>
      </c>
      <c r="H15" s="32">
        <f xml:space="preserve"> Inp_Active!H$216</f>
        <v>0</v>
      </c>
      <c r="I15" s="32">
        <f xml:space="preserve"> Inp_Active!I$216</f>
        <v>0</v>
      </c>
      <c r="J15" s="32">
        <f xml:space="preserve"> Inp_Active!J$216</f>
        <v>0</v>
      </c>
      <c r="K15" s="32">
        <f xml:space="preserve"> Inp_Active!K$216</f>
        <v>0</v>
      </c>
      <c r="L15" s="32">
        <f xml:space="preserve"> Inp_Active!L$216</f>
        <v>0</v>
      </c>
      <c r="M15" s="32">
        <f xml:space="preserve"> Inp_Active!M$216</f>
        <v>0</v>
      </c>
      <c r="N15" s="32">
        <f xml:space="preserve"> Inp_Active!N$216</f>
        <v>0</v>
      </c>
      <c r="O15" s="32">
        <f xml:space="preserve"> Inp_Active!O$216</f>
        <v>0</v>
      </c>
    </row>
    <row r="16" spans="1:26" x14ac:dyDescent="0.2">
      <c r="A16" s="13"/>
      <c r="B16" s="13"/>
      <c r="C16" s="21"/>
      <c r="D16" s="20"/>
      <c r="E16" s="14" t="str">
        <f xml:space="preserve"> Inp_Active!E$217</f>
        <v xml:space="preserve">Active - Proceeds from disposals of protected land - outturn (WN+) </v>
      </c>
      <c r="F16" s="32">
        <f xml:space="preserve"> Inp_Active!F$217</f>
        <v>0</v>
      </c>
      <c r="G16" s="32" t="str">
        <f xml:space="preserve"> Inp_Active!G$217</f>
        <v>£m</v>
      </c>
      <c r="H16" s="32">
        <f xml:space="preserve"> Inp_Active!H$217</f>
        <v>0</v>
      </c>
      <c r="I16" s="32">
        <f xml:space="preserve"> Inp_Active!I$217</f>
        <v>0</v>
      </c>
      <c r="J16" s="32">
        <f xml:space="preserve"> Inp_Active!J$217</f>
        <v>0</v>
      </c>
      <c r="K16" s="32">
        <f xml:space="preserve"> Inp_Active!K$217</f>
        <v>0</v>
      </c>
      <c r="L16" s="32">
        <f xml:space="preserve"> Inp_Active!L$217</f>
        <v>0</v>
      </c>
      <c r="M16" s="32">
        <f xml:space="preserve"> Inp_Active!M$217</f>
        <v>0</v>
      </c>
      <c r="N16" s="32">
        <f xml:space="preserve"> Inp_Active!N$217</f>
        <v>0</v>
      </c>
      <c r="O16" s="32">
        <f xml:space="preserve"> Inp_Active!O$217</f>
        <v>0</v>
      </c>
    </row>
    <row r="17" spans="1:15" x14ac:dyDescent="0.2">
      <c r="A17" s="13"/>
      <c r="B17" s="13"/>
      <c r="C17" s="21"/>
      <c r="D17" s="20"/>
      <c r="E17" s="14" t="str">
        <f xml:space="preserve"> Inp_Active!E$218</f>
        <v xml:space="preserve">Active - Proceeds from disposals of protected land - outturn (WWN+) </v>
      </c>
      <c r="F17" s="32">
        <f xml:space="preserve"> Inp_Active!F$218</f>
        <v>0</v>
      </c>
      <c r="G17" s="32" t="str">
        <f xml:space="preserve"> Inp_Active!G$218</f>
        <v>£m</v>
      </c>
      <c r="H17" s="32">
        <f xml:space="preserve"> Inp_Active!H$218</f>
        <v>0</v>
      </c>
      <c r="I17" s="32">
        <f xml:space="preserve"> Inp_Active!I$218</f>
        <v>0</v>
      </c>
      <c r="J17" s="32">
        <f xml:space="preserve"> Inp_Active!J$218</f>
        <v>0</v>
      </c>
      <c r="K17" s="32">
        <f xml:space="preserve"> Inp_Active!K$218</f>
        <v>0</v>
      </c>
      <c r="L17" s="32">
        <f xml:space="preserve"> Inp_Active!L$218</f>
        <v>0</v>
      </c>
      <c r="M17" s="32">
        <f xml:space="preserve"> Inp_Active!M$218</f>
        <v>0</v>
      </c>
      <c r="N17" s="32">
        <f xml:space="preserve"> Inp_Active!N$218</f>
        <v>0</v>
      </c>
      <c r="O17" s="32">
        <f xml:space="preserve"> Inp_Active!O$218</f>
        <v>0</v>
      </c>
    </row>
    <row r="18" spans="1:15" x14ac:dyDescent="0.2">
      <c r="A18" s="13"/>
      <c r="B18" s="13"/>
      <c r="C18" s="21"/>
      <c r="D18" s="20"/>
      <c r="E18" s="14" t="str">
        <f xml:space="preserve"> Inp_Active!E$219</f>
        <v xml:space="preserve">Active - Proceeds from disposals of protected land - outturn (BR) </v>
      </c>
      <c r="F18" s="32">
        <f xml:space="preserve"> Inp_Active!F$219</f>
        <v>0</v>
      </c>
      <c r="G18" s="32" t="str">
        <f xml:space="preserve"> Inp_Active!G$219</f>
        <v>£m</v>
      </c>
      <c r="H18" s="32">
        <f xml:space="preserve"> Inp_Active!H$219</f>
        <v>0</v>
      </c>
      <c r="I18" s="32">
        <f xml:space="preserve"> Inp_Active!I$219</f>
        <v>0</v>
      </c>
      <c r="J18" s="32">
        <f xml:space="preserve"> Inp_Active!J$219</f>
        <v>0</v>
      </c>
      <c r="K18" s="32">
        <f xml:space="preserve"> Inp_Active!K$219</f>
        <v>0</v>
      </c>
      <c r="L18" s="32">
        <f xml:space="preserve"> Inp_Active!L$219</f>
        <v>0</v>
      </c>
      <c r="M18" s="32">
        <f xml:space="preserve"> Inp_Active!M$219</f>
        <v>0</v>
      </c>
      <c r="N18" s="32">
        <f xml:space="preserve"> Inp_Active!N$219</f>
        <v>0</v>
      </c>
      <c r="O18" s="32">
        <f xml:space="preserve"> Inp_Active!O$219</f>
        <v>0</v>
      </c>
    </row>
    <row r="19" spans="1:15" x14ac:dyDescent="0.2">
      <c r="A19" s="13"/>
      <c r="B19" s="13"/>
      <c r="C19" s="21"/>
      <c r="D19" s="20"/>
      <c r="E19" s="14" t="str">
        <f xml:space="preserve"> Inp_Active!E$220</f>
        <v xml:space="preserve">Active - Proceeds from disposals of protected land - outturn (ADDN1) </v>
      </c>
      <c r="F19" s="32">
        <f xml:space="preserve"> Inp_Active!F$220</f>
        <v>0</v>
      </c>
      <c r="G19" s="32" t="str">
        <f xml:space="preserve"> Inp_Active!G$220</f>
        <v>£m</v>
      </c>
      <c r="H19" s="32">
        <f xml:space="preserve"> Inp_Active!H$220</f>
        <v>0</v>
      </c>
      <c r="I19" s="32">
        <f xml:space="preserve"> Inp_Active!I$220</f>
        <v>0</v>
      </c>
      <c r="J19" s="32">
        <f xml:space="preserve"> Inp_Active!J$220</f>
        <v>0</v>
      </c>
      <c r="K19" s="32">
        <f xml:space="preserve"> Inp_Active!K$220</f>
        <v>0</v>
      </c>
      <c r="L19" s="32">
        <f xml:space="preserve"> Inp_Active!L$220</f>
        <v>0</v>
      </c>
      <c r="M19" s="32">
        <f xml:space="preserve"> Inp_Active!M$220</f>
        <v>0</v>
      </c>
      <c r="N19" s="32">
        <f xml:space="preserve"> Inp_Active!N$220</f>
        <v>0</v>
      </c>
      <c r="O19" s="32">
        <f xml:space="preserve"> Inp_Active!O$220</f>
        <v>0</v>
      </c>
    </row>
    <row r="20" spans="1:15" x14ac:dyDescent="0.2">
      <c r="A20" s="13"/>
      <c r="B20" s="13"/>
      <c r="C20" s="21"/>
      <c r="D20" s="20"/>
      <c r="E20" s="14" t="str">
        <f xml:space="preserve"> Inp_Active!E$221</f>
        <v xml:space="preserve">Active - Proceeds from disposals of protected land - outturn (ADDN2) </v>
      </c>
      <c r="F20" s="32">
        <f xml:space="preserve"> Inp_Active!F$221</f>
        <v>0</v>
      </c>
      <c r="G20" s="32" t="str">
        <f xml:space="preserve"> Inp_Active!G$221</f>
        <v>£m</v>
      </c>
      <c r="H20" s="32">
        <f xml:space="preserve"> Inp_Active!H$221</f>
        <v>0</v>
      </c>
      <c r="I20" s="32">
        <f xml:space="preserve"> Inp_Active!I$221</f>
        <v>0</v>
      </c>
      <c r="J20" s="32">
        <f xml:space="preserve"> Inp_Active!J$221</f>
        <v>0</v>
      </c>
      <c r="K20" s="32">
        <f xml:space="preserve"> Inp_Active!K$221</f>
        <v>0</v>
      </c>
      <c r="L20" s="32">
        <f xml:space="preserve"> Inp_Active!L$221</f>
        <v>0</v>
      </c>
      <c r="M20" s="32">
        <f xml:space="preserve"> Inp_Active!M$221</f>
        <v>0</v>
      </c>
      <c r="N20" s="32">
        <f xml:space="preserve"> Inp_Active!N$221</f>
        <v>0</v>
      </c>
      <c r="O20" s="32">
        <f xml:space="preserve"> Inp_Active!O$221</f>
        <v>0</v>
      </c>
    </row>
    <row r="21" spans="1:15" x14ac:dyDescent="0.2">
      <c r="A21" s="13"/>
      <c r="B21" s="13"/>
      <c r="C21" s="21"/>
      <c r="D21" s="20"/>
      <c r="E21" s="14" t="str">
        <f xml:space="preserve"> Inp_Active!E$194</f>
        <v xml:space="preserve">Active - Land sales - forecast at previous review - outturn (WR) </v>
      </c>
      <c r="F21" s="32">
        <f xml:space="preserve"> Inp_Active!F$194</f>
        <v>0</v>
      </c>
      <c r="G21" s="32" t="str">
        <f xml:space="preserve"> Inp_Active!G$194</f>
        <v>£m</v>
      </c>
      <c r="H21" s="32">
        <f xml:space="preserve"> Inp_Active!H$194</f>
        <v>0</v>
      </c>
      <c r="I21" s="32">
        <f xml:space="preserve"> Inp_Active!I$194</f>
        <v>0</v>
      </c>
      <c r="J21" s="32">
        <f xml:space="preserve"> Inp_Active!J$194</f>
        <v>0</v>
      </c>
      <c r="K21" s="32">
        <f xml:space="preserve"> Inp_Active!K$194</f>
        <v>0</v>
      </c>
      <c r="L21" s="32">
        <f xml:space="preserve"> Inp_Active!L$194</f>
        <v>0</v>
      </c>
      <c r="M21" s="32">
        <f xml:space="preserve"> Inp_Active!M$194</f>
        <v>0</v>
      </c>
      <c r="N21" s="32">
        <f xml:space="preserve"> Inp_Active!N$194</f>
        <v>0</v>
      </c>
      <c r="O21" s="32">
        <f xml:space="preserve"> Inp_Active!O$194</f>
        <v>0</v>
      </c>
    </row>
    <row r="22" spans="1:15" x14ac:dyDescent="0.2">
      <c r="A22" s="13"/>
      <c r="B22" s="13"/>
      <c r="C22" s="21"/>
      <c r="D22" s="20"/>
      <c r="E22" s="14" t="str">
        <f xml:space="preserve"> Inp_Active!E$195</f>
        <v xml:space="preserve">Active - Land sales - forecast at previous review - outturn (WN+) </v>
      </c>
      <c r="F22" s="32">
        <f xml:space="preserve"> Inp_Active!F$195</f>
        <v>0</v>
      </c>
      <c r="G22" s="32" t="str">
        <f xml:space="preserve"> Inp_Active!G$195</f>
        <v>£m</v>
      </c>
      <c r="H22" s="32">
        <f xml:space="preserve"> Inp_Active!H$195</f>
        <v>0</v>
      </c>
      <c r="I22" s="32">
        <f xml:space="preserve"> Inp_Active!I$195</f>
        <v>0</v>
      </c>
      <c r="J22" s="32">
        <f xml:space="preserve"> Inp_Active!J$195</f>
        <v>0</v>
      </c>
      <c r="K22" s="32">
        <f xml:space="preserve"> Inp_Active!K$195</f>
        <v>0</v>
      </c>
      <c r="L22" s="32">
        <f xml:space="preserve"> Inp_Active!L$195</f>
        <v>0</v>
      </c>
      <c r="M22" s="32">
        <f xml:space="preserve"> Inp_Active!M$195</f>
        <v>0</v>
      </c>
      <c r="N22" s="32">
        <f xml:space="preserve"> Inp_Active!N$195</f>
        <v>0</v>
      </c>
      <c r="O22" s="32">
        <f xml:space="preserve"> Inp_Active!O$195</f>
        <v>0</v>
      </c>
    </row>
    <row r="23" spans="1:15" x14ac:dyDescent="0.2">
      <c r="A23" s="13"/>
      <c r="B23" s="13"/>
      <c r="C23" s="21"/>
      <c r="D23" s="20"/>
      <c r="E23" s="14" t="str">
        <f xml:space="preserve"> Inp_Active!E$196</f>
        <v xml:space="preserve">Active - Land sales - forecast at previous review - outturn (WWN+) </v>
      </c>
      <c r="F23" s="32">
        <f xml:space="preserve"> Inp_Active!F$196</f>
        <v>0</v>
      </c>
      <c r="G23" s="32" t="str">
        <f xml:space="preserve"> Inp_Active!G$196</f>
        <v>£m</v>
      </c>
      <c r="H23" s="32">
        <f xml:space="preserve"> Inp_Active!H$196</f>
        <v>0</v>
      </c>
      <c r="I23" s="32">
        <f xml:space="preserve"> Inp_Active!I$196</f>
        <v>0</v>
      </c>
      <c r="J23" s="32">
        <f xml:space="preserve"> Inp_Active!J$196</f>
        <v>0</v>
      </c>
      <c r="K23" s="32">
        <f xml:space="preserve"> Inp_Active!K$196</f>
        <v>0</v>
      </c>
      <c r="L23" s="32">
        <f xml:space="preserve"> Inp_Active!L$196</f>
        <v>0</v>
      </c>
      <c r="M23" s="32">
        <f xml:space="preserve"> Inp_Active!M$196</f>
        <v>0</v>
      </c>
      <c r="N23" s="32">
        <f xml:space="preserve"> Inp_Active!N$196</f>
        <v>0</v>
      </c>
      <c r="O23" s="32">
        <f xml:space="preserve"> Inp_Active!O$196</f>
        <v>0</v>
      </c>
    </row>
    <row r="24" spans="1:15" x14ac:dyDescent="0.2">
      <c r="A24" s="13"/>
      <c r="B24" s="13"/>
      <c r="C24" s="21"/>
      <c r="D24" s="20"/>
      <c r="E24" s="14" t="str">
        <f xml:space="preserve"> Inp_Active!E$197</f>
        <v xml:space="preserve">Active - Land sales - forecast at previous review - outturn (BR) </v>
      </c>
      <c r="F24" s="32">
        <f xml:space="preserve"> Inp_Active!F$197</f>
        <v>0</v>
      </c>
      <c r="G24" s="32" t="str">
        <f xml:space="preserve"> Inp_Active!G$197</f>
        <v>£m</v>
      </c>
      <c r="H24" s="32">
        <f xml:space="preserve"> Inp_Active!H$197</f>
        <v>0</v>
      </c>
      <c r="I24" s="32">
        <f xml:space="preserve"> Inp_Active!I$197</f>
        <v>0</v>
      </c>
      <c r="J24" s="32">
        <f xml:space="preserve"> Inp_Active!J$197</f>
        <v>0</v>
      </c>
      <c r="K24" s="32">
        <f xml:space="preserve"> Inp_Active!K$197</f>
        <v>0</v>
      </c>
      <c r="L24" s="32">
        <f xml:space="preserve"> Inp_Active!L$197</f>
        <v>0</v>
      </c>
      <c r="M24" s="32">
        <f xml:space="preserve"> Inp_Active!M$197</f>
        <v>0</v>
      </c>
      <c r="N24" s="32">
        <f xml:space="preserve"> Inp_Active!N$197</f>
        <v>0</v>
      </c>
      <c r="O24" s="32">
        <f xml:space="preserve"> Inp_Active!O$197</f>
        <v>0</v>
      </c>
    </row>
    <row r="25" spans="1:15" x14ac:dyDescent="0.2">
      <c r="A25" s="13"/>
      <c r="B25" s="13"/>
      <c r="C25" s="21"/>
      <c r="D25" s="20"/>
      <c r="E25" s="14" t="str">
        <f xml:space="preserve"> Inp_Active!E$198</f>
        <v xml:space="preserve">Active - Land sales - forecast at previous review - outturn (ADDN1) </v>
      </c>
      <c r="F25" s="32">
        <f xml:space="preserve"> Inp_Active!F$198</f>
        <v>0</v>
      </c>
      <c r="G25" s="32" t="str">
        <f xml:space="preserve"> Inp_Active!G$198</f>
        <v>£m</v>
      </c>
      <c r="H25" s="32">
        <f xml:space="preserve"> Inp_Active!H$198</f>
        <v>0</v>
      </c>
      <c r="I25" s="32">
        <f xml:space="preserve"> Inp_Active!I$198</f>
        <v>0</v>
      </c>
      <c r="J25" s="32">
        <f xml:space="preserve"> Inp_Active!J$198</f>
        <v>0</v>
      </c>
      <c r="K25" s="32">
        <f xml:space="preserve"> Inp_Active!K$198</f>
        <v>0</v>
      </c>
      <c r="L25" s="32">
        <f xml:space="preserve"> Inp_Active!L$198</f>
        <v>0</v>
      </c>
      <c r="M25" s="32">
        <f xml:space="preserve"> Inp_Active!M$198</f>
        <v>0</v>
      </c>
      <c r="N25" s="32">
        <f xml:space="preserve"> Inp_Active!N$198</f>
        <v>0</v>
      </c>
      <c r="O25" s="32">
        <f xml:space="preserve"> Inp_Active!O$198</f>
        <v>0</v>
      </c>
    </row>
    <row r="26" spans="1:15" x14ac:dyDescent="0.2">
      <c r="A26" s="13"/>
      <c r="B26" s="13"/>
      <c r="C26" s="21"/>
      <c r="D26" s="20"/>
      <c r="E26" s="14" t="str">
        <f xml:space="preserve"> Inp_Active!E$199</f>
        <v xml:space="preserve">Active - Land sales - forecast at previous review - outturn (ADDN2) </v>
      </c>
      <c r="F26" s="32">
        <f xml:space="preserve"> Inp_Active!F$199</f>
        <v>0</v>
      </c>
      <c r="G26" s="32" t="str">
        <f xml:space="preserve"> Inp_Active!G$199</f>
        <v>£m</v>
      </c>
      <c r="H26" s="32">
        <f xml:space="preserve"> Inp_Active!H$199</f>
        <v>0</v>
      </c>
      <c r="I26" s="32">
        <f xml:space="preserve"> Inp_Active!I$199</f>
        <v>0</v>
      </c>
      <c r="J26" s="32">
        <f xml:space="preserve"> Inp_Active!J$199</f>
        <v>0</v>
      </c>
      <c r="K26" s="32">
        <f xml:space="preserve"> Inp_Active!K$199</f>
        <v>0</v>
      </c>
      <c r="L26" s="32">
        <f xml:space="preserve"> Inp_Active!L$199</f>
        <v>0</v>
      </c>
      <c r="M26" s="32">
        <f xml:space="preserve"> Inp_Active!M$199</f>
        <v>0</v>
      </c>
      <c r="N26" s="32">
        <f xml:space="preserve"> Inp_Active!N$199</f>
        <v>0</v>
      </c>
      <c r="O26" s="32">
        <f xml:space="preserve"> Inp_Active!O$199</f>
        <v>0</v>
      </c>
    </row>
    <row r="27" spans="1:15" x14ac:dyDescent="0.2">
      <c r="A27" s="13"/>
      <c r="B27" s="13"/>
      <c r="C27" s="21"/>
      <c r="D27" s="20"/>
      <c r="E27" s="14" t="str">
        <f xml:space="preserve"> Time!E$121</f>
        <v>Period number</v>
      </c>
      <c r="F27" s="24">
        <f xml:space="preserve"> Time!F$121</f>
        <v>0</v>
      </c>
      <c r="G27" s="24" t="str">
        <f xml:space="preserve"> Time!G$121</f>
        <v>Counter</v>
      </c>
      <c r="H27" s="24">
        <f xml:space="preserve"> Time!H$121</f>
        <v>0</v>
      </c>
      <c r="I27" s="24">
        <f xml:space="preserve"> Time!I$121</f>
        <v>0</v>
      </c>
      <c r="J27" s="24">
        <f xml:space="preserve"> Time!J$121</f>
        <v>1</v>
      </c>
      <c r="K27" s="24">
        <f xml:space="preserve"> Time!K$121</f>
        <v>2</v>
      </c>
      <c r="L27" s="24">
        <f xml:space="preserve"> Time!L$121</f>
        <v>3</v>
      </c>
      <c r="M27" s="24">
        <f xml:space="preserve"> Time!M$121</f>
        <v>4</v>
      </c>
      <c r="N27" s="24">
        <f xml:space="preserve"> Time!N$121</f>
        <v>5</v>
      </c>
      <c r="O27" s="24">
        <f xml:space="preserve"> Time!O$121</f>
        <v>6</v>
      </c>
    </row>
    <row r="28" spans="1:15" x14ac:dyDescent="0.2">
      <c r="E28" s="35" t="s">
        <v>644</v>
      </c>
      <c r="G28" s="35" t="s">
        <v>50</v>
      </c>
      <c r="H28" s="23">
        <f t="shared" ref="H28:H33" si="0" xml:space="preserve"> SUM( J28:O28 )</f>
        <v>0</v>
      </c>
      <c r="J28" s="23" t="str">
        <f t="shared" ref="J28:O33" si="1" xml:space="preserve"> IF( J$27 = 1, "", ( J15 - J21 ) * $F9 )</f>
        <v/>
      </c>
      <c r="K28" s="23">
        <f t="shared" si="1"/>
        <v>0</v>
      </c>
      <c r="L28" s="23">
        <f t="shared" si="1"/>
        <v>0</v>
      </c>
      <c r="M28" s="23">
        <f t="shared" si="1"/>
        <v>0</v>
      </c>
      <c r="N28" s="23">
        <f t="shared" si="1"/>
        <v>0</v>
      </c>
      <c r="O28" s="23">
        <f t="shared" si="1"/>
        <v>0</v>
      </c>
    </row>
    <row r="29" spans="1:15" x14ac:dyDescent="0.2">
      <c r="E29" s="35" t="s">
        <v>503</v>
      </c>
      <c r="G29" s="35" t="s">
        <v>50</v>
      </c>
      <c r="H29" s="23">
        <f t="shared" si="0"/>
        <v>0</v>
      </c>
      <c r="J29" s="23" t="str">
        <f t="shared" si="1"/>
        <v/>
      </c>
      <c r="K29" s="23">
        <f t="shared" si="1"/>
        <v>0</v>
      </c>
      <c r="L29" s="23">
        <f t="shared" si="1"/>
        <v>0</v>
      </c>
      <c r="M29" s="23">
        <f t="shared" si="1"/>
        <v>0</v>
      </c>
      <c r="N29" s="23">
        <f t="shared" si="1"/>
        <v>0</v>
      </c>
      <c r="O29" s="23">
        <f t="shared" si="1"/>
        <v>0</v>
      </c>
    </row>
    <row r="30" spans="1:15" x14ac:dyDescent="0.2">
      <c r="E30" s="35" t="s">
        <v>390</v>
      </c>
      <c r="G30" s="35" t="s">
        <v>50</v>
      </c>
      <c r="H30" s="23">
        <f t="shared" si="0"/>
        <v>0</v>
      </c>
      <c r="J30" s="23" t="str">
        <f t="shared" si="1"/>
        <v/>
      </c>
      <c r="K30" s="23">
        <f t="shared" si="1"/>
        <v>0</v>
      </c>
      <c r="L30" s="23">
        <f t="shared" si="1"/>
        <v>0</v>
      </c>
      <c r="M30" s="23">
        <f t="shared" si="1"/>
        <v>0</v>
      </c>
      <c r="N30" s="23">
        <f t="shared" si="1"/>
        <v>0</v>
      </c>
      <c r="O30" s="23">
        <f t="shared" si="1"/>
        <v>0</v>
      </c>
    </row>
    <row r="31" spans="1:15" x14ac:dyDescent="0.2">
      <c r="E31" s="35" t="s">
        <v>288</v>
      </c>
      <c r="G31" s="35" t="s">
        <v>50</v>
      </c>
      <c r="H31" s="23">
        <f t="shared" si="0"/>
        <v>0</v>
      </c>
      <c r="J31" s="23" t="str">
        <f t="shared" si="1"/>
        <v/>
      </c>
      <c r="K31" s="23">
        <f t="shared" si="1"/>
        <v>0</v>
      </c>
      <c r="L31" s="23">
        <f t="shared" si="1"/>
        <v>0</v>
      </c>
      <c r="M31" s="23">
        <f t="shared" si="1"/>
        <v>0</v>
      </c>
      <c r="N31" s="23">
        <f t="shared" si="1"/>
        <v>0</v>
      </c>
      <c r="O31" s="23">
        <f t="shared" si="1"/>
        <v>0</v>
      </c>
    </row>
    <row r="32" spans="1:15" x14ac:dyDescent="0.2">
      <c r="E32" s="35" t="s">
        <v>95</v>
      </c>
      <c r="G32" s="35" t="s">
        <v>50</v>
      </c>
      <c r="H32" s="23">
        <f t="shared" si="0"/>
        <v>0</v>
      </c>
      <c r="J32" s="23" t="str">
        <f t="shared" si="1"/>
        <v/>
      </c>
      <c r="K32" s="23">
        <f t="shared" si="1"/>
        <v>0</v>
      </c>
      <c r="L32" s="23">
        <f t="shared" si="1"/>
        <v>0</v>
      </c>
      <c r="M32" s="23">
        <f t="shared" si="1"/>
        <v>0</v>
      </c>
      <c r="N32" s="23">
        <f t="shared" si="1"/>
        <v>0</v>
      </c>
      <c r="O32" s="23">
        <f t="shared" si="1"/>
        <v>0</v>
      </c>
    </row>
    <row r="33" spans="1:15" x14ac:dyDescent="0.2">
      <c r="E33" s="35" t="s">
        <v>464</v>
      </c>
      <c r="G33" s="35" t="s">
        <v>50</v>
      </c>
      <c r="H33" s="23">
        <f t="shared" si="0"/>
        <v>0</v>
      </c>
      <c r="J33" s="23" t="str">
        <f t="shared" si="1"/>
        <v/>
      </c>
      <c r="K33" s="23">
        <f t="shared" si="1"/>
        <v>0</v>
      </c>
      <c r="L33" s="23">
        <f t="shared" si="1"/>
        <v>0</v>
      </c>
      <c r="M33" s="23">
        <f t="shared" si="1"/>
        <v>0</v>
      </c>
      <c r="N33" s="23">
        <f t="shared" si="1"/>
        <v>0</v>
      </c>
      <c r="O33" s="23">
        <f t="shared" si="1"/>
        <v>0</v>
      </c>
    </row>
    <row r="34" spans="1:15" x14ac:dyDescent="0.2"/>
    <row r="35" spans="1:15" x14ac:dyDescent="0.2"/>
    <row r="36" spans="1:15" x14ac:dyDescent="0.2">
      <c r="B36" s="33" t="s">
        <v>683</v>
      </c>
    </row>
    <row r="37" spans="1:15" x14ac:dyDescent="0.2">
      <c r="E37" s="35" t="str">
        <f t="shared" ref="E37:O37" si="2" xml:space="preserve"> E$28</f>
        <v xml:space="preserve">Customers’ share of net proceeds from disposals of interest in land -outturn (WR) </v>
      </c>
      <c r="F37" s="23">
        <f t="shared" si="2"/>
        <v>0</v>
      </c>
      <c r="G37" s="23" t="str">
        <f t="shared" si="2"/>
        <v>£m</v>
      </c>
      <c r="H37" s="23">
        <f t="shared" si="2"/>
        <v>0</v>
      </c>
      <c r="I37" s="23">
        <f t="shared" si="2"/>
        <v>0</v>
      </c>
      <c r="J37" s="23" t="str">
        <f t="shared" si="2"/>
        <v/>
      </c>
      <c r="K37" s="23">
        <f t="shared" si="2"/>
        <v>0</v>
      </c>
      <c r="L37" s="23">
        <f t="shared" si="2"/>
        <v>0</v>
      </c>
      <c r="M37" s="23">
        <f t="shared" si="2"/>
        <v>0</v>
      </c>
      <c r="N37" s="23">
        <f t="shared" si="2"/>
        <v>0</v>
      </c>
      <c r="O37" s="23">
        <f t="shared" si="2"/>
        <v>0</v>
      </c>
    </row>
    <row r="38" spans="1:15" x14ac:dyDescent="0.2">
      <c r="E38" s="35" t="str">
        <f t="shared" ref="E38:O38" si="3" xml:space="preserve"> E$29</f>
        <v xml:space="preserve">Customers’ share of net proceeds from disposals of interest in land -outturn (WN+) </v>
      </c>
      <c r="F38" s="23">
        <f t="shared" si="3"/>
        <v>0</v>
      </c>
      <c r="G38" s="23" t="str">
        <f t="shared" si="3"/>
        <v>£m</v>
      </c>
      <c r="H38" s="23">
        <f t="shared" si="3"/>
        <v>0</v>
      </c>
      <c r="I38" s="23">
        <f t="shared" si="3"/>
        <v>0</v>
      </c>
      <c r="J38" s="23" t="str">
        <f t="shared" si="3"/>
        <v/>
      </c>
      <c r="K38" s="23">
        <f t="shared" si="3"/>
        <v>0</v>
      </c>
      <c r="L38" s="23">
        <f t="shared" si="3"/>
        <v>0</v>
      </c>
      <c r="M38" s="23">
        <f t="shared" si="3"/>
        <v>0</v>
      </c>
      <c r="N38" s="23">
        <f t="shared" si="3"/>
        <v>0</v>
      </c>
      <c r="O38" s="23">
        <f t="shared" si="3"/>
        <v>0</v>
      </c>
    </row>
    <row r="39" spans="1:15" x14ac:dyDescent="0.2">
      <c r="E39" s="35" t="str">
        <f t="shared" ref="E39:O39" si="4" xml:space="preserve"> E$30</f>
        <v xml:space="preserve">Customers’ share of net proceeds from disposals of interest in land -outturn (WWN+) </v>
      </c>
      <c r="F39" s="23">
        <f t="shared" si="4"/>
        <v>0</v>
      </c>
      <c r="G39" s="23" t="str">
        <f t="shared" si="4"/>
        <v>£m</v>
      </c>
      <c r="H39" s="23">
        <f t="shared" si="4"/>
        <v>0</v>
      </c>
      <c r="I39" s="23">
        <f t="shared" si="4"/>
        <v>0</v>
      </c>
      <c r="J39" s="23" t="str">
        <f t="shared" si="4"/>
        <v/>
      </c>
      <c r="K39" s="23">
        <f t="shared" si="4"/>
        <v>0</v>
      </c>
      <c r="L39" s="23">
        <f t="shared" si="4"/>
        <v>0</v>
      </c>
      <c r="M39" s="23">
        <f t="shared" si="4"/>
        <v>0</v>
      </c>
      <c r="N39" s="23">
        <f t="shared" si="4"/>
        <v>0</v>
      </c>
      <c r="O39" s="23">
        <f t="shared" si="4"/>
        <v>0</v>
      </c>
    </row>
    <row r="40" spans="1:15" x14ac:dyDescent="0.2">
      <c r="E40" s="35" t="str">
        <f t="shared" ref="E40:O40" si="5" xml:space="preserve"> E$31</f>
        <v xml:space="preserve">Customers’ share of net proceeds from disposals of interest in land -outturn (BR) </v>
      </c>
      <c r="F40" s="23">
        <f t="shared" si="5"/>
        <v>0</v>
      </c>
      <c r="G40" s="23" t="str">
        <f t="shared" si="5"/>
        <v>£m</v>
      </c>
      <c r="H40" s="23">
        <f t="shared" si="5"/>
        <v>0</v>
      </c>
      <c r="I40" s="23">
        <f t="shared" si="5"/>
        <v>0</v>
      </c>
      <c r="J40" s="23" t="str">
        <f t="shared" si="5"/>
        <v/>
      </c>
      <c r="K40" s="23">
        <f t="shared" si="5"/>
        <v>0</v>
      </c>
      <c r="L40" s="23">
        <f t="shared" si="5"/>
        <v>0</v>
      </c>
      <c r="M40" s="23">
        <f t="shared" si="5"/>
        <v>0</v>
      </c>
      <c r="N40" s="23">
        <f t="shared" si="5"/>
        <v>0</v>
      </c>
      <c r="O40" s="23">
        <f t="shared" si="5"/>
        <v>0</v>
      </c>
    </row>
    <row r="41" spans="1:15" x14ac:dyDescent="0.2">
      <c r="E41" s="35" t="str">
        <f t="shared" ref="E41:O41" si="6" xml:space="preserve"> E$32</f>
        <v xml:space="preserve">Customers’ share of net proceeds from disposals of interest in land -outturn (ADDN1) </v>
      </c>
      <c r="F41" s="23">
        <f t="shared" si="6"/>
        <v>0</v>
      </c>
      <c r="G41" s="23" t="str">
        <f t="shared" si="6"/>
        <v>£m</v>
      </c>
      <c r="H41" s="23">
        <f t="shared" si="6"/>
        <v>0</v>
      </c>
      <c r="I41" s="23">
        <f t="shared" si="6"/>
        <v>0</v>
      </c>
      <c r="J41" s="23" t="str">
        <f t="shared" si="6"/>
        <v/>
      </c>
      <c r="K41" s="23">
        <f t="shared" si="6"/>
        <v>0</v>
      </c>
      <c r="L41" s="23">
        <f t="shared" si="6"/>
        <v>0</v>
      </c>
      <c r="M41" s="23">
        <f t="shared" si="6"/>
        <v>0</v>
      </c>
      <c r="N41" s="23">
        <f t="shared" si="6"/>
        <v>0</v>
      </c>
      <c r="O41" s="23">
        <f t="shared" si="6"/>
        <v>0</v>
      </c>
    </row>
    <row r="42" spans="1:15" x14ac:dyDescent="0.2">
      <c r="E42" s="35" t="str">
        <f t="shared" ref="E42:O42" si="7" xml:space="preserve"> E$33</f>
        <v xml:space="preserve">Customers’ share of net proceeds from disposals of interest in land -outturn (ADDN2) </v>
      </c>
      <c r="F42" s="23">
        <f t="shared" si="7"/>
        <v>0</v>
      </c>
      <c r="G42" s="23" t="str">
        <f t="shared" si="7"/>
        <v>£m</v>
      </c>
      <c r="H42" s="23">
        <f t="shared" si="7"/>
        <v>0</v>
      </c>
      <c r="I42" s="23">
        <f t="shared" si="7"/>
        <v>0</v>
      </c>
      <c r="J42" s="23" t="str">
        <f t="shared" si="7"/>
        <v/>
      </c>
      <c r="K42" s="23">
        <f t="shared" si="7"/>
        <v>0</v>
      </c>
      <c r="L42" s="23">
        <f t="shared" si="7"/>
        <v>0</v>
      </c>
      <c r="M42" s="23">
        <f t="shared" si="7"/>
        <v>0</v>
      </c>
      <c r="N42" s="23">
        <f t="shared" si="7"/>
        <v>0</v>
      </c>
      <c r="O42" s="23">
        <f t="shared" si="7"/>
        <v>0</v>
      </c>
    </row>
    <row r="43" spans="1:15" x14ac:dyDescent="0.2">
      <c r="A43" s="13"/>
      <c r="B43" s="13"/>
      <c r="C43" s="21"/>
      <c r="D43" s="20"/>
      <c r="E43" s="14" t="str">
        <f xml:space="preserve"> Time!E$121</f>
        <v>Period number</v>
      </c>
      <c r="F43" s="24">
        <f xml:space="preserve"> Time!F$121</f>
        <v>0</v>
      </c>
      <c r="G43" s="24" t="str">
        <f xml:space="preserve"> Time!G$121</f>
        <v>Counter</v>
      </c>
      <c r="H43" s="24">
        <f xml:space="preserve"> Time!H$121</f>
        <v>0</v>
      </c>
      <c r="I43" s="24">
        <f xml:space="preserve"> Time!I$121</f>
        <v>0</v>
      </c>
      <c r="J43" s="24">
        <f xml:space="preserve"> Time!J$121</f>
        <v>1</v>
      </c>
      <c r="K43" s="24">
        <f xml:space="preserve"> Time!K$121</f>
        <v>2</v>
      </c>
      <c r="L43" s="24">
        <f xml:space="preserve"> Time!L$121</f>
        <v>3</v>
      </c>
      <c r="M43" s="24">
        <f xml:space="preserve"> Time!M$121</f>
        <v>4</v>
      </c>
      <c r="N43" s="24">
        <f xml:space="preserve"> Time!N$121</f>
        <v>5</v>
      </c>
      <c r="O43" s="24">
        <f xml:space="preserve"> Time!O$121</f>
        <v>6</v>
      </c>
    </row>
    <row r="44" spans="1:15" x14ac:dyDescent="0.2">
      <c r="A44" s="13"/>
      <c r="B44" s="13"/>
      <c r="C44" s="21"/>
      <c r="D44" s="20"/>
      <c r="E44" s="14" t="str">
        <f xml:space="preserve"> Indexation!E$127</f>
        <v>CPI(H): Fin year average - conversion from outturn to base year 2022-23 average - CALC</v>
      </c>
      <c r="F44" s="10">
        <f xml:space="preserve"> Indexation!F$127</f>
        <v>0</v>
      </c>
      <c r="G44" s="10" t="str">
        <f xml:space="preserve"> Indexation!G$127</f>
        <v>%</v>
      </c>
      <c r="H44" s="10">
        <f xml:space="preserve"> Indexation!H$127</f>
        <v>0</v>
      </c>
      <c r="I44" s="10">
        <f xml:space="preserve"> Indexation!I$127</f>
        <v>0</v>
      </c>
      <c r="J44" s="10">
        <f xml:space="preserve"> Indexation!J$127</f>
        <v>0</v>
      </c>
      <c r="K44" s="10">
        <f xml:space="preserve"> Indexation!K$127</f>
        <v>0</v>
      </c>
      <c r="L44" s="10">
        <f xml:space="preserve"> Indexation!L$127</f>
        <v>0</v>
      </c>
      <c r="M44" s="10">
        <f xml:space="preserve"> Indexation!M$127</f>
        <v>0</v>
      </c>
      <c r="N44" s="10">
        <f xml:space="preserve"> Indexation!N$127</f>
        <v>0</v>
      </c>
      <c r="O44" s="10">
        <f xml:space="preserve"> Indexation!O$127</f>
        <v>0</v>
      </c>
    </row>
    <row r="45" spans="1:15" x14ac:dyDescent="0.2">
      <c r="E45" s="35" t="s">
        <v>336</v>
      </c>
      <c r="G45" s="35" t="s">
        <v>50</v>
      </c>
      <c r="H45" s="23">
        <f t="shared" ref="H45:H50" si="8" xml:space="preserve"> SUM( J45:O45 )</f>
        <v>0</v>
      </c>
      <c r="J45" s="23" t="str">
        <f t="shared" ref="J45:O50" si="9" xml:space="preserve"> IF( J$43 = 1, "", IF( J$44 = 0, 0, J37 / J$44 ) )</f>
        <v/>
      </c>
      <c r="K45" s="23">
        <f t="shared" si="9"/>
        <v>0</v>
      </c>
      <c r="L45" s="23">
        <f t="shared" si="9"/>
        <v>0</v>
      </c>
      <c r="M45" s="23">
        <f t="shared" si="9"/>
        <v>0</v>
      </c>
      <c r="N45" s="23">
        <f t="shared" si="9"/>
        <v>0</v>
      </c>
      <c r="O45" s="23">
        <f t="shared" si="9"/>
        <v>0</v>
      </c>
    </row>
    <row r="46" spans="1:15" x14ac:dyDescent="0.2">
      <c r="E46" s="35" t="s">
        <v>391</v>
      </c>
      <c r="G46" s="35" t="s">
        <v>50</v>
      </c>
      <c r="H46" s="23">
        <f t="shared" si="8"/>
        <v>0</v>
      </c>
      <c r="J46" s="23" t="str">
        <f t="shared" si="9"/>
        <v/>
      </c>
      <c r="K46" s="23">
        <f t="shared" si="9"/>
        <v>0</v>
      </c>
      <c r="L46" s="23">
        <f t="shared" si="9"/>
        <v>0</v>
      </c>
      <c r="M46" s="23">
        <f t="shared" si="9"/>
        <v>0</v>
      </c>
      <c r="N46" s="23">
        <f t="shared" si="9"/>
        <v>0</v>
      </c>
      <c r="O46" s="23">
        <f t="shared" si="9"/>
        <v>0</v>
      </c>
    </row>
    <row r="47" spans="1:15" x14ac:dyDescent="0.2">
      <c r="E47" s="35" t="s">
        <v>235</v>
      </c>
      <c r="G47" s="35" t="s">
        <v>50</v>
      </c>
      <c r="H47" s="23">
        <f t="shared" si="8"/>
        <v>0</v>
      </c>
      <c r="J47" s="23" t="str">
        <f t="shared" si="9"/>
        <v/>
      </c>
      <c r="K47" s="23">
        <f t="shared" si="9"/>
        <v>0</v>
      </c>
      <c r="L47" s="23">
        <f t="shared" si="9"/>
        <v>0</v>
      </c>
      <c r="M47" s="23">
        <f t="shared" si="9"/>
        <v>0</v>
      </c>
      <c r="N47" s="23">
        <f t="shared" si="9"/>
        <v>0</v>
      </c>
      <c r="O47" s="23">
        <f t="shared" si="9"/>
        <v>0</v>
      </c>
    </row>
    <row r="48" spans="1:15" x14ac:dyDescent="0.2">
      <c r="E48" s="35" t="s">
        <v>645</v>
      </c>
      <c r="G48" s="35" t="s">
        <v>50</v>
      </c>
      <c r="H48" s="23">
        <f t="shared" si="8"/>
        <v>0</v>
      </c>
      <c r="J48" s="23" t="str">
        <f t="shared" si="9"/>
        <v/>
      </c>
      <c r="K48" s="23">
        <f t="shared" si="9"/>
        <v>0</v>
      </c>
      <c r="L48" s="23">
        <f t="shared" si="9"/>
        <v>0</v>
      </c>
      <c r="M48" s="23">
        <f t="shared" si="9"/>
        <v>0</v>
      </c>
      <c r="N48" s="23">
        <f t="shared" si="9"/>
        <v>0</v>
      </c>
      <c r="O48" s="23">
        <f t="shared" si="9"/>
        <v>0</v>
      </c>
    </row>
    <row r="49" spans="1:15" x14ac:dyDescent="0.2">
      <c r="E49" s="35" t="s">
        <v>289</v>
      </c>
      <c r="G49" s="35" t="s">
        <v>50</v>
      </c>
      <c r="H49" s="23">
        <f t="shared" si="8"/>
        <v>0</v>
      </c>
      <c r="J49" s="23" t="str">
        <f t="shared" si="9"/>
        <v/>
      </c>
      <c r="K49" s="23">
        <f t="shared" si="9"/>
        <v>0</v>
      </c>
      <c r="L49" s="23">
        <f t="shared" si="9"/>
        <v>0</v>
      </c>
      <c r="M49" s="23">
        <f t="shared" si="9"/>
        <v>0</v>
      </c>
      <c r="N49" s="23">
        <f t="shared" si="9"/>
        <v>0</v>
      </c>
      <c r="O49" s="23">
        <f t="shared" si="9"/>
        <v>0</v>
      </c>
    </row>
    <row r="50" spans="1:15" x14ac:dyDescent="0.2">
      <c r="E50" s="35" t="s">
        <v>646</v>
      </c>
      <c r="G50" s="35" t="s">
        <v>50</v>
      </c>
      <c r="H50" s="23">
        <f t="shared" si="8"/>
        <v>0</v>
      </c>
      <c r="J50" s="23" t="str">
        <f t="shared" si="9"/>
        <v/>
      </c>
      <c r="K50" s="23">
        <f t="shared" si="9"/>
        <v>0</v>
      </c>
      <c r="L50" s="23">
        <f t="shared" si="9"/>
        <v>0</v>
      </c>
      <c r="M50" s="23">
        <f t="shared" si="9"/>
        <v>0</v>
      </c>
      <c r="N50" s="23">
        <f t="shared" si="9"/>
        <v>0</v>
      </c>
      <c r="O50" s="23">
        <f t="shared" si="9"/>
        <v>0</v>
      </c>
    </row>
    <row r="51" spans="1:15" x14ac:dyDescent="0.2"/>
    <row r="52" spans="1:15" x14ac:dyDescent="0.2"/>
    <row r="53" spans="1:15" x14ac:dyDescent="0.2">
      <c r="B53" s="33" t="s">
        <v>232</v>
      </c>
    </row>
    <row r="54" spans="1:15" x14ac:dyDescent="0.2">
      <c r="A54" s="13"/>
      <c r="B54" s="13"/>
      <c r="C54" s="21"/>
      <c r="D54" s="20"/>
      <c r="E54" s="14" t="str">
        <f xml:space="preserve"> Inputs!E$98</f>
        <v xml:space="preserve">Land sales - wholesale allowed return (WR) </v>
      </c>
      <c r="F54" s="10">
        <f xml:space="preserve"> Inputs!F$98</f>
        <v>3.9699999999999999E-2</v>
      </c>
      <c r="G54" s="14" t="str">
        <f xml:space="preserve"> Inputs!G$98</f>
        <v>%</v>
      </c>
    </row>
    <row r="55" spans="1:15" x14ac:dyDescent="0.2">
      <c r="A55" s="13"/>
      <c r="B55" s="13"/>
      <c r="C55" s="21"/>
      <c r="D55" s="20"/>
      <c r="E55" s="14" t="str">
        <f xml:space="preserve"> Inputs!E$99</f>
        <v xml:space="preserve">Land sales - wholesale allowed return (WN+) </v>
      </c>
      <c r="F55" s="10">
        <f xml:space="preserve"> Inputs!F$99</f>
        <v>3.9699999999999999E-2</v>
      </c>
      <c r="G55" s="14" t="str">
        <f xml:space="preserve"> Inputs!G$99</f>
        <v>%</v>
      </c>
    </row>
    <row r="56" spans="1:15" x14ac:dyDescent="0.2">
      <c r="A56" s="13"/>
      <c r="B56" s="13"/>
      <c r="C56" s="21"/>
      <c r="D56" s="20"/>
      <c r="E56" s="14" t="str">
        <f xml:space="preserve"> Inputs!E$100</f>
        <v xml:space="preserve">Land sales - wholesale allowed return (WWN+) </v>
      </c>
      <c r="F56" s="10">
        <f xml:space="preserve"> Inputs!F$100</f>
        <v>3.9699999999999999E-2</v>
      </c>
      <c r="G56" s="14" t="str">
        <f xml:space="preserve"> Inputs!G$100</f>
        <v>%</v>
      </c>
    </row>
    <row r="57" spans="1:15" x14ac:dyDescent="0.2">
      <c r="A57" s="13"/>
      <c r="B57" s="13"/>
      <c r="C57" s="21"/>
      <c r="D57" s="20"/>
      <c r="E57" s="14" t="str">
        <f xml:space="preserve"> Inputs!E$101</f>
        <v xml:space="preserve">Land sales - wholesale allowed return (BR) </v>
      </c>
      <c r="F57" s="10">
        <f xml:space="preserve"> Inputs!F$101</f>
        <v>3.9699999999999999E-2</v>
      </c>
      <c r="G57" s="14" t="str">
        <f xml:space="preserve"> Inputs!G$101</f>
        <v>%</v>
      </c>
    </row>
    <row r="58" spans="1:15" x14ac:dyDescent="0.2">
      <c r="A58" s="13"/>
      <c r="B58" s="13"/>
      <c r="C58" s="21"/>
      <c r="D58" s="20"/>
      <c r="E58" s="14" t="str">
        <f xml:space="preserve"> Inputs!E$102</f>
        <v xml:space="preserve">Land sales - wholesale allowed return (ADDN1) </v>
      </c>
      <c r="F58" s="10">
        <f xml:space="preserve"> Inputs!F$102</f>
        <v>3.9699999999999999E-2</v>
      </c>
      <c r="G58" s="14" t="str">
        <f xml:space="preserve"> Inputs!G$102</f>
        <v>%</v>
      </c>
    </row>
    <row r="59" spans="1:15" x14ac:dyDescent="0.2">
      <c r="A59" s="13"/>
      <c r="B59" s="13"/>
      <c r="C59" s="21"/>
      <c r="D59" s="20"/>
      <c r="E59" s="14" t="str">
        <f xml:space="preserve"> Inputs!E$103</f>
        <v xml:space="preserve">Land sales - wholesale allowed return (ADDN2) </v>
      </c>
      <c r="F59" s="10">
        <f xml:space="preserve"> Inputs!F$103</f>
        <v>3.9699999999999999E-2</v>
      </c>
      <c r="G59" s="14" t="str">
        <f xml:space="preserve"> Inputs!G$103</f>
        <v>%</v>
      </c>
    </row>
    <row r="60" spans="1:15" x14ac:dyDescent="0.2">
      <c r="A60" s="13"/>
      <c r="B60" s="13"/>
      <c r="C60" s="21"/>
      <c r="D60" s="20"/>
      <c r="E60" s="14" t="str">
        <f xml:space="preserve"> Time!E$43</f>
        <v>Number of periods</v>
      </c>
      <c r="F60" s="22">
        <f xml:space="preserve"> Time!F$43</f>
        <v>6</v>
      </c>
      <c r="G60" s="14">
        <f xml:space="preserve"> Time!G$43</f>
        <v>0</v>
      </c>
    </row>
    <row r="61" spans="1:15" x14ac:dyDescent="0.2">
      <c r="A61" s="13"/>
      <c r="B61" s="13"/>
      <c r="C61" s="21"/>
      <c r="D61" s="20"/>
      <c r="E61" s="14" t="str">
        <f xml:space="preserve"> Inputs!E$18</f>
        <v>Half year adjustment</v>
      </c>
      <c r="F61" s="166">
        <f xml:space="preserve"> Inputs!F$18</f>
        <v>0.5</v>
      </c>
      <c r="G61" s="14" t="str">
        <f xml:space="preserve"> Inputs!G$18</f>
        <v>year #</v>
      </c>
    </row>
    <row r="62" spans="1:15" x14ac:dyDescent="0.2">
      <c r="A62" s="13"/>
      <c r="B62" s="13"/>
      <c r="C62" s="21"/>
      <c r="D62" s="20"/>
      <c r="E62" s="14" t="str">
        <f xml:space="preserve"> Time!E$121</f>
        <v>Period number</v>
      </c>
      <c r="F62" s="24">
        <f xml:space="preserve"> Time!F$121</f>
        <v>0</v>
      </c>
      <c r="G62" s="24" t="str">
        <f xml:space="preserve"> Time!G$121</f>
        <v>Counter</v>
      </c>
      <c r="H62" s="24">
        <f xml:space="preserve"> Time!H$121</f>
        <v>0</v>
      </c>
      <c r="I62" s="24">
        <f xml:space="preserve"> Time!I$121</f>
        <v>0</v>
      </c>
      <c r="J62" s="24">
        <f xml:space="preserve"> Time!J$121</f>
        <v>1</v>
      </c>
      <c r="K62" s="24">
        <f xml:space="preserve"> Time!K$121</f>
        <v>2</v>
      </c>
      <c r="L62" s="24">
        <f xml:space="preserve"> Time!L$121</f>
        <v>3</v>
      </c>
      <c r="M62" s="24">
        <f xml:space="preserve"> Time!M$121</f>
        <v>4</v>
      </c>
      <c r="N62" s="24">
        <f xml:space="preserve"> Time!N$121</f>
        <v>5</v>
      </c>
      <c r="O62" s="24">
        <f xml:space="preserve"> Time!O$121</f>
        <v>6</v>
      </c>
    </row>
    <row r="63" spans="1:15" x14ac:dyDescent="0.2">
      <c r="E63" s="35" t="s">
        <v>337</v>
      </c>
      <c r="G63" s="35" t="s">
        <v>290</v>
      </c>
      <c r="J63" s="12">
        <f t="shared" ref="J63:O68" si="10" xml:space="preserve"> ( 1 + $F54 ) ^ ( $F$60 - J$62 + $F$61 )</f>
        <v>1.2387801618829954</v>
      </c>
      <c r="K63" s="12">
        <f t="shared" si="10"/>
        <v>1.191478466752905</v>
      </c>
      <c r="L63" s="12">
        <f t="shared" si="10"/>
        <v>1.1459829438808358</v>
      </c>
      <c r="M63" s="12">
        <f t="shared" si="10"/>
        <v>1.1022246262199056</v>
      </c>
      <c r="N63" s="12">
        <f t="shared" si="10"/>
        <v>1.060137180167265</v>
      </c>
      <c r="O63" s="12">
        <f t="shared" si="10"/>
        <v>1.0196568050084303</v>
      </c>
    </row>
    <row r="64" spans="1:15" x14ac:dyDescent="0.2">
      <c r="E64" s="35" t="s">
        <v>139</v>
      </c>
      <c r="G64" s="35" t="s">
        <v>290</v>
      </c>
      <c r="J64" s="12">
        <f t="shared" si="10"/>
        <v>1.2387801618829954</v>
      </c>
      <c r="K64" s="12">
        <f t="shared" si="10"/>
        <v>1.191478466752905</v>
      </c>
      <c r="L64" s="12">
        <f t="shared" si="10"/>
        <v>1.1459829438808358</v>
      </c>
      <c r="M64" s="12">
        <f t="shared" si="10"/>
        <v>1.1022246262199056</v>
      </c>
      <c r="N64" s="12">
        <f t="shared" si="10"/>
        <v>1.060137180167265</v>
      </c>
      <c r="O64" s="12">
        <f t="shared" si="10"/>
        <v>1.0196568050084303</v>
      </c>
    </row>
    <row r="65" spans="2:15" x14ac:dyDescent="0.2">
      <c r="E65" s="35" t="s">
        <v>140</v>
      </c>
      <c r="G65" s="35" t="s">
        <v>290</v>
      </c>
      <c r="J65" s="12">
        <f t="shared" si="10"/>
        <v>1.2387801618829954</v>
      </c>
      <c r="K65" s="12">
        <f t="shared" si="10"/>
        <v>1.191478466752905</v>
      </c>
      <c r="L65" s="12">
        <f t="shared" si="10"/>
        <v>1.1459829438808358</v>
      </c>
      <c r="M65" s="12">
        <f t="shared" si="10"/>
        <v>1.1022246262199056</v>
      </c>
      <c r="N65" s="12">
        <f t="shared" si="10"/>
        <v>1.060137180167265</v>
      </c>
      <c r="O65" s="12">
        <f t="shared" si="10"/>
        <v>1.0196568050084303</v>
      </c>
    </row>
    <row r="66" spans="2:15" x14ac:dyDescent="0.2">
      <c r="E66" s="35" t="s">
        <v>647</v>
      </c>
      <c r="G66" s="35" t="s">
        <v>290</v>
      </c>
      <c r="J66" s="12">
        <f t="shared" si="10"/>
        <v>1.2387801618829954</v>
      </c>
      <c r="K66" s="12">
        <f t="shared" si="10"/>
        <v>1.191478466752905</v>
      </c>
      <c r="L66" s="12">
        <f t="shared" si="10"/>
        <v>1.1459829438808358</v>
      </c>
      <c r="M66" s="12">
        <f t="shared" si="10"/>
        <v>1.1022246262199056</v>
      </c>
      <c r="N66" s="12">
        <f t="shared" si="10"/>
        <v>1.060137180167265</v>
      </c>
      <c r="O66" s="12">
        <f t="shared" si="10"/>
        <v>1.0196568050084303</v>
      </c>
    </row>
    <row r="67" spans="2:15" x14ac:dyDescent="0.2">
      <c r="E67" s="35" t="s">
        <v>291</v>
      </c>
      <c r="G67" s="35" t="s">
        <v>290</v>
      </c>
      <c r="J67" s="12">
        <f t="shared" si="10"/>
        <v>1.2387801618829954</v>
      </c>
      <c r="K67" s="12">
        <f t="shared" si="10"/>
        <v>1.191478466752905</v>
      </c>
      <c r="L67" s="12">
        <f t="shared" si="10"/>
        <v>1.1459829438808358</v>
      </c>
      <c r="M67" s="12">
        <f t="shared" si="10"/>
        <v>1.1022246262199056</v>
      </c>
      <c r="N67" s="12">
        <f t="shared" si="10"/>
        <v>1.060137180167265</v>
      </c>
      <c r="O67" s="12">
        <f t="shared" si="10"/>
        <v>1.0196568050084303</v>
      </c>
    </row>
    <row r="68" spans="2:15" x14ac:dyDescent="0.2">
      <c r="E68" s="35" t="s">
        <v>648</v>
      </c>
      <c r="G68" s="35" t="s">
        <v>290</v>
      </c>
      <c r="J68" s="12">
        <f t="shared" si="10"/>
        <v>1.2387801618829954</v>
      </c>
      <c r="K68" s="12">
        <f t="shared" si="10"/>
        <v>1.191478466752905</v>
      </c>
      <c r="L68" s="12">
        <f t="shared" si="10"/>
        <v>1.1459829438808358</v>
      </c>
      <c r="M68" s="12">
        <f t="shared" si="10"/>
        <v>1.1022246262199056</v>
      </c>
      <c r="N68" s="12">
        <f t="shared" si="10"/>
        <v>1.060137180167265</v>
      </c>
      <c r="O68" s="12">
        <f t="shared" si="10"/>
        <v>1.0196568050084303</v>
      </c>
    </row>
    <row r="69" spans="2:15" x14ac:dyDescent="0.2"/>
    <row r="70" spans="2:15" x14ac:dyDescent="0.2"/>
    <row r="71" spans="2:15" x14ac:dyDescent="0.2">
      <c r="B71" s="33" t="s">
        <v>136</v>
      </c>
    </row>
    <row r="72" spans="2:15" x14ac:dyDescent="0.2">
      <c r="E72" s="35" t="str">
        <f t="shared" ref="E72:O72" si="11" xml:space="preserve"> E$45</f>
        <v xml:space="preserve">Customers’ share of net proceeds from disposals of interest in land - real (2022-23 prices) (WR) </v>
      </c>
      <c r="F72" s="23">
        <f t="shared" si="11"/>
        <v>0</v>
      </c>
      <c r="G72" s="23" t="str">
        <f t="shared" si="11"/>
        <v>£m</v>
      </c>
      <c r="H72" s="23">
        <f t="shared" si="11"/>
        <v>0</v>
      </c>
      <c r="I72" s="23">
        <f t="shared" si="11"/>
        <v>0</v>
      </c>
      <c r="J72" s="23" t="str">
        <f t="shared" si="11"/>
        <v/>
      </c>
      <c r="K72" s="23">
        <f t="shared" si="11"/>
        <v>0</v>
      </c>
      <c r="L72" s="23">
        <f t="shared" si="11"/>
        <v>0</v>
      </c>
      <c r="M72" s="23">
        <f t="shared" si="11"/>
        <v>0</v>
      </c>
      <c r="N72" s="23">
        <f t="shared" si="11"/>
        <v>0</v>
      </c>
      <c r="O72" s="23">
        <f t="shared" si="11"/>
        <v>0</v>
      </c>
    </row>
    <row r="73" spans="2:15" x14ac:dyDescent="0.2">
      <c r="E73" s="35" t="str">
        <f t="shared" ref="E73:O73" si="12" xml:space="preserve"> E$46</f>
        <v xml:space="preserve">Customers’ share of net proceeds from disposals of interest in land - real (2022-23 prices) (WN+) </v>
      </c>
      <c r="F73" s="23">
        <f t="shared" si="12"/>
        <v>0</v>
      </c>
      <c r="G73" s="23" t="str">
        <f t="shared" si="12"/>
        <v>£m</v>
      </c>
      <c r="H73" s="23">
        <f t="shared" si="12"/>
        <v>0</v>
      </c>
      <c r="I73" s="23">
        <f t="shared" si="12"/>
        <v>0</v>
      </c>
      <c r="J73" s="23" t="str">
        <f t="shared" si="12"/>
        <v/>
      </c>
      <c r="K73" s="23">
        <f t="shared" si="12"/>
        <v>0</v>
      </c>
      <c r="L73" s="23">
        <f t="shared" si="12"/>
        <v>0</v>
      </c>
      <c r="M73" s="23">
        <f t="shared" si="12"/>
        <v>0</v>
      </c>
      <c r="N73" s="23">
        <f t="shared" si="12"/>
        <v>0</v>
      </c>
      <c r="O73" s="23">
        <f t="shared" si="12"/>
        <v>0</v>
      </c>
    </row>
    <row r="74" spans="2:15" x14ac:dyDescent="0.2">
      <c r="E74" s="35" t="str">
        <f t="shared" ref="E74:O74" si="13" xml:space="preserve"> E$47</f>
        <v xml:space="preserve">Customers’ share of net proceeds from disposals of interest in land - real (2022-23 prices) (WWN+) </v>
      </c>
      <c r="F74" s="23">
        <f t="shared" si="13"/>
        <v>0</v>
      </c>
      <c r="G74" s="23" t="str">
        <f t="shared" si="13"/>
        <v>£m</v>
      </c>
      <c r="H74" s="23">
        <f t="shared" si="13"/>
        <v>0</v>
      </c>
      <c r="I74" s="23">
        <f t="shared" si="13"/>
        <v>0</v>
      </c>
      <c r="J74" s="23" t="str">
        <f t="shared" si="13"/>
        <v/>
      </c>
      <c r="K74" s="23">
        <f t="shared" si="13"/>
        <v>0</v>
      </c>
      <c r="L74" s="23">
        <f t="shared" si="13"/>
        <v>0</v>
      </c>
      <c r="M74" s="23">
        <f t="shared" si="13"/>
        <v>0</v>
      </c>
      <c r="N74" s="23">
        <f t="shared" si="13"/>
        <v>0</v>
      </c>
      <c r="O74" s="23">
        <f t="shared" si="13"/>
        <v>0</v>
      </c>
    </row>
    <row r="75" spans="2:15" x14ac:dyDescent="0.2">
      <c r="E75" s="35" t="str">
        <f t="shared" ref="E75:O75" si="14" xml:space="preserve"> E$48</f>
        <v xml:space="preserve">Customers’ share of net proceeds from disposals of interest in land - real (2022-23 prices) (BR) </v>
      </c>
      <c r="F75" s="23">
        <f t="shared" si="14"/>
        <v>0</v>
      </c>
      <c r="G75" s="23" t="str">
        <f t="shared" si="14"/>
        <v>£m</v>
      </c>
      <c r="H75" s="23">
        <f t="shared" si="14"/>
        <v>0</v>
      </c>
      <c r="I75" s="23">
        <f t="shared" si="14"/>
        <v>0</v>
      </c>
      <c r="J75" s="23" t="str">
        <f t="shared" si="14"/>
        <v/>
      </c>
      <c r="K75" s="23">
        <f t="shared" si="14"/>
        <v>0</v>
      </c>
      <c r="L75" s="23">
        <f t="shared" si="14"/>
        <v>0</v>
      </c>
      <c r="M75" s="23">
        <f t="shared" si="14"/>
        <v>0</v>
      </c>
      <c r="N75" s="23">
        <f t="shared" si="14"/>
        <v>0</v>
      </c>
      <c r="O75" s="23">
        <f t="shared" si="14"/>
        <v>0</v>
      </c>
    </row>
    <row r="76" spans="2:15" x14ac:dyDescent="0.2">
      <c r="E76" s="35" t="str">
        <f t="shared" ref="E76:O76" si="15" xml:space="preserve"> E$49</f>
        <v xml:space="preserve">Customers’ share of net proceeds from disposals of interest in land - real (2022-23 prices) (ADDN1) </v>
      </c>
      <c r="F76" s="23">
        <f t="shared" si="15"/>
        <v>0</v>
      </c>
      <c r="G76" s="23" t="str">
        <f t="shared" si="15"/>
        <v>£m</v>
      </c>
      <c r="H76" s="23">
        <f t="shared" si="15"/>
        <v>0</v>
      </c>
      <c r="I76" s="23">
        <f t="shared" si="15"/>
        <v>0</v>
      </c>
      <c r="J76" s="23" t="str">
        <f t="shared" si="15"/>
        <v/>
      </c>
      <c r="K76" s="23">
        <f t="shared" si="15"/>
        <v>0</v>
      </c>
      <c r="L76" s="23">
        <f t="shared" si="15"/>
        <v>0</v>
      </c>
      <c r="M76" s="23">
        <f t="shared" si="15"/>
        <v>0</v>
      </c>
      <c r="N76" s="23">
        <f t="shared" si="15"/>
        <v>0</v>
      </c>
      <c r="O76" s="23">
        <f t="shared" si="15"/>
        <v>0</v>
      </c>
    </row>
    <row r="77" spans="2:15" x14ac:dyDescent="0.2">
      <c r="E77" s="35" t="str">
        <f t="shared" ref="E77:O77" si="16" xml:space="preserve"> E$50</f>
        <v xml:space="preserve">Customers’ share of net proceeds from disposals of interest in land - real (2022-23 prices) (ADDN2) </v>
      </c>
      <c r="F77" s="23">
        <f t="shared" si="16"/>
        <v>0</v>
      </c>
      <c r="G77" s="23" t="str">
        <f t="shared" si="16"/>
        <v>£m</v>
      </c>
      <c r="H77" s="23">
        <f t="shared" si="16"/>
        <v>0</v>
      </c>
      <c r="I77" s="23">
        <f t="shared" si="16"/>
        <v>0</v>
      </c>
      <c r="J77" s="23" t="str">
        <f t="shared" si="16"/>
        <v/>
      </c>
      <c r="K77" s="23">
        <f t="shared" si="16"/>
        <v>0</v>
      </c>
      <c r="L77" s="23">
        <f t="shared" si="16"/>
        <v>0</v>
      </c>
      <c r="M77" s="23">
        <f t="shared" si="16"/>
        <v>0</v>
      </c>
      <c r="N77" s="23">
        <f t="shared" si="16"/>
        <v>0</v>
      </c>
      <c r="O77" s="23">
        <f t="shared" si="16"/>
        <v>0</v>
      </c>
    </row>
    <row r="78" spans="2:15" x14ac:dyDescent="0.2">
      <c r="E78" s="35" t="str">
        <f t="shared" ref="E78:O78" si="17" xml:space="preserve"> E$63</f>
        <v xml:space="preserve">PV discount factor (aka Time value of money factor) (WR) </v>
      </c>
      <c r="F78" s="12">
        <f t="shared" si="17"/>
        <v>0</v>
      </c>
      <c r="G78" s="12" t="str">
        <f t="shared" si="17"/>
        <v>Factor</v>
      </c>
      <c r="H78" s="12">
        <f t="shared" si="17"/>
        <v>0</v>
      </c>
      <c r="I78" s="12">
        <f t="shared" si="17"/>
        <v>0</v>
      </c>
      <c r="J78" s="12">
        <f t="shared" si="17"/>
        <v>1.2387801618829954</v>
      </c>
      <c r="K78" s="12">
        <f t="shared" si="17"/>
        <v>1.191478466752905</v>
      </c>
      <c r="L78" s="12">
        <f t="shared" si="17"/>
        <v>1.1459829438808358</v>
      </c>
      <c r="M78" s="12">
        <f t="shared" si="17"/>
        <v>1.1022246262199056</v>
      </c>
      <c r="N78" s="12">
        <f t="shared" si="17"/>
        <v>1.060137180167265</v>
      </c>
      <c r="O78" s="12">
        <f t="shared" si="17"/>
        <v>1.0196568050084303</v>
      </c>
    </row>
    <row r="79" spans="2:15" x14ac:dyDescent="0.2">
      <c r="E79" s="35" t="str">
        <f t="shared" ref="E79:O79" si="18" xml:space="preserve"> E$64</f>
        <v xml:space="preserve">PV discount factor (aka Time value of money factor) (WN+) </v>
      </c>
      <c r="F79" s="12">
        <f t="shared" si="18"/>
        <v>0</v>
      </c>
      <c r="G79" s="12" t="str">
        <f t="shared" si="18"/>
        <v>Factor</v>
      </c>
      <c r="H79" s="12">
        <f t="shared" si="18"/>
        <v>0</v>
      </c>
      <c r="I79" s="12">
        <f t="shared" si="18"/>
        <v>0</v>
      </c>
      <c r="J79" s="12">
        <f t="shared" si="18"/>
        <v>1.2387801618829954</v>
      </c>
      <c r="K79" s="12">
        <f t="shared" si="18"/>
        <v>1.191478466752905</v>
      </c>
      <c r="L79" s="12">
        <f t="shared" si="18"/>
        <v>1.1459829438808358</v>
      </c>
      <c r="M79" s="12">
        <f t="shared" si="18"/>
        <v>1.1022246262199056</v>
      </c>
      <c r="N79" s="12">
        <f t="shared" si="18"/>
        <v>1.060137180167265</v>
      </c>
      <c r="O79" s="12">
        <f t="shared" si="18"/>
        <v>1.0196568050084303</v>
      </c>
    </row>
    <row r="80" spans="2:15" x14ac:dyDescent="0.2">
      <c r="E80" s="35" t="str">
        <f t="shared" ref="E80:O80" si="19" xml:space="preserve"> E$65</f>
        <v xml:space="preserve">PV discount factor (aka Time value of money factor) (WWN+) </v>
      </c>
      <c r="F80" s="12">
        <f t="shared" si="19"/>
        <v>0</v>
      </c>
      <c r="G80" s="12" t="str">
        <f t="shared" si="19"/>
        <v>Factor</v>
      </c>
      <c r="H80" s="12">
        <f t="shared" si="19"/>
        <v>0</v>
      </c>
      <c r="I80" s="12">
        <f t="shared" si="19"/>
        <v>0</v>
      </c>
      <c r="J80" s="12">
        <f t="shared" si="19"/>
        <v>1.2387801618829954</v>
      </c>
      <c r="K80" s="12">
        <f t="shared" si="19"/>
        <v>1.191478466752905</v>
      </c>
      <c r="L80" s="12">
        <f t="shared" si="19"/>
        <v>1.1459829438808358</v>
      </c>
      <c r="M80" s="12">
        <f t="shared" si="19"/>
        <v>1.1022246262199056</v>
      </c>
      <c r="N80" s="12">
        <f t="shared" si="19"/>
        <v>1.060137180167265</v>
      </c>
      <c r="O80" s="12">
        <f t="shared" si="19"/>
        <v>1.0196568050084303</v>
      </c>
    </row>
    <row r="81" spans="1:15" x14ac:dyDescent="0.2">
      <c r="E81" s="35" t="str">
        <f t="shared" ref="E81:O81" si="20" xml:space="preserve"> E$66</f>
        <v xml:space="preserve">PV discount factor (aka Time value of money factor) (BR) </v>
      </c>
      <c r="F81" s="12">
        <f t="shared" si="20"/>
        <v>0</v>
      </c>
      <c r="G81" s="12" t="str">
        <f t="shared" si="20"/>
        <v>Factor</v>
      </c>
      <c r="H81" s="12">
        <f t="shared" si="20"/>
        <v>0</v>
      </c>
      <c r="I81" s="12">
        <f t="shared" si="20"/>
        <v>0</v>
      </c>
      <c r="J81" s="12">
        <f t="shared" si="20"/>
        <v>1.2387801618829954</v>
      </c>
      <c r="K81" s="12">
        <f t="shared" si="20"/>
        <v>1.191478466752905</v>
      </c>
      <c r="L81" s="12">
        <f t="shared" si="20"/>
        <v>1.1459829438808358</v>
      </c>
      <c r="M81" s="12">
        <f t="shared" si="20"/>
        <v>1.1022246262199056</v>
      </c>
      <c r="N81" s="12">
        <f t="shared" si="20"/>
        <v>1.060137180167265</v>
      </c>
      <c r="O81" s="12">
        <f t="shared" si="20"/>
        <v>1.0196568050084303</v>
      </c>
    </row>
    <row r="82" spans="1:15" x14ac:dyDescent="0.2">
      <c r="E82" s="35" t="str">
        <f t="shared" ref="E82:O82" si="21" xml:space="preserve"> E$67</f>
        <v xml:space="preserve">PV discount factor (aka Time value of money factor) (ADDN1) </v>
      </c>
      <c r="F82" s="12">
        <f t="shared" si="21"/>
        <v>0</v>
      </c>
      <c r="G82" s="12" t="str">
        <f t="shared" si="21"/>
        <v>Factor</v>
      </c>
      <c r="H82" s="12">
        <f t="shared" si="21"/>
        <v>0</v>
      </c>
      <c r="I82" s="12">
        <f t="shared" si="21"/>
        <v>0</v>
      </c>
      <c r="J82" s="12">
        <f t="shared" si="21"/>
        <v>1.2387801618829954</v>
      </c>
      <c r="K82" s="12">
        <f t="shared" si="21"/>
        <v>1.191478466752905</v>
      </c>
      <c r="L82" s="12">
        <f t="shared" si="21"/>
        <v>1.1459829438808358</v>
      </c>
      <c r="M82" s="12">
        <f t="shared" si="21"/>
        <v>1.1022246262199056</v>
      </c>
      <c r="N82" s="12">
        <f t="shared" si="21"/>
        <v>1.060137180167265</v>
      </c>
      <c r="O82" s="12">
        <f t="shared" si="21"/>
        <v>1.0196568050084303</v>
      </c>
    </row>
    <row r="83" spans="1:15" x14ac:dyDescent="0.2">
      <c r="E83" s="35" t="str">
        <f t="shared" ref="E83:O83" si="22" xml:space="preserve"> E$68</f>
        <v xml:space="preserve">PV discount factor (aka Time value of money factor) (ADDN2) </v>
      </c>
      <c r="F83" s="12">
        <f t="shared" si="22"/>
        <v>0</v>
      </c>
      <c r="G83" s="12" t="str">
        <f t="shared" si="22"/>
        <v>Factor</v>
      </c>
      <c r="H83" s="12">
        <f t="shared" si="22"/>
        <v>0</v>
      </c>
      <c r="I83" s="12">
        <f t="shared" si="22"/>
        <v>0</v>
      </c>
      <c r="J83" s="12">
        <f t="shared" si="22"/>
        <v>1.2387801618829954</v>
      </c>
      <c r="K83" s="12">
        <f t="shared" si="22"/>
        <v>1.191478466752905</v>
      </c>
      <c r="L83" s="12">
        <f t="shared" si="22"/>
        <v>1.1459829438808358</v>
      </c>
      <c r="M83" s="12">
        <f t="shared" si="22"/>
        <v>1.1022246262199056</v>
      </c>
      <c r="N83" s="12">
        <f t="shared" si="22"/>
        <v>1.060137180167265</v>
      </c>
      <c r="O83" s="12">
        <f t="shared" si="22"/>
        <v>1.0196568050084303</v>
      </c>
    </row>
    <row r="84" spans="1:15" x14ac:dyDescent="0.2">
      <c r="A84" s="13"/>
      <c r="B84" s="13"/>
      <c r="C84" s="21"/>
      <c r="D84" s="20"/>
      <c r="E84" s="14" t="str">
        <f xml:space="preserve"> Time!E$121</f>
        <v>Period number</v>
      </c>
      <c r="F84" s="24">
        <f xml:space="preserve"> Time!F$121</f>
        <v>0</v>
      </c>
      <c r="G84" s="24" t="str">
        <f xml:space="preserve"> Time!G$121</f>
        <v>Counter</v>
      </c>
      <c r="H84" s="24">
        <f xml:space="preserve"> Time!H$121</f>
        <v>0</v>
      </c>
      <c r="I84" s="24">
        <f xml:space="preserve"> Time!I$121</f>
        <v>0</v>
      </c>
      <c r="J84" s="24">
        <f xml:space="preserve"> Time!J$121</f>
        <v>1</v>
      </c>
      <c r="K84" s="24">
        <f xml:space="preserve"> Time!K$121</f>
        <v>2</v>
      </c>
      <c r="L84" s="24">
        <f xml:space="preserve"> Time!L$121</f>
        <v>3</v>
      </c>
      <c r="M84" s="24">
        <f xml:space="preserve"> Time!M$121</f>
        <v>4</v>
      </c>
      <c r="N84" s="24">
        <f xml:space="preserve"> Time!N$121</f>
        <v>5</v>
      </c>
      <c r="O84" s="24">
        <f xml:space="preserve"> Time!O$121</f>
        <v>6</v>
      </c>
    </row>
    <row r="85" spans="1:15" x14ac:dyDescent="0.2">
      <c r="E85" s="35" t="s">
        <v>392</v>
      </c>
      <c r="G85" s="35" t="s">
        <v>50</v>
      </c>
      <c r="H85" s="23">
        <f t="shared" ref="H85:H90" si="23" xml:space="preserve"> SUM( J85:O85 )</f>
        <v>0</v>
      </c>
      <c r="J85" s="23" t="str">
        <f t="shared" ref="J85:O90" si="24" xml:space="preserve"> IF( J$84 = 1, "", J72 * J78 )</f>
        <v/>
      </c>
      <c r="K85" s="23">
        <f t="shared" si="24"/>
        <v>0</v>
      </c>
      <c r="L85" s="23">
        <f t="shared" si="24"/>
        <v>0</v>
      </c>
      <c r="M85" s="23">
        <f t="shared" si="24"/>
        <v>0</v>
      </c>
      <c r="N85" s="23">
        <f t="shared" si="24"/>
        <v>0</v>
      </c>
      <c r="O85" s="23">
        <f t="shared" si="24"/>
        <v>0</v>
      </c>
    </row>
    <row r="86" spans="1:15" x14ac:dyDescent="0.2">
      <c r="E86" s="35" t="s">
        <v>27</v>
      </c>
      <c r="G86" s="35" t="s">
        <v>50</v>
      </c>
      <c r="H86" s="23">
        <f t="shared" si="23"/>
        <v>0</v>
      </c>
      <c r="J86" s="23" t="str">
        <f t="shared" si="24"/>
        <v/>
      </c>
      <c r="K86" s="23">
        <f t="shared" si="24"/>
        <v>0</v>
      </c>
      <c r="L86" s="23">
        <f t="shared" si="24"/>
        <v>0</v>
      </c>
      <c r="M86" s="23">
        <f t="shared" si="24"/>
        <v>0</v>
      </c>
      <c r="N86" s="23">
        <f t="shared" si="24"/>
        <v>0</v>
      </c>
      <c r="O86" s="23">
        <f t="shared" si="24"/>
        <v>0</v>
      </c>
    </row>
    <row r="87" spans="1:15" x14ac:dyDescent="0.2">
      <c r="E87" s="35" t="s">
        <v>28</v>
      </c>
      <c r="G87" s="35" t="s">
        <v>50</v>
      </c>
      <c r="H87" s="23">
        <f t="shared" si="23"/>
        <v>0</v>
      </c>
      <c r="J87" s="23" t="str">
        <f t="shared" si="24"/>
        <v/>
      </c>
      <c r="K87" s="23">
        <f t="shared" si="24"/>
        <v>0</v>
      </c>
      <c r="L87" s="23">
        <f t="shared" si="24"/>
        <v>0</v>
      </c>
      <c r="M87" s="23">
        <f t="shared" si="24"/>
        <v>0</v>
      </c>
      <c r="N87" s="23">
        <f t="shared" si="24"/>
        <v>0</v>
      </c>
      <c r="O87" s="23">
        <f t="shared" si="24"/>
        <v>0</v>
      </c>
    </row>
    <row r="88" spans="1:15" x14ac:dyDescent="0.2">
      <c r="E88" s="35" t="s">
        <v>29</v>
      </c>
      <c r="G88" s="35" t="s">
        <v>50</v>
      </c>
      <c r="H88" s="23">
        <f t="shared" si="23"/>
        <v>0</v>
      </c>
      <c r="J88" s="23" t="str">
        <f t="shared" si="24"/>
        <v/>
      </c>
      <c r="K88" s="23">
        <f t="shared" si="24"/>
        <v>0</v>
      </c>
      <c r="L88" s="23">
        <f t="shared" si="24"/>
        <v>0</v>
      </c>
      <c r="M88" s="23">
        <f t="shared" si="24"/>
        <v>0</v>
      </c>
      <c r="N88" s="23">
        <f t="shared" si="24"/>
        <v>0</v>
      </c>
      <c r="O88" s="23">
        <f t="shared" si="24"/>
        <v>0</v>
      </c>
    </row>
    <row r="89" spans="1:15" x14ac:dyDescent="0.2">
      <c r="E89" s="35" t="s">
        <v>590</v>
      </c>
      <c r="G89" s="35" t="s">
        <v>50</v>
      </c>
      <c r="H89" s="23">
        <f t="shared" si="23"/>
        <v>0</v>
      </c>
      <c r="J89" s="23" t="str">
        <f t="shared" si="24"/>
        <v/>
      </c>
      <c r="K89" s="23">
        <f t="shared" si="24"/>
        <v>0</v>
      </c>
      <c r="L89" s="23">
        <f t="shared" si="24"/>
        <v>0</v>
      </c>
      <c r="M89" s="23">
        <f t="shared" si="24"/>
        <v>0</v>
      </c>
      <c r="N89" s="23">
        <f t="shared" si="24"/>
        <v>0</v>
      </c>
      <c r="O89" s="23">
        <f t="shared" si="24"/>
        <v>0</v>
      </c>
    </row>
    <row r="90" spans="1:15" x14ac:dyDescent="0.2">
      <c r="E90" s="35" t="s">
        <v>236</v>
      </c>
      <c r="G90" s="35" t="s">
        <v>50</v>
      </c>
      <c r="H90" s="23">
        <f t="shared" si="23"/>
        <v>0</v>
      </c>
      <c r="J90" s="23" t="str">
        <f t="shared" si="24"/>
        <v/>
      </c>
      <c r="K90" s="23">
        <f t="shared" si="24"/>
        <v>0</v>
      </c>
      <c r="L90" s="23">
        <f t="shared" si="24"/>
        <v>0</v>
      </c>
      <c r="M90" s="23">
        <f t="shared" si="24"/>
        <v>0</v>
      </c>
      <c r="N90" s="23">
        <f t="shared" si="24"/>
        <v>0</v>
      </c>
      <c r="O90" s="23">
        <f t="shared" si="24"/>
        <v>0</v>
      </c>
    </row>
    <row r="91" spans="1:15" x14ac:dyDescent="0.2"/>
    <row r="92" spans="1:15" x14ac:dyDescent="0.2"/>
    <row r="93" spans="1:15" x14ac:dyDescent="0.2">
      <c r="B93" s="33" t="s">
        <v>501</v>
      </c>
    </row>
    <row r="94" spans="1:15" x14ac:dyDescent="0.2">
      <c r="E94" s="35" t="str">
        <f t="shared" ref="E94:O94" si="25" xml:space="preserve"> E$85</f>
        <v xml:space="preserve">PV effect of customers’ share of proceeds from disposals of interest in land - Real 2022-23 CPIH - NPV adjusted (WR) </v>
      </c>
      <c r="F94" s="23">
        <f t="shared" si="25"/>
        <v>0</v>
      </c>
      <c r="G94" s="23" t="str">
        <f t="shared" si="25"/>
        <v>£m</v>
      </c>
      <c r="H94" s="23">
        <f t="shared" si="25"/>
        <v>0</v>
      </c>
      <c r="I94" s="23">
        <f t="shared" si="25"/>
        <v>0</v>
      </c>
      <c r="J94" s="23" t="str">
        <f t="shared" si="25"/>
        <v/>
      </c>
      <c r="K94" s="23">
        <f t="shared" si="25"/>
        <v>0</v>
      </c>
      <c r="L94" s="23">
        <f t="shared" si="25"/>
        <v>0</v>
      </c>
      <c r="M94" s="23">
        <f t="shared" si="25"/>
        <v>0</v>
      </c>
      <c r="N94" s="23">
        <f t="shared" si="25"/>
        <v>0</v>
      </c>
      <c r="O94" s="23">
        <f t="shared" si="25"/>
        <v>0</v>
      </c>
    </row>
    <row r="95" spans="1:15" x14ac:dyDescent="0.2">
      <c r="E95" s="35" t="str">
        <f t="shared" ref="E95:O95" si="26" xml:space="preserve"> E$86</f>
        <v xml:space="preserve">PV effect of customers’ share of proceeds from disposals of interest in land - Real 2022-23 CPIH - NPV adjusted (WN+) </v>
      </c>
      <c r="F95" s="23">
        <f t="shared" si="26"/>
        <v>0</v>
      </c>
      <c r="G95" s="23" t="str">
        <f t="shared" si="26"/>
        <v>£m</v>
      </c>
      <c r="H95" s="23">
        <f t="shared" si="26"/>
        <v>0</v>
      </c>
      <c r="I95" s="23">
        <f t="shared" si="26"/>
        <v>0</v>
      </c>
      <c r="J95" s="23" t="str">
        <f t="shared" si="26"/>
        <v/>
      </c>
      <c r="K95" s="23">
        <f t="shared" si="26"/>
        <v>0</v>
      </c>
      <c r="L95" s="23">
        <f t="shared" si="26"/>
        <v>0</v>
      </c>
      <c r="M95" s="23">
        <f t="shared" si="26"/>
        <v>0</v>
      </c>
      <c r="N95" s="23">
        <f t="shared" si="26"/>
        <v>0</v>
      </c>
      <c r="O95" s="23">
        <f t="shared" si="26"/>
        <v>0</v>
      </c>
    </row>
    <row r="96" spans="1:15" x14ac:dyDescent="0.2">
      <c r="E96" s="35" t="str">
        <f t="shared" ref="E96:O96" si="27" xml:space="preserve"> E$87</f>
        <v xml:space="preserve">PV effect of customers’ share of proceeds from disposals of interest in land - Real 2022-23 CPIH - NPV adjusted (WWN+) </v>
      </c>
      <c r="F96" s="23">
        <f t="shared" si="27"/>
        <v>0</v>
      </c>
      <c r="G96" s="23" t="str">
        <f t="shared" si="27"/>
        <v>£m</v>
      </c>
      <c r="H96" s="23">
        <f t="shared" si="27"/>
        <v>0</v>
      </c>
      <c r="I96" s="23">
        <f t="shared" si="27"/>
        <v>0</v>
      </c>
      <c r="J96" s="23" t="str">
        <f t="shared" si="27"/>
        <v/>
      </c>
      <c r="K96" s="23">
        <f t="shared" si="27"/>
        <v>0</v>
      </c>
      <c r="L96" s="23">
        <f t="shared" si="27"/>
        <v>0</v>
      </c>
      <c r="M96" s="23">
        <f t="shared" si="27"/>
        <v>0</v>
      </c>
      <c r="N96" s="23">
        <f t="shared" si="27"/>
        <v>0</v>
      </c>
      <c r="O96" s="23">
        <f t="shared" si="27"/>
        <v>0</v>
      </c>
    </row>
    <row r="97" spans="1:15" x14ac:dyDescent="0.2">
      <c r="E97" s="35" t="str">
        <f t="shared" ref="E97:O97" si="28" xml:space="preserve"> E$88</f>
        <v xml:space="preserve">PV effect of customers’ share of proceeds from disposals of interest in land - Real 2022-23 CPIH - NPV adjusted (BR) </v>
      </c>
      <c r="F97" s="23">
        <f t="shared" si="28"/>
        <v>0</v>
      </c>
      <c r="G97" s="23" t="str">
        <f t="shared" si="28"/>
        <v>£m</v>
      </c>
      <c r="H97" s="23">
        <f t="shared" si="28"/>
        <v>0</v>
      </c>
      <c r="I97" s="23">
        <f t="shared" si="28"/>
        <v>0</v>
      </c>
      <c r="J97" s="23" t="str">
        <f t="shared" si="28"/>
        <v/>
      </c>
      <c r="K97" s="23">
        <f t="shared" si="28"/>
        <v>0</v>
      </c>
      <c r="L97" s="23">
        <f t="shared" si="28"/>
        <v>0</v>
      </c>
      <c r="M97" s="23">
        <f t="shared" si="28"/>
        <v>0</v>
      </c>
      <c r="N97" s="23">
        <f t="shared" si="28"/>
        <v>0</v>
      </c>
      <c r="O97" s="23">
        <f t="shared" si="28"/>
        <v>0</v>
      </c>
    </row>
    <row r="98" spans="1:15" x14ac:dyDescent="0.2">
      <c r="E98" s="35" t="str">
        <f t="shared" ref="E98:O98" si="29" xml:space="preserve"> E$89</f>
        <v xml:space="preserve">PV effect of customers’ share of proceeds from disposals of interest in land - Real 2022-23 CPIH - NPV adjusted (ADDN1) </v>
      </c>
      <c r="F98" s="23">
        <f t="shared" si="29"/>
        <v>0</v>
      </c>
      <c r="G98" s="23" t="str">
        <f t="shared" si="29"/>
        <v>£m</v>
      </c>
      <c r="H98" s="23">
        <f t="shared" si="29"/>
        <v>0</v>
      </c>
      <c r="I98" s="23">
        <f t="shared" si="29"/>
        <v>0</v>
      </c>
      <c r="J98" s="23" t="str">
        <f t="shared" si="29"/>
        <v/>
      </c>
      <c r="K98" s="23">
        <f t="shared" si="29"/>
        <v>0</v>
      </c>
      <c r="L98" s="23">
        <f t="shared" si="29"/>
        <v>0</v>
      </c>
      <c r="M98" s="23">
        <f t="shared" si="29"/>
        <v>0</v>
      </c>
      <c r="N98" s="23">
        <f t="shared" si="29"/>
        <v>0</v>
      </c>
      <c r="O98" s="23">
        <f t="shared" si="29"/>
        <v>0</v>
      </c>
    </row>
    <row r="99" spans="1:15" x14ac:dyDescent="0.2">
      <c r="E99" s="35" t="str">
        <f t="shared" ref="E99:O99" si="30" xml:space="preserve"> E$90</f>
        <v xml:space="preserve">PV effect of customers’ share of proceeds from disposals of interest in land - Real 2022-23 CPIH - NPV adjusted (ADDN2) </v>
      </c>
      <c r="F99" s="23">
        <f t="shared" si="30"/>
        <v>0</v>
      </c>
      <c r="G99" s="23" t="str">
        <f t="shared" si="30"/>
        <v>£m</v>
      </c>
      <c r="H99" s="23">
        <f t="shared" si="30"/>
        <v>0</v>
      </c>
      <c r="I99" s="23">
        <f t="shared" si="30"/>
        <v>0</v>
      </c>
      <c r="J99" s="23" t="str">
        <f t="shared" si="30"/>
        <v/>
      </c>
      <c r="K99" s="23">
        <f t="shared" si="30"/>
        <v>0</v>
      </c>
      <c r="L99" s="23">
        <f t="shared" si="30"/>
        <v>0</v>
      </c>
      <c r="M99" s="23">
        <f t="shared" si="30"/>
        <v>0</v>
      </c>
      <c r="N99" s="23">
        <f t="shared" si="30"/>
        <v>0</v>
      </c>
      <c r="O99" s="23">
        <f t="shared" si="30"/>
        <v>0</v>
      </c>
    </row>
    <row r="100" spans="1:15" x14ac:dyDescent="0.2">
      <c r="A100" s="16"/>
      <c r="B100" s="16"/>
      <c r="C100" s="27"/>
      <c r="D100" s="26"/>
      <c r="E100" s="9" t="s">
        <v>428</v>
      </c>
      <c r="F100" s="42">
        <f t="shared" ref="F100:F105" si="31" xml:space="preserve"> - SUM( $J94:$O94 )</f>
        <v>0</v>
      </c>
      <c r="G100" s="9" t="s">
        <v>50</v>
      </c>
    </row>
    <row r="101" spans="1:15" x14ac:dyDescent="0.2">
      <c r="A101" s="16"/>
      <c r="B101" s="16"/>
      <c r="C101" s="27"/>
      <c r="D101" s="26"/>
      <c r="E101" s="9" t="s">
        <v>549</v>
      </c>
      <c r="F101" s="42">
        <f t="shared" si="31"/>
        <v>0</v>
      </c>
      <c r="G101" s="9" t="s">
        <v>50</v>
      </c>
    </row>
    <row r="102" spans="1:15" x14ac:dyDescent="0.2">
      <c r="A102" s="16"/>
      <c r="B102" s="16"/>
      <c r="C102" s="27"/>
      <c r="D102" s="26"/>
      <c r="E102" s="9" t="s">
        <v>465</v>
      </c>
      <c r="F102" s="42">
        <f t="shared" si="31"/>
        <v>0</v>
      </c>
      <c r="G102" s="9" t="s">
        <v>50</v>
      </c>
    </row>
    <row r="103" spans="1:15" x14ac:dyDescent="0.2">
      <c r="A103" s="16"/>
      <c r="B103" s="16"/>
      <c r="C103" s="27"/>
      <c r="D103" s="26"/>
      <c r="E103" s="9" t="s">
        <v>30</v>
      </c>
      <c r="F103" s="42">
        <f t="shared" si="31"/>
        <v>0</v>
      </c>
      <c r="G103" s="9" t="s">
        <v>50</v>
      </c>
    </row>
    <row r="104" spans="1:15" x14ac:dyDescent="0.2">
      <c r="A104" s="16"/>
      <c r="B104" s="16"/>
      <c r="C104" s="27"/>
      <c r="D104" s="26"/>
      <c r="E104" s="9" t="s">
        <v>550</v>
      </c>
      <c r="F104" s="42">
        <f t="shared" si="31"/>
        <v>0</v>
      </c>
      <c r="G104" s="9" t="s">
        <v>50</v>
      </c>
    </row>
    <row r="105" spans="1:15" x14ac:dyDescent="0.2">
      <c r="A105" s="16"/>
      <c r="B105" s="16"/>
      <c r="C105" s="27"/>
      <c r="D105" s="26"/>
      <c r="E105" s="9" t="s">
        <v>186</v>
      </c>
      <c r="F105" s="42">
        <f t="shared" si="31"/>
        <v>0</v>
      </c>
      <c r="G105" s="9" t="s">
        <v>50</v>
      </c>
    </row>
    <row r="106" spans="1:15" x14ac:dyDescent="0.2"/>
    <row r="107" spans="1:15" x14ac:dyDescent="0.2"/>
    <row r="108" spans="1:15" x14ac:dyDescent="0.2">
      <c r="B108" s="33" t="s">
        <v>137</v>
      </c>
    </row>
    <row r="109" spans="1:15" x14ac:dyDescent="0.2">
      <c r="E109" s="35" t="str">
        <f t="shared" ref="E109:G109" si="32" xml:space="preserve"> E$100</f>
        <v xml:space="preserve">NPV effect of customers' share of net proceeds from disposals of interest in land - Real 2022-23 CPIH - NPV adjusted (WR) </v>
      </c>
      <c r="F109" s="23">
        <f t="shared" si="32"/>
        <v>0</v>
      </c>
      <c r="G109" s="35" t="str">
        <f t="shared" si="32"/>
        <v>£m</v>
      </c>
    </row>
    <row r="110" spans="1:15" x14ac:dyDescent="0.2">
      <c r="E110" s="35" t="str">
        <f t="shared" ref="E110:G110" si="33" xml:space="preserve"> E$101</f>
        <v xml:space="preserve">NPV effect of customers' share of net proceeds from disposals of interest in land - Real 2022-23 CPIH - NPV adjusted (WN+) </v>
      </c>
      <c r="F110" s="23">
        <f t="shared" si="33"/>
        <v>0</v>
      </c>
      <c r="G110" s="35" t="str">
        <f t="shared" si="33"/>
        <v>£m</v>
      </c>
    </row>
    <row r="111" spans="1:15" x14ac:dyDescent="0.2">
      <c r="E111" s="35" t="str">
        <f t="shared" ref="E111:G111" si="34" xml:space="preserve"> E$102</f>
        <v xml:space="preserve">NPV effect of customers' share of net proceeds from disposals of interest in land - Real 2022-23 CPIH - NPV adjusted (WWN+) </v>
      </c>
      <c r="F111" s="23">
        <f t="shared" si="34"/>
        <v>0</v>
      </c>
      <c r="G111" s="35" t="str">
        <f t="shared" si="34"/>
        <v>£m</v>
      </c>
    </row>
    <row r="112" spans="1:15" x14ac:dyDescent="0.2">
      <c r="E112" s="35" t="str">
        <f t="shared" ref="E112:G112" si="35" xml:space="preserve"> E$103</f>
        <v xml:space="preserve">NPV effect of customers' share of net proceeds from disposals of interest in land - Real 2022-23 CPIH - NPV adjusted (BR) </v>
      </c>
      <c r="F112" s="23">
        <f t="shared" si="35"/>
        <v>0</v>
      </c>
      <c r="G112" s="35" t="str">
        <f t="shared" si="35"/>
        <v>£m</v>
      </c>
    </row>
    <row r="113" spans="1:7" x14ac:dyDescent="0.2">
      <c r="E113" s="35" t="str">
        <f t="shared" ref="E113:G113" si="36" xml:space="preserve"> E$104</f>
        <v xml:space="preserve">NPV effect of customers' share of net proceeds from disposals of interest in land - Real 2022-23 CPIH - NPV adjusted (ADDN1) </v>
      </c>
      <c r="F113" s="23">
        <f t="shared" si="36"/>
        <v>0</v>
      </c>
      <c r="G113" s="35" t="str">
        <f t="shared" si="36"/>
        <v>£m</v>
      </c>
    </row>
    <row r="114" spans="1:7" x14ac:dyDescent="0.2">
      <c r="E114" s="35" t="str">
        <f t="shared" ref="E114:G114" si="37" xml:space="preserve"> E$105</f>
        <v xml:space="preserve">NPV effect of customers' share of net proceeds from disposals of interest in land - Real 2022-23 CPIH - NPV adjusted (ADDN2) </v>
      </c>
      <c r="F114" s="23">
        <f t="shared" si="37"/>
        <v>0</v>
      </c>
      <c r="G114" s="35" t="str">
        <f t="shared" si="37"/>
        <v>£m</v>
      </c>
    </row>
    <row r="115" spans="1:7" x14ac:dyDescent="0.2">
      <c r="A115" s="13"/>
      <c r="B115" s="13"/>
      <c r="C115" s="21"/>
      <c r="D115" s="20"/>
      <c r="E115" s="14" t="str">
        <f xml:space="preserve"> Indexation!E$23</f>
        <v>CPIH 2022-23 FYA - Base Year</v>
      </c>
      <c r="F115" s="6">
        <f xml:space="preserve"> Indexation!F$23</f>
        <v>123.04166666666664</v>
      </c>
      <c r="G115" s="14" t="str">
        <f xml:space="preserve"> Indexation!G$23</f>
        <v>Index</v>
      </c>
    </row>
    <row r="116" spans="1:7" x14ac:dyDescent="0.2">
      <c r="A116" s="13"/>
      <c r="B116" s="13"/>
      <c r="C116" s="21"/>
      <c r="D116" s="20"/>
      <c r="E116" s="14" t="str">
        <f xml:space="preserve"> Indexation!E$30</f>
        <v>CPIH 2027-28 FYA - Base Year</v>
      </c>
      <c r="F116" s="6">
        <f xml:space="preserve"> Indexation!F$30</f>
        <v>0</v>
      </c>
      <c r="G116" s="14" t="str">
        <f xml:space="preserve"> Indexation!G$30</f>
        <v>Index</v>
      </c>
    </row>
    <row r="117" spans="1:7" x14ac:dyDescent="0.2">
      <c r="A117" s="16"/>
      <c r="B117" s="16"/>
      <c r="C117" s="27"/>
      <c r="D117" s="26"/>
      <c r="E117" s="9" t="s">
        <v>551</v>
      </c>
      <c r="F117" s="42">
        <f t="shared" ref="F117:F122" si="38" xml:space="preserve"> $F109 / $F$115 * $F$116</f>
        <v>0</v>
      </c>
      <c r="G117" s="9" t="s">
        <v>50</v>
      </c>
    </row>
    <row r="118" spans="1:7" x14ac:dyDescent="0.2">
      <c r="A118" s="16"/>
      <c r="B118" s="16"/>
      <c r="C118" s="27"/>
      <c r="D118" s="26"/>
      <c r="E118" s="9" t="s">
        <v>552</v>
      </c>
      <c r="F118" s="42">
        <f t="shared" si="38"/>
        <v>0</v>
      </c>
      <c r="G118" s="9" t="s">
        <v>50</v>
      </c>
    </row>
    <row r="119" spans="1:7" x14ac:dyDescent="0.2">
      <c r="A119" s="16"/>
      <c r="B119" s="16"/>
      <c r="C119" s="27"/>
      <c r="D119" s="26"/>
      <c r="E119" s="9" t="s">
        <v>31</v>
      </c>
      <c r="F119" s="42">
        <f t="shared" si="38"/>
        <v>0</v>
      </c>
      <c r="G119" s="9" t="s">
        <v>50</v>
      </c>
    </row>
    <row r="120" spans="1:7" x14ac:dyDescent="0.2">
      <c r="A120" s="16"/>
      <c r="B120" s="16"/>
      <c r="C120" s="27"/>
      <c r="D120" s="26"/>
      <c r="E120" s="9" t="s">
        <v>187</v>
      </c>
      <c r="F120" s="42">
        <f t="shared" si="38"/>
        <v>0</v>
      </c>
      <c r="G120" s="9" t="s">
        <v>50</v>
      </c>
    </row>
    <row r="121" spans="1:7" x14ac:dyDescent="0.2">
      <c r="A121" s="16"/>
      <c r="B121" s="16"/>
      <c r="C121" s="27"/>
      <c r="D121" s="26"/>
      <c r="E121" s="9" t="s">
        <v>649</v>
      </c>
      <c r="F121" s="42">
        <f t="shared" si="38"/>
        <v>0</v>
      </c>
      <c r="G121" s="9" t="s">
        <v>50</v>
      </c>
    </row>
    <row r="122" spans="1:7" x14ac:dyDescent="0.2">
      <c r="A122" s="16"/>
      <c r="B122" s="16"/>
      <c r="C122" s="27"/>
      <c r="D122" s="26"/>
      <c r="E122" s="9" t="s">
        <v>292</v>
      </c>
      <c r="F122" s="42">
        <f t="shared" si="38"/>
        <v>0</v>
      </c>
      <c r="G122" s="9" t="s">
        <v>50</v>
      </c>
    </row>
    <row r="123" spans="1:7" x14ac:dyDescent="0.2"/>
    <row r="124" spans="1:7" x14ac:dyDescent="0.2"/>
    <row r="125" spans="1:7" x14ac:dyDescent="0.2"/>
    <row r="126" spans="1:7" x14ac:dyDescent="0.2"/>
    <row r="127" spans="1:7" x14ac:dyDescent="0.2">
      <c r="A127" s="33" t="s">
        <v>491</v>
      </c>
    </row>
    <row r="128" spans="1:7" x14ac:dyDescent="0.2"/>
  </sheetData>
  <conditionalFormatting sqref="F2">
    <cfRule type="cellIs" dxfId="47" priority="6" stopIfTrue="1" operator="notEqual">
      <formula>0</formula>
    </cfRule>
    <cfRule type="cellIs" dxfId="46" priority="7" stopIfTrue="1" operator="equal">
      <formula>""</formula>
    </cfRule>
  </conditionalFormatting>
  <conditionalFormatting sqref="P3:Z3">
    <cfRule type="cellIs" dxfId="45" priority="12" operator="equal">
      <formula>"PPA ext."</formula>
    </cfRule>
    <cfRule type="cellIs" dxfId="44" priority="13" operator="equal">
      <formula>"Delay"</formula>
    </cfRule>
    <cfRule type="cellIs" dxfId="43" priority="14" operator="equal">
      <formula>"Fin Close"</formula>
    </cfRule>
    <cfRule type="cellIs" dxfId="42" priority="15" stopIfTrue="1" operator="equal">
      <formula>"Construction"</formula>
    </cfRule>
    <cfRule type="cellIs" dxfId="41" priority="16" stopIfTrue="1" operator="equal">
      <formula>"Operations"</formula>
    </cfRule>
  </conditionalFormatting>
  <conditionalFormatting sqref="J3:O3">
    <cfRule type="cellIs" dxfId="40" priority="1" operator="equal">
      <formula>"PPA ext."</formula>
    </cfRule>
    <cfRule type="cellIs" dxfId="39" priority="2" operator="equal">
      <formula>"Delay"</formula>
    </cfRule>
    <cfRule type="cellIs" dxfId="38" priority="3" operator="equal">
      <formula>"Fin Close"</formula>
    </cfRule>
    <cfRule type="cellIs" dxfId="37" priority="4" stopIfTrue="1" operator="equal">
      <formula>"Construction"</formula>
    </cfRule>
    <cfRule type="cellIs" dxfId="36" priority="5" stopIfTrue="1" operator="equal">
      <formula>"Operations"</formula>
    </cfRule>
  </conditionalFormatting>
  <pageMargins left="0.70866141732283472" right="0.70866141732283472" top="0.74803149606299213" bottom="0.74803149606299213" header="0.31496062992125984" footer="0.31496062992125984"/>
  <pageSetup paperSize="8" scale="49" fitToHeight="0" orientation="landscape"/>
  <headerFooter>
    <oddHeader>&amp;L&amp;F&amp;CSheet: &amp;A&amp;ROFFICIAL</oddHeader>
    <oddFooter>&amp;LPrinted on &amp;D at &amp;T&amp;CPage &amp;P of &amp;N&amp;ROfwat</oddFooter>
  </headerFooter>
  <colBreaks count="1" manualBreakCount="1">
    <brk id="20" max="1048575" man="1"/>
  </colBreaks>
  <customProperties>
    <customPr name="MMSheetType" r:id="rId1"/>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CCCCCE"/>
    <outlinePr summaryBelow="0" summaryRight="0"/>
    <pageSetUpPr fitToPage="1"/>
  </sheetPr>
  <dimension ref="A1:Z83"/>
  <sheetViews>
    <sheetView showGridLines="0" zoomScaleNormal="100" workbookViewId="0">
      <pane xSplit="9" ySplit="5" topLeftCell="J6" activePane="bottomRight" state="frozen"/>
      <selection activeCell="J6" sqref="J6"/>
      <selection pane="topRight" activeCell="J6" sqref="J6"/>
      <selection pane="bottomLeft" activeCell="J6" sqref="J6"/>
      <selection pane="bottomRight"/>
    </sheetView>
  </sheetViews>
  <sheetFormatPr defaultColWidth="0" defaultRowHeight="13" zeroHeight="1" outlineLevelRow="2" x14ac:dyDescent="0.2"/>
  <cols>
    <col min="1" max="2" width="1.44140625" style="33" customWidth="1"/>
    <col min="3" max="3" width="1.44140625" style="70" customWidth="1"/>
    <col min="4" max="4" width="1.44140625" style="95" customWidth="1"/>
    <col min="5" max="5" width="37.33203125" style="35" bestFit="1" customWidth="1"/>
    <col min="6" max="7" width="14.77734375" style="35" customWidth="1"/>
    <col min="8" max="8" width="15.109375" style="35" customWidth="1"/>
    <col min="9" max="9" width="3.44140625" style="35" customWidth="1"/>
    <col min="10" max="15" width="14.77734375" style="35" customWidth="1"/>
    <col min="16" max="16" width="15.109375" style="35" hidden="1" customWidth="1"/>
    <col min="17" max="16384" width="15.109375" style="35" hidden="1"/>
  </cols>
  <sheetData>
    <row r="1" spans="1:26" s="47" customFormat="1" ht="31" x14ac:dyDescent="0.2">
      <c r="A1" s="25" t="str">
        <f ca="1" xml:space="preserve"> RIGHT(CELL("filename", A1), LEN(CELL("filename", A1)) - SEARCH("]", CELL("filename", A1)))</f>
        <v>Model Checks and Alerts</v>
      </c>
      <c r="B1" s="25"/>
    </row>
    <row r="2" spans="1:26" s="67" customFormat="1" x14ac:dyDescent="0.2">
      <c r="A2" s="48"/>
      <c r="B2" s="48"/>
      <c r="C2" s="69"/>
      <c r="D2" s="93"/>
      <c r="E2" s="30" t="s">
        <v>526</v>
      </c>
      <c r="F2" s="64">
        <f xml:space="preserve"> F16</f>
        <v>0</v>
      </c>
      <c r="G2" s="66" t="s">
        <v>267</v>
      </c>
      <c r="H2" s="30"/>
      <c r="I2" s="30"/>
      <c r="J2" s="4">
        <f xml:space="preserve"> Time!J$109</f>
        <v>45747</v>
      </c>
      <c r="K2" s="4">
        <f xml:space="preserve"> Time!K$109</f>
        <v>46112</v>
      </c>
      <c r="L2" s="4">
        <f xml:space="preserve"> Time!L$109</f>
        <v>46477</v>
      </c>
      <c r="M2" s="4">
        <f xml:space="preserve"> Time!M$109</f>
        <v>46843</v>
      </c>
      <c r="N2" s="4">
        <f xml:space="preserve"> Time!N$109</f>
        <v>47208</v>
      </c>
      <c r="O2" s="4">
        <f xml:space="preserve"> Time!O$109</f>
        <v>47573</v>
      </c>
      <c r="P2" s="4"/>
      <c r="Q2" s="4"/>
      <c r="R2" s="4"/>
      <c r="S2" s="4"/>
      <c r="T2" s="4"/>
      <c r="U2" s="4"/>
      <c r="V2" s="4"/>
      <c r="W2" s="4"/>
      <c r="X2" s="4"/>
      <c r="Y2" s="4"/>
      <c r="Z2" s="4"/>
    </row>
    <row r="3" spans="1:26" s="1" customFormat="1" x14ac:dyDescent="0.2">
      <c r="A3" s="48"/>
      <c r="B3" s="48"/>
      <c r="C3" s="69"/>
      <c r="D3" s="93"/>
      <c r="E3" s="35" t="s">
        <v>408</v>
      </c>
      <c r="H3" s="30"/>
      <c r="I3" s="30"/>
      <c r="J3" s="248">
        <f xml:space="preserve"> Time!J$117</f>
        <v>2025</v>
      </c>
      <c r="K3" s="248">
        <f xml:space="preserve"> Time!K$117</f>
        <v>2026</v>
      </c>
      <c r="L3" s="248">
        <f xml:space="preserve"> Time!L$117</f>
        <v>2027</v>
      </c>
      <c r="M3" s="248">
        <f xml:space="preserve"> Time!M$117</f>
        <v>2028</v>
      </c>
      <c r="N3" s="248">
        <f xml:space="preserve"> Time!N$117</f>
        <v>2029</v>
      </c>
      <c r="O3" s="248">
        <f xml:space="preserve"> Time!O$117</f>
        <v>2030</v>
      </c>
      <c r="P3" s="5"/>
      <c r="Q3" s="5"/>
      <c r="R3" s="5"/>
      <c r="S3" s="5"/>
      <c r="T3" s="5"/>
      <c r="U3" s="5"/>
      <c r="V3" s="5"/>
      <c r="W3" s="5"/>
      <c r="X3" s="5"/>
      <c r="Y3" s="5"/>
      <c r="Z3" s="5"/>
    </row>
    <row r="4" spans="1:26" s="8" customFormat="1" x14ac:dyDescent="0.2">
      <c r="A4" s="48"/>
      <c r="B4" s="48"/>
      <c r="C4" s="69"/>
      <c r="D4" s="93"/>
      <c r="E4" s="30" t="s">
        <v>49</v>
      </c>
      <c r="F4" s="33"/>
      <c r="G4" s="30"/>
      <c r="H4" s="30"/>
      <c r="I4" s="30"/>
      <c r="J4" s="8">
        <f xml:space="preserve"> Time!J$121</f>
        <v>1</v>
      </c>
      <c r="K4" s="8">
        <f xml:space="preserve"> Time!K$121</f>
        <v>2</v>
      </c>
      <c r="L4" s="8">
        <f xml:space="preserve"> Time!L$121</f>
        <v>3</v>
      </c>
      <c r="M4" s="8">
        <f xml:space="preserve"> Time!M$121</f>
        <v>4</v>
      </c>
      <c r="N4" s="8">
        <f xml:space="preserve"> Time!N$121</f>
        <v>5</v>
      </c>
      <c r="O4" s="8">
        <f xml:space="preserve"> Time!O$121</f>
        <v>6</v>
      </c>
    </row>
    <row r="5" spans="1:26" s="1" customFormat="1" x14ac:dyDescent="0.2">
      <c r="A5" s="48"/>
      <c r="B5" s="48"/>
      <c r="C5" s="69"/>
      <c r="D5" s="93"/>
      <c r="E5" s="30" t="s">
        <v>81</v>
      </c>
      <c r="F5" s="33" t="s">
        <v>493</v>
      </c>
      <c r="G5" s="33" t="s">
        <v>444</v>
      </c>
      <c r="H5" s="33" t="s">
        <v>409</v>
      </c>
      <c r="I5" s="30"/>
      <c r="J5" s="3"/>
      <c r="K5" s="3"/>
      <c r="L5" s="3"/>
      <c r="M5" s="3"/>
      <c r="N5" s="3"/>
      <c r="O5" s="3"/>
      <c r="P5" s="3"/>
      <c r="Q5" s="3"/>
      <c r="R5" s="3"/>
      <c r="S5" s="3"/>
      <c r="T5" s="3"/>
      <c r="U5" s="3"/>
      <c r="V5" s="3"/>
      <c r="W5" s="3"/>
      <c r="X5" s="3"/>
      <c r="Y5" s="3"/>
      <c r="Z5" s="3"/>
    </row>
    <row r="6" spans="1:26" x14ac:dyDescent="0.2">
      <c r="D6" s="35"/>
      <c r="F6" s="33"/>
      <c r="G6" s="33"/>
      <c r="H6" s="33"/>
    </row>
    <row r="7" spans="1:26" x14ac:dyDescent="0.2"/>
    <row r="8" spans="1:26" x14ac:dyDescent="0.2"/>
    <row r="9" spans="1:26" collapsed="1" x14ac:dyDescent="0.2">
      <c r="A9" s="33" t="s">
        <v>23</v>
      </c>
    </row>
    <row r="10" spans="1:26" hidden="1" outlineLevel="1" x14ac:dyDescent="0.2">
      <c r="B10" s="33" t="s">
        <v>233</v>
      </c>
    </row>
    <row r="11" spans="1:26" hidden="1" outlineLevel="1" x14ac:dyDescent="0.2">
      <c r="E11" s="35" t="str">
        <f t="shared" ref="E11:G11" si="0" xml:space="preserve"> E$57</f>
        <v>No. of overlapping in flags overall</v>
      </c>
      <c r="F11" s="64">
        <f t="shared" si="0"/>
        <v>0</v>
      </c>
      <c r="G11" s="35">
        <f t="shared" si="0"/>
        <v>0</v>
      </c>
    </row>
    <row r="12" spans="1:26" hidden="1" outlineLevel="1" x14ac:dyDescent="0.2">
      <c r="E12" s="35" t="str">
        <f t="shared" ref="E12:G12" si="1" xml:space="preserve"> E$62</f>
        <v>Timeline label overall</v>
      </c>
      <c r="F12" s="64">
        <f t="shared" si="1"/>
        <v>0</v>
      </c>
      <c r="G12" s="35">
        <f t="shared" si="1"/>
        <v>0</v>
      </c>
    </row>
    <row r="13" spans="1:26" hidden="1" outlineLevel="1" x14ac:dyDescent="0.2">
      <c r="E13" s="35" t="str">
        <f t="shared" ref="E13:G13" si="2" xml:space="preserve"> E$67</f>
        <v>Overlapping in periods - total overall</v>
      </c>
      <c r="F13" s="64">
        <f t="shared" si="2"/>
        <v>0</v>
      </c>
      <c r="G13" s="35">
        <f t="shared" si="2"/>
        <v>0</v>
      </c>
    </row>
    <row r="14" spans="1:26" hidden="1" outlineLevel="1" x14ac:dyDescent="0.2">
      <c r="E14" s="35" t="str">
        <f t="shared" ref="E14:G14" si="3" xml:space="preserve"> E$72</f>
        <v>Modelling period check const overall</v>
      </c>
      <c r="F14" s="64">
        <f t="shared" si="3"/>
        <v>0</v>
      </c>
      <c r="G14" s="35">
        <f t="shared" si="3"/>
        <v>0</v>
      </c>
    </row>
    <row r="15" spans="1:26" hidden="1" outlineLevel="1" x14ac:dyDescent="0.2">
      <c r="E15" s="35" t="str">
        <f t="shared" ref="E15:G15" si="4" xml:space="preserve"> E$77</f>
        <v>Modelling period check overall</v>
      </c>
      <c r="F15" s="64">
        <f t="shared" si="4"/>
        <v>0</v>
      </c>
      <c r="G15" s="35">
        <f t="shared" si="4"/>
        <v>0</v>
      </c>
    </row>
    <row r="16" spans="1:26" hidden="1" outlineLevel="1" x14ac:dyDescent="0.2">
      <c r="E16" s="35" t="s">
        <v>233</v>
      </c>
      <c r="F16" s="11">
        <f xml:space="preserve"> SUM( $F11 ) + SUM( $F12 ) + SUM( $F13 ) + SUM( $F14 ) + SUM( $F15 )</f>
        <v>0</v>
      </c>
    </row>
    <row r="17" spans="1:15" hidden="1" outlineLevel="1" x14ac:dyDescent="0.2"/>
    <row r="18" spans="1:15" hidden="1" outlineLevel="1" x14ac:dyDescent="0.2"/>
    <row r="19" spans="1:15" hidden="1" outlineLevel="1" x14ac:dyDescent="0.2"/>
    <row r="20" spans="1:15" hidden="1" outlineLevel="1" x14ac:dyDescent="0.2">
      <c r="B20" s="33" t="s">
        <v>65</v>
      </c>
    </row>
    <row r="21" spans="1:15" hidden="1" outlineLevel="2" x14ac:dyDescent="0.2">
      <c r="B21" s="33" t="s">
        <v>502</v>
      </c>
    </row>
    <row r="22" spans="1:15" hidden="1" outlineLevel="2" x14ac:dyDescent="0.2">
      <c r="A22" s="13"/>
      <c r="B22" s="13"/>
      <c r="C22" s="21"/>
      <c r="D22" s="20"/>
      <c r="E22" s="14" t="str">
        <f xml:space="preserve"> Time!E$92</f>
        <v>Pre-forecast period flag</v>
      </c>
      <c r="F22" s="22">
        <f xml:space="preserve"> Time!F$92</f>
        <v>0</v>
      </c>
      <c r="G22" s="22" t="str">
        <f xml:space="preserve"> Time!G$92</f>
        <v>flag</v>
      </c>
      <c r="H22" s="22">
        <f xml:space="preserve"> Time!H$92</f>
        <v>4</v>
      </c>
      <c r="I22" s="22">
        <f xml:space="preserve"> Time!I$92</f>
        <v>0</v>
      </c>
      <c r="J22" s="22">
        <f xml:space="preserve"> Time!J$92</f>
        <v>1</v>
      </c>
      <c r="K22" s="22">
        <f xml:space="preserve"> Time!K$92</f>
        <v>1</v>
      </c>
      <c r="L22" s="22">
        <f xml:space="preserve"> Time!L$92</f>
        <v>1</v>
      </c>
      <c r="M22" s="22">
        <f xml:space="preserve"> Time!M$92</f>
        <v>1</v>
      </c>
      <c r="N22" s="22">
        <f xml:space="preserve"> Time!N$92</f>
        <v>0</v>
      </c>
      <c r="O22" s="22">
        <f xml:space="preserve"> Time!O$92</f>
        <v>0</v>
      </c>
    </row>
    <row r="23" spans="1:15" hidden="1" outlineLevel="2" x14ac:dyDescent="0.2">
      <c r="A23" s="13"/>
      <c r="B23" s="13"/>
      <c r="C23" s="21"/>
      <c r="D23" s="20"/>
      <c r="E23" s="14" t="str">
        <f xml:space="preserve"> Time!E$85</f>
        <v>Forecast period flag</v>
      </c>
      <c r="F23" s="22">
        <f xml:space="preserve"> Time!F$85</f>
        <v>0</v>
      </c>
      <c r="G23" s="22" t="str">
        <f xml:space="preserve"> Time!G$85</f>
        <v>flag</v>
      </c>
      <c r="H23" s="22">
        <f xml:space="preserve"> Time!H$85</f>
        <v>2</v>
      </c>
      <c r="I23" s="22">
        <f xml:space="preserve"> Time!I$85</f>
        <v>0</v>
      </c>
      <c r="J23" s="22">
        <f xml:space="preserve"> Time!J$85</f>
        <v>0</v>
      </c>
      <c r="K23" s="22">
        <f xml:space="preserve"> Time!K$85</f>
        <v>0</v>
      </c>
      <c r="L23" s="22">
        <f xml:space="preserve"> Time!L$85</f>
        <v>0</v>
      </c>
      <c r="M23" s="22">
        <f xml:space="preserve"> Time!M$85</f>
        <v>0</v>
      </c>
      <c r="N23" s="22">
        <f xml:space="preserve"> Time!N$85</f>
        <v>1</v>
      </c>
      <c r="O23" s="22">
        <f xml:space="preserve"> Time!O$85</f>
        <v>1</v>
      </c>
    </row>
    <row r="24" spans="1:15" hidden="1" outlineLevel="2" x14ac:dyDescent="0.2">
      <c r="E24" s="35" t="s">
        <v>502</v>
      </c>
      <c r="G24" s="35" t="s">
        <v>548</v>
      </c>
      <c r="J24" s="18">
        <f t="shared" ref="J24:O24" si="5" xml:space="preserve"> MAX( 0, SUM( J22:J23 ) - 1 )</f>
        <v>0</v>
      </c>
      <c r="K24" s="18">
        <f t="shared" si="5"/>
        <v>0</v>
      </c>
      <c r="L24" s="18">
        <f t="shared" si="5"/>
        <v>0</v>
      </c>
      <c r="M24" s="18">
        <f t="shared" si="5"/>
        <v>0</v>
      </c>
      <c r="N24" s="18">
        <f t="shared" si="5"/>
        <v>0</v>
      </c>
      <c r="O24" s="18">
        <f t="shared" si="5"/>
        <v>0</v>
      </c>
    </row>
    <row r="25" spans="1:15" hidden="1" outlineLevel="2" x14ac:dyDescent="0.2"/>
    <row r="26" spans="1:15" hidden="1" outlineLevel="2" x14ac:dyDescent="0.2"/>
    <row r="27" spans="1:15" hidden="1" outlineLevel="2" x14ac:dyDescent="0.2">
      <c r="B27" s="33" t="s">
        <v>408</v>
      </c>
    </row>
    <row r="28" spans="1:15" hidden="1" outlineLevel="2" x14ac:dyDescent="0.2">
      <c r="A28" s="13"/>
      <c r="B28" s="13"/>
      <c r="C28" s="21"/>
      <c r="D28" s="20"/>
      <c r="E28" s="14" t="str">
        <f xml:space="preserve"> Inputs!E$14</f>
        <v>Pre - forecast period</v>
      </c>
      <c r="F28" s="22" t="str">
        <f xml:space="preserve"> Inputs!F$14</f>
        <v>Pre-Fcst</v>
      </c>
      <c r="G28" s="14" t="str">
        <f xml:space="preserve"> Inputs!G$14</f>
        <v>text</v>
      </c>
    </row>
    <row r="29" spans="1:15" hidden="1" outlineLevel="2" x14ac:dyDescent="0.2">
      <c r="A29" s="13"/>
      <c r="B29" s="13"/>
      <c r="C29" s="21"/>
      <c r="D29" s="20"/>
      <c r="E29" s="14" t="str">
        <f xml:space="preserve"> Inputs!E$15</f>
        <v>Forecast period</v>
      </c>
      <c r="F29" s="22" t="str">
        <f xml:space="preserve"> Inputs!F$15</f>
        <v>Forecast</v>
      </c>
      <c r="G29" s="14" t="str">
        <f xml:space="preserve"> Inputs!G$15</f>
        <v>text</v>
      </c>
    </row>
    <row r="30" spans="1:15" hidden="1" outlineLevel="2" x14ac:dyDescent="0.2">
      <c r="A30" s="13"/>
      <c r="B30" s="13"/>
      <c r="C30" s="21"/>
      <c r="D30" s="20"/>
      <c r="E30" s="14" t="str">
        <f xml:space="preserve"> Time!E$49</f>
        <v>Timeline label counter</v>
      </c>
      <c r="F30" s="24">
        <f xml:space="preserve"> Time!F$49</f>
        <v>0</v>
      </c>
      <c r="G30" s="24" t="str">
        <f xml:space="preserve"> Time!G$49</f>
        <v>counter</v>
      </c>
      <c r="H30" s="24">
        <f xml:space="preserve"> Time!H$49</f>
        <v>0</v>
      </c>
      <c r="I30" s="24">
        <f xml:space="preserve"> Time!I$49</f>
        <v>0</v>
      </c>
      <c r="J30" s="24">
        <f xml:space="preserve"> Time!J$49</f>
        <v>1</v>
      </c>
      <c r="K30" s="24">
        <f xml:space="preserve"> Time!K$49</f>
        <v>1</v>
      </c>
      <c r="L30" s="24">
        <f xml:space="preserve"> Time!L$49</f>
        <v>1</v>
      </c>
      <c r="M30" s="24">
        <f xml:space="preserve"> Time!M$49</f>
        <v>1</v>
      </c>
      <c r="N30" s="24">
        <f xml:space="preserve"> Time!N$49</f>
        <v>2</v>
      </c>
      <c r="O30" s="24">
        <f xml:space="preserve"> Time!O$49</f>
        <v>2</v>
      </c>
    </row>
    <row r="31" spans="1:15" hidden="1" outlineLevel="2" x14ac:dyDescent="0.2">
      <c r="E31" s="35" t="s">
        <v>408</v>
      </c>
      <c r="G31" s="35" t="s">
        <v>215</v>
      </c>
      <c r="H31" s="11">
        <f xml:space="preserve"> SUM( J31:O31 )</f>
        <v>0</v>
      </c>
      <c r="J31" s="11" t="str">
        <f t="shared" ref="J31:O31" si="6" xml:space="preserve"> CHOOSE( J30, $F28, $F29 )</f>
        <v>Pre-Fcst</v>
      </c>
      <c r="K31" s="11" t="str">
        <f t="shared" si="6"/>
        <v>Pre-Fcst</v>
      </c>
      <c r="L31" s="11" t="str">
        <f t="shared" si="6"/>
        <v>Pre-Fcst</v>
      </c>
      <c r="M31" s="11" t="str">
        <f t="shared" si="6"/>
        <v>Pre-Fcst</v>
      </c>
      <c r="N31" s="11" t="str">
        <f t="shared" si="6"/>
        <v>Forecast</v>
      </c>
      <c r="O31" s="11" t="str">
        <f t="shared" si="6"/>
        <v>Forecast</v>
      </c>
    </row>
    <row r="32" spans="1:15" hidden="1" outlineLevel="2" x14ac:dyDescent="0.2"/>
    <row r="33" spans="1:15" hidden="1" outlineLevel="2" x14ac:dyDescent="0.2"/>
    <row r="34" spans="1:15" hidden="1" outlineLevel="2" x14ac:dyDescent="0.2">
      <c r="B34" s="33" t="s">
        <v>92</v>
      </c>
    </row>
    <row r="35" spans="1:15" hidden="1" outlineLevel="2" x14ac:dyDescent="0.2">
      <c r="E35" s="35" t="str">
        <f t="shared" ref="E35:O35" si="7" xml:space="preserve"> E$24</f>
        <v>No. of overlapping in flags</v>
      </c>
      <c r="F35" s="18">
        <f t="shared" si="7"/>
        <v>0</v>
      </c>
      <c r="G35" s="18" t="str">
        <f t="shared" si="7"/>
        <v>Counter</v>
      </c>
      <c r="H35" s="18">
        <f t="shared" si="7"/>
        <v>0</v>
      </c>
      <c r="I35" s="18">
        <f t="shared" si="7"/>
        <v>0</v>
      </c>
      <c r="J35" s="18">
        <f t="shared" si="7"/>
        <v>0</v>
      </c>
      <c r="K35" s="18">
        <f t="shared" si="7"/>
        <v>0</v>
      </c>
      <c r="L35" s="18">
        <f t="shared" si="7"/>
        <v>0</v>
      </c>
      <c r="M35" s="18">
        <f t="shared" si="7"/>
        <v>0</v>
      </c>
      <c r="N35" s="18">
        <f t="shared" si="7"/>
        <v>0</v>
      </c>
      <c r="O35" s="18">
        <f t="shared" si="7"/>
        <v>0</v>
      </c>
    </row>
    <row r="36" spans="1:15" hidden="1" outlineLevel="2" x14ac:dyDescent="0.2">
      <c r="E36" s="35" t="s">
        <v>92</v>
      </c>
      <c r="F36" s="18">
        <f xml:space="preserve"> SUM( $J35:$O35 )</f>
        <v>0</v>
      </c>
      <c r="G36" s="35" t="s">
        <v>548</v>
      </c>
    </row>
    <row r="37" spans="1:15" hidden="1" outlineLevel="2" x14ac:dyDescent="0.2"/>
    <row r="38" spans="1:15" hidden="1" outlineLevel="2" x14ac:dyDescent="0.2"/>
    <row r="39" spans="1:15" hidden="1" outlineLevel="2" x14ac:dyDescent="0.2">
      <c r="B39" s="33" t="s">
        <v>461</v>
      </c>
    </row>
    <row r="40" spans="1:15" hidden="1" outlineLevel="2" x14ac:dyDescent="0.2">
      <c r="A40" s="13"/>
      <c r="B40" s="13"/>
      <c r="C40" s="21"/>
      <c r="D40" s="20"/>
      <c r="E40" s="14" t="str">
        <f xml:space="preserve"> Time!E$17</f>
        <v>Model column total</v>
      </c>
      <c r="F40" s="22">
        <f xml:space="preserve"> Time!F$17</f>
        <v>6</v>
      </c>
      <c r="G40" s="14" t="str">
        <f xml:space="preserve"> Time!G$17</f>
        <v>columns</v>
      </c>
    </row>
    <row r="41" spans="1:15" hidden="1" outlineLevel="2" x14ac:dyDescent="0.2">
      <c r="E41" s="35" t="str">
        <f t="shared" ref="E41:G41" si="8" xml:space="preserve"> E$36</f>
        <v>Overlapping in periods - total</v>
      </c>
      <c r="F41" s="18">
        <f t="shared" si="8"/>
        <v>0</v>
      </c>
      <c r="G41" s="35" t="str">
        <f t="shared" si="8"/>
        <v>Counter</v>
      </c>
    </row>
    <row r="42" spans="1:15" hidden="1" outlineLevel="2" x14ac:dyDescent="0.2">
      <c r="A42" s="13"/>
      <c r="B42" s="13"/>
      <c r="C42" s="21"/>
      <c r="D42" s="20"/>
      <c r="E42" s="14" t="str">
        <f xml:space="preserve"> Time!E$102</f>
        <v>Pre-forecast period flag - total</v>
      </c>
      <c r="F42" s="22">
        <f xml:space="preserve"> Time!F$102</f>
        <v>4</v>
      </c>
      <c r="G42" s="14" t="str">
        <f xml:space="preserve"> Time!G$102</f>
        <v>periods</v>
      </c>
    </row>
    <row r="43" spans="1:15" hidden="1" outlineLevel="2" x14ac:dyDescent="0.2">
      <c r="A43" s="13"/>
      <c r="B43" s="13"/>
      <c r="C43" s="21"/>
      <c r="D43" s="20"/>
      <c r="E43" s="14" t="str">
        <f xml:space="preserve"> Time!E$77</f>
        <v>Total number of forecast periods</v>
      </c>
      <c r="F43" s="22">
        <f xml:space="preserve"> Time!F$77</f>
        <v>2</v>
      </c>
      <c r="G43" s="14" t="str">
        <f xml:space="preserve"> Time!G$77</f>
        <v>periods</v>
      </c>
    </row>
    <row r="44" spans="1:15" hidden="1" outlineLevel="2" x14ac:dyDescent="0.2">
      <c r="E44" s="35" t="s">
        <v>461</v>
      </c>
      <c r="F44" s="11">
        <f xml:space="preserve"> IF( SUM( $F40:$F41 ) - SUM( $F42:$F43 ) &lt;&gt; 0, 1, 0 )</f>
        <v>0</v>
      </c>
      <c r="G44" s="35" t="s">
        <v>466</v>
      </c>
    </row>
    <row r="45" spans="1:15" hidden="1" outlineLevel="2" x14ac:dyDescent="0.2"/>
    <row r="46" spans="1:15" hidden="1" outlineLevel="2" x14ac:dyDescent="0.2"/>
    <row r="47" spans="1:15" hidden="1" outlineLevel="2" x14ac:dyDescent="0.2">
      <c r="B47" s="33" t="s">
        <v>65</v>
      </c>
    </row>
    <row r="48" spans="1:15" hidden="1" outlineLevel="2" x14ac:dyDescent="0.2">
      <c r="A48" s="13"/>
      <c r="B48" s="13"/>
      <c r="C48" s="21"/>
      <c r="D48" s="20"/>
      <c r="E48" s="14" t="str">
        <f xml:space="preserve"> Time!E$17</f>
        <v>Model column total</v>
      </c>
      <c r="F48" s="22">
        <f xml:space="preserve"> Time!F$17</f>
        <v>6</v>
      </c>
      <c r="G48" s="14" t="str">
        <f xml:space="preserve"> Time!G$17</f>
        <v>columns</v>
      </c>
    </row>
    <row r="49" spans="1:15" hidden="1" outlineLevel="2" x14ac:dyDescent="0.2">
      <c r="E49" s="35" t="str">
        <f t="shared" ref="E49:G49" si="9" xml:space="preserve"> E$36</f>
        <v>Overlapping in periods - total</v>
      </c>
      <c r="F49" s="18">
        <f t="shared" si="9"/>
        <v>0</v>
      </c>
      <c r="G49" s="35" t="str">
        <f t="shared" si="9"/>
        <v>Counter</v>
      </c>
    </row>
    <row r="50" spans="1:15" hidden="1" outlineLevel="2" x14ac:dyDescent="0.2">
      <c r="A50" s="13"/>
      <c r="B50" s="13"/>
      <c r="C50" s="21"/>
      <c r="D50" s="20"/>
      <c r="E50" s="14" t="str">
        <f xml:space="preserve"> Time!E$102</f>
        <v>Pre-forecast period flag - total</v>
      </c>
      <c r="F50" s="22">
        <f xml:space="preserve"> Time!F$102</f>
        <v>4</v>
      </c>
      <c r="G50" s="14" t="str">
        <f xml:space="preserve"> Time!G$102</f>
        <v>periods</v>
      </c>
    </row>
    <row r="51" spans="1:15" hidden="1" outlineLevel="2" x14ac:dyDescent="0.2">
      <c r="A51" s="13"/>
      <c r="B51" s="13"/>
      <c r="C51" s="21"/>
      <c r="D51" s="20"/>
      <c r="E51" s="14" t="str">
        <f xml:space="preserve"> Time!E$77</f>
        <v>Total number of forecast periods</v>
      </c>
      <c r="F51" s="22">
        <f xml:space="preserve"> Time!F$77</f>
        <v>2</v>
      </c>
      <c r="G51" s="14" t="str">
        <f xml:space="preserve"> Time!G$77</f>
        <v>periods</v>
      </c>
    </row>
    <row r="52" spans="1:15" hidden="1" outlineLevel="2" x14ac:dyDescent="0.2">
      <c r="E52" s="35" t="s">
        <v>65</v>
      </c>
      <c r="F52" s="11">
        <f xml:space="preserve"> IF( SUM( $F48:$F49 ) - SUM( $F50:$F51 ) &lt;&gt; 0, 1, 0 )</f>
        <v>0</v>
      </c>
      <c r="G52" s="35" t="s">
        <v>466</v>
      </c>
    </row>
    <row r="53" spans="1:15" hidden="1" outlineLevel="2" x14ac:dyDescent="0.2"/>
    <row r="54" spans="1:15" hidden="1" outlineLevel="1" x14ac:dyDescent="0.2"/>
    <row r="55" spans="1:15" hidden="1" outlineLevel="1" x14ac:dyDescent="0.2">
      <c r="B55" s="33" t="s">
        <v>138</v>
      </c>
    </row>
    <row r="56" spans="1:15" hidden="1" outlineLevel="1" x14ac:dyDescent="0.2">
      <c r="E56" s="35" t="str">
        <f t="shared" ref="E56:O56" si="10" xml:space="preserve"> E$24</f>
        <v>No. of overlapping in flags</v>
      </c>
      <c r="F56" s="18">
        <f t="shared" si="10"/>
        <v>0</v>
      </c>
      <c r="G56" s="18" t="str">
        <f t="shared" si="10"/>
        <v>Counter</v>
      </c>
      <c r="H56" s="18">
        <f t="shared" si="10"/>
        <v>0</v>
      </c>
      <c r="I56" s="18">
        <f t="shared" si="10"/>
        <v>0</v>
      </c>
      <c r="J56" s="18">
        <f t="shared" si="10"/>
        <v>0</v>
      </c>
      <c r="K56" s="18">
        <f t="shared" si="10"/>
        <v>0</v>
      </c>
      <c r="L56" s="18">
        <f t="shared" si="10"/>
        <v>0</v>
      </c>
      <c r="M56" s="18">
        <f t="shared" si="10"/>
        <v>0</v>
      </c>
      <c r="N56" s="18">
        <f t="shared" si="10"/>
        <v>0</v>
      </c>
      <c r="O56" s="18">
        <f t="shared" si="10"/>
        <v>0</v>
      </c>
    </row>
    <row r="57" spans="1:15" hidden="1" outlineLevel="1" x14ac:dyDescent="0.2">
      <c r="E57" s="35" t="s">
        <v>138</v>
      </c>
      <c r="F57" s="11">
        <f xml:space="preserve"> IF( MAX( $J56:$O56 ) &gt; 0, 1, 0 )</f>
        <v>0</v>
      </c>
    </row>
    <row r="58" spans="1:15" hidden="1" outlineLevel="1" x14ac:dyDescent="0.2"/>
    <row r="59" spans="1:15" hidden="1" outlineLevel="1" x14ac:dyDescent="0.2"/>
    <row r="60" spans="1:15" hidden="1" outlineLevel="1" x14ac:dyDescent="0.2">
      <c r="B60" s="33" t="s">
        <v>66</v>
      </c>
    </row>
    <row r="61" spans="1:15" hidden="1" outlineLevel="1" x14ac:dyDescent="0.2">
      <c r="E61" s="35" t="str">
        <f t="shared" ref="E61:O61" si="11" xml:space="preserve"> E$31</f>
        <v>Timeline label</v>
      </c>
      <c r="F61" s="11">
        <f t="shared" si="11"/>
        <v>0</v>
      </c>
      <c r="G61" s="11" t="str">
        <f t="shared" si="11"/>
        <v>text</v>
      </c>
      <c r="H61" s="11">
        <f t="shared" si="11"/>
        <v>0</v>
      </c>
      <c r="I61" s="11">
        <f t="shared" si="11"/>
        <v>0</v>
      </c>
      <c r="J61" s="11" t="str">
        <f t="shared" si="11"/>
        <v>Pre-Fcst</v>
      </c>
      <c r="K61" s="11" t="str">
        <f t="shared" si="11"/>
        <v>Pre-Fcst</v>
      </c>
      <c r="L61" s="11" t="str">
        <f t="shared" si="11"/>
        <v>Pre-Fcst</v>
      </c>
      <c r="M61" s="11" t="str">
        <f t="shared" si="11"/>
        <v>Pre-Fcst</v>
      </c>
      <c r="N61" s="11" t="str">
        <f t="shared" si="11"/>
        <v>Forecast</v>
      </c>
      <c r="O61" s="11" t="str">
        <f t="shared" si="11"/>
        <v>Forecast</v>
      </c>
    </row>
    <row r="62" spans="1:15" hidden="1" outlineLevel="1" x14ac:dyDescent="0.2">
      <c r="E62" s="35" t="s">
        <v>66</v>
      </c>
      <c r="F62" s="11">
        <f xml:space="preserve"> IF( MAX( $J61:$O61 ) &gt; 0, 1, 0 )</f>
        <v>0</v>
      </c>
    </row>
    <row r="63" spans="1:15" hidden="1" outlineLevel="1" x14ac:dyDescent="0.2"/>
    <row r="64" spans="1:15" hidden="1" outlineLevel="1" x14ac:dyDescent="0.2"/>
    <row r="65" spans="2:7" hidden="1" outlineLevel="1" x14ac:dyDescent="0.2">
      <c r="B65" s="33" t="s">
        <v>284</v>
      </c>
    </row>
    <row r="66" spans="2:7" hidden="1" outlineLevel="1" x14ac:dyDescent="0.2">
      <c r="E66" s="35" t="str">
        <f t="shared" ref="E66:G66" si="12" xml:space="preserve"> E$36</f>
        <v>Overlapping in periods - total</v>
      </c>
      <c r="F66" s="18">
        <f t="shared" si="12"/>
        <v>0</v>
      </c>
      <c r="G66" s="35" t="str">
        <f t="shared" si="12"/>
        <v>Counter</v>
      </c>
    </row>
    <row r="67" spans="2:7" hidden="1" outlineLevel="1" x14ac:dyDescent="0.2">
      <c r="E67" s="35" t="s">
        <v>284</v>
      </c>
      <c r="F67" s="11">
        <f xml:space="preserve"> IF( MAX( $F66 ) &gt; 0, 1, 0 )</f>
        <v>0</v>
      </c>
    </row>
    <row r="68" spans="2:7" hidden="1" outlineLevel="1" x14ac:dyDescent="0.2"/>
    <row r="69" spans="2:7" hidden="1" outlineLevel="1" x14ac:dyDescent="0.2"/>
    <row r="70" spans="2:7" hidden="1" outlineLevel="1" x14ac:dyDescent="0.2">
      <c r="B70" s="33" t="s">
        <v>285</v>
      </c>
    </row>
    <row r="71" spans="2:7" hidden="1" outlineLevel="1" x14ac:dyDescent="0.2">
      <c r="E71" s="35" t="str">
        <f t="shared" ref="E71:G71" si="13" xml:space="preserve"> E$44</f>
        <v>Modelling period check const</v>
      </c>
      <c r="F71" s="11">
        <f t="shared" si="13"/>
        <v>0</v>
      </c>
      <c r="G71" s="35" t="str">
        <f t="shared" si="13"/>
        <v>check</v>
      </c>
    </row>
    <row r="72" spans="2:7" hidden="1" outlineLevel="1" x14ac:dyDescent="0.2">
      <c r="E72" s="35" t="s">
        <v>285</v>
      </c>
      <c r="F72" s="11">
        <f xml:space="preserve"> IF( MAX( $F71 ) &gt; 0, 1, 0 )</f>
        <v>0</v>
      </c>
    </row>
    <row r="73" spans="2:7" hidden="1" outlineLevel="1" x14ac:dyDescent="0.2"/>
    <row r="74" spans="2:7" hidden="1" outlineLevel="1" x14ac:dyDescent="0.2"/>
    <row r="75" spans="2:7" hidden="1" outlineLevel="1" x14ac:dyDescent="0.2">
      <c r="B75" s="33" t="s">
        <v>286</v>
      </c>
    </row>
    <row r="76" spans="2:7" hidden="1" outlineLevel="1" x14ac:dyDescent="0.2">
      <c r="E76" s="35" t="str">
        <f t="shared" ref="E76:G76" si="14" xml:space="preserve"> E$52</f>
        <v>Modelling period check</v>
      </c>
      <c r="F76" s="11">
        <f t="shared" si="14"/>
        <v>0</v>
      </c>
      <c r="G76" s="35" t="str">
        <f t="shared" si="14"/>
        <v>check</v>
      </c>
    </row>
    <row r="77" spans="2:7" hidden="1" outlineLevel="1" x14ac:dyDescent="0.2">
      <c r="E77" s="35" t="s">
        <v>286</v>
      </c>
      <c r="F77" s="11">
        <f xml:space="preserve"> IF( MAX( $F76 ) &gt; 0, 1, 0 )</f>
        <v>0</v>
      </c>
    </row>
    <row r="78" spans="2:7" hidden="1" outlineLevel="1" x14ac:dyDescent="0.2"/>
    <row r="79" spans="2:7" x14ac:dyDescent="0.2"/>
    <row r="80" spans="2:7" x14ac:dyDescent="0.2"/>
    <row r="81" spans="1:1" x14ac:dyDescent="0.2"/>
    <row r="82" spans="1:1" x14ac:dyDescent="0.2">
      <c r="A82" s="33" t="s">
        <v>491</v>
      </c>
    </row>
    <row r="83" spans="1:1" x14ac:dyDescent="0.2"/>
  </sheetData>
  <conditionalFormatting sqref="F2 F11:F15">
    <cfRule type="cellIs" dxfId="61" priority="12" stopIfTrue="1" operator="notEqual">
      <formula>0</formula>
    </cfRule>
    <cfRule type="cellIs" dxfId="60" priority="12" stopIfTrue="1" operator="equal">
      <formula>""</formula>
    </cfRule>
  </conditionalFormatting>
  <conditionalFormatting sqref="J3:Z3">
    <cfRule type="cellIs" dxfId="59" priority="7" operator="equal">
      <formula>"PPA ext."</formula>
    </cfRule>
    <cfRule type="cellIs" dxfId="58" priority="8" operator="equal">
      <formula>"Delay"</formula>
    </cfRule>
    <cfRule type="cellIs" dxfId="57" priority="9" operator="equal">
      <formula>"Fin Close"</formula>
    </cfRule>
    <cfRule type="cellIs" dxfId="56" priority="10" stopIfTrue="1" operator="equal">
      <formula>"Construction"</formula>
    </cfRule>
    <cfRule type="cellIs" dxfId="55" priority="11" stopIfTrue="1" operator="equal">
      <formula>"Operations"</formula>
    </cfRule>
  </conditionalFormatting>
  <pageMargins left="0.70866141732283472" right="0.70866141732283472" top="0.74803149606299213" bottom="0.74803149606299213" header="0.31496062992125984" footer="0.31496062992125984"/>
  <pageSetup paperSize="8" scale="49" fitToHeight="0" orientation="landscape"/>
  <headerFooter>
    <oddHeader>&amp;L&amp;F&amp;CSheet: &amp;A&amp;ROFFICIAL</oddHeader>
    <oddFooter>&amp;LPrinted on &amp;D at &amp;T&amp;CPage &amp;P of &amp;N&amp;ROfwat</oddFooter>
  </headerFooter>
  <colBreaks count="1" manualBreakCount="1">
    <brk id="20" max="1048575" man="1"/>
  </colBreaks>
  <customProperties>
    <customPr name="MMSheetType" r:id="rId1"/>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8C561"/>
    <pageSetUpPr fitToPage="1"/>
  </sheetPr>
  <dimension ref="A1:Z26"/>
  <sheetViews>
    <sheetView showGridLines="0" zoomScaleNormal="100" workbookViewId="0">
      <pane xSplit="9" ySplit="5" topLeftCell="J6" activePane="bottomRight" state="frozen"/>
      <selection activeCell="J6" sqref="J6"/>
      <selection pane="topRight" activeCell="J6" sqref="J6"/>
      <selection pane="bottomLeft" activeCell="J6" sqref="J6"/>
      <selection pane="bottomRight"/>
    </sheetView>
  </sheetViews>
  <sheetFormatPr defaultColWidth="0" defaultRowHeight="13" zeroHeight="1" x14ac:dyDescent="0.2"/>
  <cols>
    <col min="1" max="2" width="1.44140625" style="79" customWidth="1"/>
    <col min="3" max="3" width="1.44140625" style="127" customWidth="1"/>
    <col min="4" max="4" width="1.44140625" style="130" customWidth="1"/>
    <col min="5" max="5" width="121.44140625" style="92" bestFit="1" customWidth="1"/>
    <col min="6" max="7" width="14.77734375" style="92" customWidth="1"/>
    <col min="8" max="8" width="15.109375" style="158" customWidth="1"/>
    <col min="9" max="9" width="3.44140625" style="92" customWidth="1"/>
    <col min="10" max="15" width="14.77734375" style="92" customWidth="1"/>
    <col min="16" max="16" width="15.109375" style="92" hidden="1" customWidth="1"/>
    <col min="17" max="16384" width="15.109375" style="92" hidden="1"/>
  </cols>
  <sheetData>
    <row r="1" spans="1:26" s="47" customFormat="1" ht="31" x14ac:dyDescent="0.2">
      <c r="A1" s="25" t="str">
        <f ca="1" xml:space="preserve"> RIGHT(CELL("filename", A1), LEN(CELL("filename", A1)) - SEARCH("]", CELL("filename", A1)))</f>
        <v>Output</v>
      </c>
      <c r="B1" s="25"/>
    </row>
    <row r="2" spans="1:26" s="67" customFormat="1" x14ac:dyDescent="0.2">
      <c r="A2" s="123"/>
      <c r="B2" s="123"/>
      <c r="C2" s="218"/>
      <c r="D2" s="210"/>
      <c r="E2" s="30" t="s">
        <v>526</v>
      </c>
      <c r="F2" s="64">
        <f>Inputs!$F$2</f>
        <v>0</v>
      </c>
      <c r="G2" s="66" t="s">
        <v>267</v>
      </c>
      <c r="H2" s="125"/>
      <c r="I2" s="125"/>
      <c r="J2" s="4">
        <f xml:space="preserve"> Time!J$109</f>
        <v>45747</v>
      </c>
      <c r="K2" s="4">
        <f xml:space="preserve"> Time!K$109</f>
        <v>46112</v>
      </c>
      <c r="L2" s="4">
        <f xml:space="preserve"> Time!L$109</f>
        <v>46477</v>
      </c>
      <c r="M2" s="4">
        <f xml:space="preserve"> Time!M$109</f>
        <v>46843</v>
      </c>
      <c r="N2" s="4">
        <f xml:space="preserve"> Time!N$109</f>
        <v>47208</v>
      </c>
      <c r="O2" s="4">
        <f xml:space="preserve"> Time!O$109</f>
        <v>47573</v>
      </c>
      <c r="P2" s="4"/>
      <c r="Q2" s="4"/>
      <c r="R2" s="4"/>
      <c r="S2" s="4"/>
      <c r="T2" s="4"/>
      <c r="U2" s="4"/>
      <c r="V2" s="4"/>
      <c r="W2" s="4"/>
      <c r="X2" s="4"/>
      <c r="Y2" s="4"/>
      <c r="Z2" s="4"/>
    </row>
    <row r="3" spans="1:26" s="1" customFormat="1" x14ac:dyDescent="0.2">
      <c r="A3" s="123"/>
      <c r="B3" s="123"/>
      <c r="C3" s="218"/>
      <c r="D3" s="210"/>
      <c r="E3" s="35" t="s">
        <v>408</v>
      </c>
      <c r="H3" s="125"/>
      <c r="I3" s="125"/>
      <c r="J3" s="248">
        <f xml:space="preserve"> Time!J$117</f>
        <v>2025</v>
      </c>
      <c r="K3" s="248">
        <f xml:space="preserve"> Time!K$117</f>
        <v>2026</v>
      </c>
      <c r="L3" s="248">
        <f xml:space="preserve"> Time!L$117</f>
        <v>2027</v>
      </c>
      <c r="M3" s="248">
        <f xml:space="preserve"> Time!M$117</f>
        <v>2028</v>
      </c>
      <c r="N3" s="248">
        <f xml:space="preserve"> Time!N$117</f>
        <v>2029</v>
      </c>
      <c r="O3" s="248">
        <f xml:space="preserve"> Time!O$117</f>
        <v>2030</v>
      </c>
      <c r="P3" s="5"/>
      <c r="Q3" s="5"/>
      <c r="R3" s="5"/>
      <c r="S3" s="5"/>
      <c r="T3" s="5"/>
      <c r="U3" s="5"/>
      <c r="V3" s="5"/>
      <c r="W3" s="5"/>
      <c r="X3" s="5"/>
      <c r="Y3" s="5"/>
      <c r="Z3" s="5"/>
    </row>
    <row r="4" spans="1:26" s="8" customFormat="1" x14ac:dyDescent="0.2">
      <c r="A4" s="123"/>
      <c r="B4" s="123"/>
      <c r="C4" s="218"/>
      <c r="D4" s="210"/>
      <c r="E4" s="30" t="s">
        <v>49</v>
      </c>
      <c r="F4" s="92"/>
      <c r="G4" s="92"/>
      <c r="H4" s="125"/>
      <c r="I4" s="125"/>
      <c r="J4" s="8">
        <f xml:space="preserve"> Time!J$121</f>
        <v>1</v>
      </c>
      <c r="K4" s="8">
        <f xml:space="preserve"> Time!K$121</f>
        <v>2</v>
      </c>
      <c r="L4" s="8">
        <f xml:space="preserve"> Time!L$121</f>
        <v>3</v>
      </c>
      <c r="M4" s="8">
        <f xml:space="preserve"> Time!M$121</f>
        <v>4</v>
      </c>
      <c r="N4" s="8">
        <f xml:space="preserve"> Time!N$121</f>
        <v>5</v>
      </c>
      <c r="O4" s="8">
        <f xml:space="preserve"> Time!O$121</f>
        <v>6</v>
      </c>
    </row>
    <row r="5" spans="1:26" s="1" customFormat="1" x14ac:dyDescent="0.2">
      <c r="A5" s="123"/>
      <c r="B5" s="123"/>
      <c r="C5" s="218"/>
      <c r="D5" s="210"/>
      <c r="E5" s="30" t="s">
        <v>81</v>
      </c>
      <c r="F5" s="79" t="s">
        <v>493</v>
      </c>
      <c r="G5" s="79" t="s">
        <v>444</v>
      </c>
      <c r="H5" s="79" t="s">
        <v>409</v>
      </c>
      <c r="I5" s="125"/>
      <c r="J5" s="3"/>
      <c r="K5" s="3"/>
      <c r="L5" s="3"/>
      <c r="M5" s="3"/>
      <c r="N5" s="3"/>
      <c r="O5" s="3"/>
      <c r="P5" s="3"/>
      <c r="Q5" s="3"/>
      <c r="R5" s="3"/>
      <c r="S5" s="3"/>
      <c r="T5" s="3"/>
      <c r="U5" s="3"/>
      <c r="V5" s="3"/>
      <c r="W5" s="3"/>
      <c r="X5" s="3"/>
      <c r="Y5" s="3"/>
      <c r="Z5" s="3"/>
    </row>
    <row r="6" spans="1:26" s="158" customFormat="1" x14ac:dyDescent="0.2">
      <c r="A6" s="79"/>
      <c r="B6" s="79"/>
      <c r="C6" s="127"/>
      <c r="F6" s="79"/>
      <c r="G6" s="79"/>
      <c r="H6" s="79"/>
    </row>
    <row r="7" spans="1:26" x14ac:dyDescent="0.2"/>
    <row r="8" spans="1:26" x14ac:dyDescent="0.2">
      <c r="C8" s="110"/>
    </row>
    <row r="9" spans="1:26" x14ac:dyDescent="0.2">
      <c r="B9" s="79" t="s">
        <v>462</v>
      </c>
    </row>
    <row r="10" spans="1:26" x14ac:dyDescent="0.2">
      <c r="C10" s="110"/>
    </row>
    <row r="11" spans="1:26" x14ac:dyDescent="0.2">
      <c r="B11" s="79" t="s">
        <v>386</v>
      </c>
    </row>
    <row r="12" spans="1:26" x14ac:dyDescent="0.2">
      <c r="E12" s="37" t="str">
        <f xml:space="preserve"> Calcs!E$100</f>
        <v xml:space="preserve">NPV effect of customers' share of net proceeds from disposals of interest in land - Real 2022-23 CPIH - NPV adjusted (WR) </v>
      </c>
      <c r="F12" s="37">
        <f xml:space="preserve"> Calcs!$F$100</f>
        <v>0</v>
      </c>
      <c r="G12" s="37" t="str">
        <f xml:space="preserve"> Calcs!G$100</f>
        <v>£m</v>
      </c>
      <c r="H12" s="37"/>
      <c r="I12" s="37"/>
      <c r="J12" s="37"/>
      <c r="K12" s="37"/>
      <c r="L12" s="37"/>
      <c r="M12" s="37"/>
      <c r="N12" s="37"/>
      <c r="O12" s="37"/>
    </row>
    <row r="13" spans="1:26" x14ac:dyDescent="0.2">
      <c r="E13" s="37" t="str">
        <f xml:space="preserve"> Calcs!E$101</f>
        <v xml:space="preserve">NPV effect of customers' share of net proceeds from disposals of interest in land - Real 2022-23 CPIH - NPV adjusted (WN+) </v>
      </c>
      <c r="F13" s="37">
        <f xml:space="preserve"> Calcs!$F$101</f>
        <v>0</v>
      </c>
      <c r="G13" s="37" t="str">
        <f xml:space="preserve"> Calcs!G$101</f>
        <v>£m</v>
      </c>
      <c r="H13" s="37"/>
      <c r="I13" s="37"/>
      <c r="J13" s="37"/>
      <c r="K13" s="37"/>
      <c r="L13" s="37"/>
      <c r="M13" s="37"/>
      <c r="N13" s="37"/>
      <c r="O13" s="37"/>
    </row>
    <row r="14" spans="1:26" x14ac:dyDescent="0.2">
      <c r="E14" s="37" t="str">
        <f xml:space="preserve"> Calcs!E$102</f>
        <v xml:space="preserve">NPV effect of customers' share of net proceeds from disposals of interest in land - Real 2022-23 CPIH - NPV adjusted (WWN+) </v>
      </c>
      <c r="F14" s="37">
        <f xml:space="preserve"> Calcs!$F$102</f>
        <v>0</v>
      </c>
      <c r="G14" s="37" t="str">
        <f xml:space="preserve"> Calcs!G$102</f>
        <v>£m</v>
      </c>
      <c r="H14" s="37"/>
      <c r="I14" s="37"/>
      <c r="J14" s="37"/>
      <c r="K14" s="37"/>
      <c r="L14" s="37"/>
      <c r="M14" s="37"/>
      <c r="N14" s="37"/>
      <c r="O14" s="37"/>
    </row>
    <row r="15" spans="1:26" x14ac:dyDescent="0.2">
      <c r="E15" s="37" t="str">
        <f xml:space="preserve"> Calcs!E$103</f>
        <v xml:space="preserve">NPV effect of customers' share of net proceeds from disposals of interest in land - Real 2022-23 CPIH - NPV adjusted (BR) </v>
      </c>
      <c r="F15" s="37">
        <f xml:space="preserve"> Calcs!$F$103</f>
        <v>0</v>
      </c>
      <c r="G15" s="37" t="str">
        <f xml:space="preserve"> Calcs!G$103</f>
        <v>£m</v>
      </c>
      <c r="H15" s="37"/>
      <c r="I15" s="37"/>
      <c r="J15" s="37"/>
      <c r="K15" s="37"/>
      <c r="L15" s="37"/>
      <c r="M15" s="37"/>
      <c r="N15" s="37"/>
      <c r="O15" s="37"/>
    </row>
    <row r="16" spans="1:26" x14ac:dyDescent="0.2">
      <c r="E16" s="37" t="str">
        <f xml:space="preserve"> Calcs!E$104</f>
        <v xml:space="preserve">NPV effect of customers' share of net proceeds from disposals of interest in land - Real 2022-23 CPIH - NPV adjusted (ADDN1) </v>
      </c>
      <c r="F16" s="37">
        <f xml:space="preserve"> Calcs!$F$104</f>
        <v>0</v>
      </c>
      <c r="G16" s="37" t="str">
        <f xml:space="preserve"> Calcs!G$104</f>
        <v>£m</v>
      </c>
      <c r="H16" s="37"/>
      <c r="I16" s="37"/>
      <c r="J16" s="37"/>
      <c r="K16" s="37"/>
      <c r="L16" s="37"/>
      <c r="M16" s="37"/>
      <c r="N16" s="37"/>
      <c r="O16" s="37"/>
    </row>
    <row r="17" spans="2:15" x14ac:dyDescent="0.2">
      <c r="E17" s="37" t="str">
        <f xml:space="preserve"> Calcs!E$105</f>
        <v xml:space="preserve">NPV effect of customers' share of net proceeds from disposals of interest in land - Real 2022-23 CPIH - NPV adjusted (ADDN2) </v>
      </c>
      <c r="F17" s="37">
        <f xml:space="preserve"> Calcs!$F$105</f>
        <v>0</v>
      </c>
      <c r="G17" s="37" t="str">
        <f xml:space="preserve"> Calcs!G$105</f>
        <v>£m</v>
      </c>
      <c r="H17" s="37"/>
      <c r="I17" s="37"/>
      <c r="J17" s="37"/>
      <c r="K17" s="37"/>
      <c r="L17" s="37"/>
      <c r="M17" s="37"/>
      <c r="N17" s="37"/>
      <c r="O17" s="37"/>
    </row>
    <row r="18" spans="2:15" x14ac:dyDescent="0.2">
      <c r="C18" s="110"/>
    </row>
    <row r="19" spans="2:15" x14ac:dyDescent="0.2">
      <c r="B19" s="79" t="s">
        <v>335</v>
      </c>
    </row>
    <row r="20" spans="2:15" x14ac:dyDescent="0.2">
      <c r="E20" s="37" t="str">
        <f xml:space="preserve"> Calcs!E$117</f>
        <v xml:space="preserve">NPV effect of customers' share of net proceeds from disposals of interest in land - Real 2027-28 CPIH - NPV adjusted (WR) </v>
      </c>
      <c r="F20" s="37">
        <f xml:space="preserve"> Calcs!$F$117</f>
        <v>0</v>
      </c>
      <c r="G20" s="37" t="str">
        <f xml:space="preserve"> Calcs!G$117</f>
        <v>£m</v>
      </c>
      <c r="H20" s="37"/>
      <c r="I20" s="37"/>
      <c r="J20" s="37"/>
      <c r="K20" s="37"/>
      <c r="L20" s="37"/>
      <c r="M20" s="37"/>
      <c r="N20" s="37"/>
      <c r="O20" s="37"/>
    </row>
    <row r="21" spans="2:15" x14ac:dyDescent="0.2">
      <c r="E21" s="37" t="str">
        <f xml:space="preserve"> Calcs!E$118</f>
        <v xml:space="preserve">NPV effect of customers' share of net proceeds from disposals of interest in land - Real 2027-28 CPIH - NPV adjusted (WN+) </v>
      </c>
      <c r="F21" s="37">
        <f xml:space="preserve"> Calcs!$F$118</f>
        <v>0</v>
      </c>
      <c r="G21" s="37" t="str">
        <f xml:space="preserve"> Calcs!G$118</f>
        <v>£m</v>
      </c>
      <c r="H21" s="37"/>
      <c r="I21" s="37"/>
      <c r="J21" s="37"/>
      <c r="K21" s="37"/>
      <c r="L21" s="37"/>
      <c r="M21" s="37"/>
      <c r="N21" s="37"/>
      <c r="O21" s="37"/>
    </row>
    <row r="22" spans="2:15" x14ac:dyDescent="0.2">
      <c r="E22" s="37" t="str">
        <f xml:space="preserve"> Calcs!E$119</f>
        <v xml:space="preserve">NPV effect of customers' share of net proceeds from disposals of interest in land - Real 2027-28 CPIH - NPV adjusted (WWN+) </v>
      </c>
      <c r="F22" s="37">
        <f xml:space="preserve"> Calcs!$F$119</f>
        <v>0</v>
      </c>
      <c r="G22" s="37" t="str">
        <f xml:space="preserve"> Calcs!G$119</f>
        <v>£m</v>
      </c>
      <c r="H22" s="37"/>
      <c r="I22" s="37"/>
      <c r="J22" s="37"/>
      <c r="K22" s="37"/>
      <c r="L22" s="37"/>
      <c r="M22" s="37"/>
      <c r="N22" s="37"/>
      <c r="O22" s="37"/>
    </row>
    <row r="23" spans="2:15" x14ac:dyDescent="0.2">
      <c r="E23" s="37" t="str">
        <f xml:space="preserve"> Calcs!E$120</f>
        <v xml:space="preserve">NPV effect of customers' share of net proceeds from disposals of interest in land - Real 2027-28 CPIH - NPV adjusted (BR) </v>
      </c>
      <c r="F23" s="37">
        <f xml:space="preserve"> Calcs!$F$120</f>
        <v>0</v>
      </c>
      <c r="G23" s="37" t="str">
        <f xml:space="preserve"> Calcs!G$120</f>
        <v>£m</v>
      </c>
      <c r="H23" s="37"/>
      <c r="I23" s="37"/>
      <c r="J23" s="37"/>
      <c r="K23" s="37"/>
      <c r="L23" s="37"/>
      <c r="M23" s="37"/>
      <c r="N23" s="37"/>
      <c r="O23" s="37"/>
    </row>
    <row r="24" spans="2:15" x14ac:dyDescent="0.2">
      <c r="E24" s="37" t="str">
        <f xml:space="preserve"> Calcs!E$121</f>
        <v xml:space="preserve">NPV effect of customers' share of net proceeds from disposals of interest in land - Real 2027-28 CPIH - NPV adjusted (ADDN1) </v>
      </c>
      <c r="F24" s="37">
        <f xml:space="preserve"> Calcs!$F$121</f>
        <v>0</v>
      </c>
      <c r="G24" s="37" t="str">
        <f xml:space="preserve"> Calcs!G$121</f>
        <v>£m</v>
      </c>
      <c r="H24" s="37"/>
      <c r="I24" s="37"/>
      <c r="J24" s="37"/>
      <c r="K24" s="37"/>
      <c r="L24" s="37"/>
      <c r="M24" s="37"/>
      <c r="N24" s="37"/>
      <c r="O24" s="37"/>
    </row>
    <row r="25" spans="2:15" x14ac:dyDescent="0.2">
      <c r="E25" s="37" t="str">
        <f xml:space="preserve"> Calcs!E$122</f>
        <v xml:space="preserve">NPV effect of customers' share of net proceeds from disposals of interest in land - Real 2027-28 CPIH - NPV adjusted (ADDN2) </v>
      </c>
      <c r="F25" s="37">
        <f xml:space="preserve"> Calcs!$F$122</f>
        <v>0</v>
      </c>
      <c r="G25" s="37" t="str">
        <f xml:space="preserve"> Calcs!G$122</f>
        <v>£m</v>
      </c>
      <c r="H25" s="37"/>
      <c r="I25" s="37"/>
      <c r="J25" s="37"/>
      <c r="K25" s="37"/>
      <c r="L25" s="37"/>
      <c r="M25" s="37"/>
      <c r="N25" s="37"/>
      <c r="O25" s="37"/>
    </row>
    <row r="26" spans="2:15" x14ac:dyDescent="0.2"/>
  </sheetData>
  <conditionalFormatting sqref="F2">
    <cfRule type="cellIs" dxfId="54" priority="1" stopIfTrue="1" operator="notEqual">
      <formula>0</formula>
    </cfRule>
    <cfRule type="cellIs" dxfId="53" priority="2" stopIfTrue="1" operator="equal">
      <formula>""</formula>
    </cfRule>
  </conditionalFormatting>
  <conditionalFormatting sqref="J3:Z3">
    <cfRule type="cellIs" dxfId="52" priority="9" operator="equal">
      <formula>"PPA ext."</formula>
    </cfRule>
    <cfRule type="cellIs" dxfId="51" priority="10" operator="equal">
      <formula>"Delay"</formula>
    </cfRule>
    <cfRule type="cellIs" dxfId="50" priority="11" operator="equal">
      <formula>"Fin Close"</formula>
    </cfRule>
    <cfRule type="cellIs" dxfId="49" priority="12" stopIfTrue="1" operator="equal">
      <formula>"Construction"</formula>
    </cfRule>
    <cfRule type="cellIs" dxfId="48" priority="13" stopIfTrue="1" operator="equal">
      <formula>"Operations"</formula>
    </cfRule>
  </conditionalFormatting>
  <pageMargins left="0.70866141732283472" right="0.70866141732283472" top="0.74803149606299213" bottom="0.74803149606299213" header="0.31496062992125984" footer="0.31496062992125984"/>
  <pageSetup paperSize="8" scale="49" fitToHeight="0" orientation="landscape"/>
  <headerFooter>
    <oddHeader>&amp;L&amp;F&amp;CSheet: &amp;A&amp;ROFFICIAL</oddHeader>
    <oddFooter>&amp;LPrinted on &amp;D at &amp;T&amp;CPage &amp;P of &amp;N&amp;ROfwat</oddFooter>
  </headerFooter>
  <customProperties>
    <customPr name="MMGroup" r:id="rId1"/>
    <customPr name="MMSheetType"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845"/>
  <sheetViews>
    <sheetView showGridLines="0" zoomScaleNormal="100" workbookViewId="0"/>
  </sheetViews>
  <sheetFormatPr defaultRowHeight="10" x14ac:dyDescent="0.2"/>
  <cols>
    <col min="1" max="1" width="99.33203125" bestFit="1" customWidth="1"/>
    <col min="2" max="2" width="11.6640625" bestFit="1" customWidth="1"/>
    <col min="3" max="3" width="17.44140625" bestFit="1" customWidth="1"/>
    <col min="4" max="5" width="10.44140625" bestFit="1" customWidth="1"/>
    <col min="6" max="6" width="14.6640625" bestFit="1" customWidth="1"/>
    <col min="7" max="7" width="21.33203125" bestFit="1" customWidth="1"/>
    <col min="8" max="8" width="17.6640625" bestFit="1" customWidth="1"/>
    <col min="9" max="9" width="14.44140625" bestFit="1" customWidth="1"/>
    <col min="10" max="10" width="17.77734375" bestFit="1" customWidth="1"/>
    <col min="11" max="11" width="101.109375" bestFit="1" customWidth="1"/>
  </cols>
  <sheetData>
    <row r="1" spans="1:11" x14ac:dyDescent="0.2">
      <c r="A1" t="s">
        <v>553</v>
      </c>
      <c r="B1" t="s">
        <v>268</v>
      </c>
      <c r="C1" t="s">
        <v>121</v>
      </c>
      <c r="D1" t="s">
        <v>451</v>
      </c>
      <c r="E1" t="s">
        <v>591</v>
      </c>
      <c r="F1" t="s">
        <v>82</v>
      </c>
      <c r="G1" t="s">
        <v>504</v>
      </c>
      <c r="H1" t="s">
        <v>188</v>
      </c>
      <c r="I1" t="s">
        <v>623</v>
      </c>
      <c r="J1" t="s">
        <v>554</v>
      </c>
      <c r="K1" t="s">
        <v>366</v>
      </c>
    </row>
    <row r="2" spans="1:11" x14ac:dyDescent="0.2">
      <c r="A2" t="s">
        <v>634</v>
      </c>
      <c r="D2">
        <v>0</v>
      </c>
      <c r="E2" s="78">
        <v>45747</v>
      </c>
      <c r="F2" s="78">
        <f>Inputs!$F$10</f>
        <v>45383</v>
      </c>
      <c r="J2">
        <v>0</v>
      </c>
      <c r="K2" t="s">
        <v>318</v>
      </c>
    </row>
    <row r="3" spans="1:11" x14ac:dyDescent="0.2">
      <c r="A3" t="s">
        <v>420</v>
      </c>
      <c r="D3">
        <v>0</v>
      </c>
      <c r="E3" s="78">
        <v>45747</v>
      </c>
      <c r="H3">
        <f>Inputs!$F$11</f>
        <v>2025</v>
      </c>
      <c r="J3">
        <v>0</v>
      </c>
      <c r="K3" t="s">
        <v>592</v>
      </c>
    </row>
    <row r="4" spans="1:11" x14ac:dyDescent="0.2">
      <c r="A4" t="s">
        <v>446</v>
      </c>
      <c r="D4">
        <v>0</v>
      </c>
      <c r="E4" s="78">
        <v>45747</v>
      </c>
      <c r="H4">
        <f>Inputs!$F$12</f>
        <v>12</v>
      </c>
      <c r="J4">
        <v>0</v>
      </c>
      <c r="K4" t="s">
        <v>415</v>
      </c>
    </row>
    <row r="5" spans="1:11" x14ac:dyDescent="0.2">
      <c r="A5" t="s">
        <v>274</v>
      </c>
      <c r="D5">
        <v>0</v>
      </c>
      <c r="E5" s="78">
        <v>45747</v>
      </c>
      <c r="H5">
        <f>Inputs!$F$13</f>
        <v>3</v>
      </c>
      <c r="J5">
        <v>0</v>
      </c>
      <c r="K5" t="s">
        <v>622</v>
      </c>
    </row>
    <row r="6" spans="1:11" x14ac:dyDescent="0.2">
      <c r="A6" t="s">
        <v>129</v>
      </c>
      <c r="D6">
        <v>0</v>
      </c>
      <c r="E6" s="78">
        <v>45747</v>
      </c>
      <c r="I6" t="str">
        <f>Inputs!$F$14</f>
        <v>Pre-Fcst</v>
      </c>
      <c r="J6">
        <v>0</v>
      </c>
      <c r="K6" t="s">
        <v>269</v>
      </c>
    </row>
    <row r="7" spans="1:11" x14ac:dyDescent="0.2">
      <c r="A7" t="s">
        <v>57</v>
      </c>
      <c r="D7">
        <v>0</v>
      </c>
      <c r="E7" s="78">
        <v>45747</v>
      </c>
      <c r="I7" t="str">
        <f>Inputs!$F$15</f>
        <v>Forecast</v>
      </c>
      <c r="J7">
        <v>0</v>
      </c>
      <c r="K7" t="s">
        <v>338</v>
      </c>
    </row>
    <row r="8" spans="1:11" x14ac:dyDescent="0.2">
      <c r="A8" t="s">
        <v>173</v>
      </c>
      <c r="D8">
        <v>0</v>
      </c>
      <c r="E8" s="78">
        <v>45747</v>
      </c>
      <c r="F8" s="78">
        <f>Inputs!$F$16</f>
        <v>46844</v>
      </c>
      <c r="J8">
        <v>0</v>
      </c>
      <c r="K8" t="s">
        <v>96</v>
      </c>
    </row>
    <row r="9" spans="1:11" x14ac:dyDescent="0.2">
      <c r="A9" t="s">
        <v>130</v>
      </c>
      <c r="D9">
        <v>0</v>
      </c>
      <c r="E9" s="78">
        <v>45747</v>
      </c>
      <c r="H9">
        <f>Inputs!$F$17</f>
        <v>2</v>
      </c>
      <c r="J9">
        <v>0</v>
      </c>
      <c r="K9" t="s">
        <v>68</v>
      </c>
    </row>
    <row r="10" spans="1:11" x14ac:dyDescent="0.2">
      <c r="A10" t="s">
        <v>580</v>
      </c>
      <c r="D10">
        <v>0</v>
      </c>
      <c r="E10" s="78">
        <v>45747</v>
      </c>
      <c r="H10">
        <f>Inputs!$F$18</f>
        <v>0.5</v>
      </c>
      <c r="J10">
        <v>0</v>
      </c>
      <c r="K10" t="s">
        <v>555</v>
      </c>
    </row>
    <row r="11" spans="1:11" x14ac:dyDescent="0.2">
      <c r="A11" t="s">
        <v>14</v>
      </c>
      <c r="D11">
        <v>0</v>
      </c>
      <c r="E11" s="78">
        <v>45747</v>
      </c>
      <c r="H11">
        <f>Inputs!$F$21</f>
        <v>1</v>
      </c>
      <c r="J11">
        <v>0</v>
      </c>
      <c r="K11" t="s">
        <v>429</v>
      </c>
    </row>
    <row r="12" spans="1:11" x14ac:dyDescent="0.2">
      <c r="A12" t="s">
        <v>531</v>
      </c>
      <c r="D12">
        <v>0</v>
      </c>
      <c r="E12" s="78">
        <v>45747</v>
      </c>
      <c r="H12">
        <f>Inputs!$F$22</f>
        <v>1</v>
      </c>
      <c r="J12">
        <v>0</v>
      </c>
      <c r="K12" t="s">
        <v>685</v>
      </c>
    </row>
    <row r="13" spans="1:11" x14ac:dyDescent="0.2">
      <c r="A13" t="s">
        <v>532</v>
      </c>
      <c r="D13">
        <v>0</v>
      </c>
      <c r="E13" s="78">
        <v>45747</v>
      </c>
      <c r="H13">
        <f>Inputs!$F$23</f>
        <v>1</v>
      </c>
      <c r="J13">
        <v>0</v>
      </c>
      <c r="K13" t="s">
        <v>556</v>
      </c>
    </row>
    <row r="14" spans="1:11" x14ac:dyDescent="0.2">
      <c r="A14" t="s">
        <v>495</v>
      </c>
      <c r="D14">
        <v>0</v>
      </c>
      <c r="E14" s="78">
        <v>45747</v>
      </c>
      <c r="H14">
        <f>Inputs!$F$28</f>
        <v>119</v>
      </c>
      <c r="J14">
        <v>0</v>
      </c>
      <c r="K14" t="s">
        <v>650</v>
      </c>
    </row>
    <row r="15" spans="1:11" x14ac:dyDescent="0.2">
      <c r="A15" t="s">
        <v>323</v>
      </c>
      <c r="D15">
        <v>0</v>
      </c>
      <c r="E15" s="78">
        <v>45747</v>
      </c>
      <c r="H15">
        <f>Inputs!$F$29</f>
        <v>119.7</v>
      </c>
      <c r="J15">
        <v>0</v>
      </c>
      <c r="K15" t="s">
        <v>593</v>
      </c>
    </row>
    <row r="16" spans="1:11" x14ac:dyDescent="0.2">
      <c r="A16" t="s">
        <v>371</v>
      </c>
      <c r="D16">
        <v>0</v>
      </c>
      <c r="E16" s="78">
        <v>45747</v>
      </c>
      <c r="H16">
        <f>Inputs!$F$30</f>
        <v>120.5</v>
      </c>
      <c r="J16">
        <v>0</v>
      </c>
      <c r="K16" t="s">
        <v>594</v>
      </c>
    </row>
    <row r="17" spans="1:11" x14ac:dyDescent="0.2">
      <c r="A17" t="s">
        <v>635</v>
      </c>
      <c r="D17">
        <v>0</v>
      </c>
      <c r="E17" s="78">
        <v>45747</v>
      </c>
      <c r="H17">
        <f>Inputs!$F$31</f>
        <v>121.2</v>
      </c>
      <c r="J17">
        <v>0</v>
      </c>
      <c r="K17" t="s">
        <v>122</v>
      </c>
    </row>
    <row r="18" spans="1:11" x14ac:dyDescent="0.2">
      <c r="A18" t="s">
        <v>58</v>
      </c>
      <c r="D18">
        <v>0</v>
      </c>
      <c r="E18" s="78">
        <v>45747</v>
      </c>
      <c r="H18">
        <f>Inputs!$F$32</f>
        <v>121.8</v>
      </c>
      <c r="J18">
        <v>0</v>
      </c>
      <c r="K18" t="s">
        <v>505</v>
      </c>
    </row>
    <row r="19" spans="1:11" x14ac:dyDescent="0.2">
      <c r="A19" t="s">
        <v>533</v>
      </c>
      <c r="D19">
        <v>0</v>
      </c>
      <c r="E19" s="78">
        <v>45747</v>
      </c>
      <c r="H19">
        <f>Inputs!$F$33</f>
        <v>122.3</v>
      </c>
      <c r="J19">
        <v>0</v>
      </c>
      <c r="K19" t="s">
        <v>97</v>
      </c>
    </row>
    <row r="20" spans="1:11" x14ac:dyDescent="0.2">
      <c r="A20" t="s">
        <v>372</v>
      </c>
      <c r="D20">
        <v>0</v>
      </c>
      <c r="E20" s="78">
        <v>45747</v>
      </c>
      <c r="H20">
        <f>Inputs!$F$34</f>
        <v>124.3</v>
      </c>
      <c r="J20">
        <v>0</v>
      </c>
      <c r="K20" t="s">
        <v>293</v>
      </c>
    </row>
    <row r="21" spans="1:11" x14ac:dyDescent="0.2">
      <c r="A21" t="s">
        <v>373</v>
      </c>
      <c r="D21">
        <v>0</v>
      </c>
      <c r="E21" s="78">
        <v>45747</v>
      </c>
      <c r="H21">
        <f>Inputs!$F$35</f>
        <v>124.8</v>
      </c>
      <c r="J21">
        <v>0</v>
      </c>
      <c r="K21" t="s">
        <v>213</v>
      </c>
    </row>
    <row r="22" spans="1:11" x14ac:dyDescent="0.2">
      <c r="A22" t="s">
        <v>324</v>
      </c>
      <c r="D22">
        <v>0</v>
      </c>
      <c r="E22" s="78">
        <v>45747</v>
      </c>
      <c r="H22">
        <f>Inputs!$F$36</f>
        <v>125.3</v>
      </c>
      <c r="J22">
        <v>0</v>
      </c>
      <c r="K22" t="s">
        <v>141</v>
      </c>
    </row>
    <row r="23" spans="1:11" x14ac:dyDescent="0.2">
      <c r="A23" t="s">
        <v>374</v>
      </c>
      <c r="D23">
        <v>0</v>
      </c>
      <c r="E23" s="78">
        <v>45747</v>
      </c>
      <c r="H23">
        <f>Inputs!$F$37</f>
        <v>124.8</v>
      </c>
      <c r="J23">
        <v>0</v>
      </c>
      <c r="K23" t="s">
        <v>294</v>
      </c>
    </row>
    <row r="24" spans="1:11" x14ac:dyDescent="0.2">
      <c r="A24" t="s">
        <v>496</v>
      </c>
      <c r="D24">
        <v>0</v>
      </c>
      <c r="E24" s="78">
        <v>45747</v>
      </c>
      <c r="H24">
        <f>Inputs!$F$38</f>
        <v>126</v>
      </c>
      <c r="J24">
        <v>0</v>
      </c>
      <c r="K24" t="s">
        <v>339</v>
      </c>
    </row>
    <row r="25" spans="1:11" x14ac:dyDescent="0.2">
      <c r="A25" t="s">
        <v>15</v>
      </c>
      <c r="D25">
        <v>0</v>
      </c>
      <c r="E25" s="78">
        <v>45747</v>
      </c>
      <c r="H25">
        <f>Inputs!$F$39</f>
        <v>126.8</v>
      </c>
      <c r="J25">
        <v>0</v>
      </c>
      <c r="K25" t="s">
        <v>189</v>
      </c>
    </row>
    <row r="26" spans="1:11" x14ac:dyDescent="0.2">
      <c r="A26" t="s">
        <v>176</v>
      </c>
      <c r="D26">
        <v>0</v>
      </c>
      <c r="E26" s="78">
        <v>45747</v>
      </c>
      <c r="H26">
        <f>Inputs!$F$42</f>
        <v>0</v>
      </c>
      <c r="J26">
        <v>0</v>
      </c>
      <c r="K26" t="s">
        <v>445</v>
      </c>
    </row>
    <row r="27" spans="1:11" x14ac:dyDescent="0.2">
      <c r="A27" t="s">
        <v>581</v>
      </c>
      <c r="D27">
        <v>0</v>
      </c>
      <c r="E27" s="78">
        <v>45747</v>
      </c>
      <c r="H27">
        <f>Inputs!$F$43</f>
        <v>0</v>
      </c>
      <c r="J27">
        <v>0</v>
      </c>
      <c r="K27" t="s">
        <v>32</v>
      </c>
    </row>
    <row r="28" spans="1:11" x14ac:dyDescent="0.2">
      <c r="A28" t="s">
        <v>534</v>
      </c>
      <c r="D28">
        <v>0</v>
      </c>
      <c r="E28" s="78">
        <v>45747</v>
      </c>
      <c r="H28">
        <f>Inputs!$F$44</f>
        <v>0</v>
      </c>
      <c r="J28">
        <v>0</v>
      </c>
      <c r="K28" t="s">
        <v>69</v>
      </c>
    </row>
    <row r="29" spans="1:11" x14ac:dyDescent="0.2">
      <c r="A29" t="s">
        <v>86</v>
      </c>
      <c r="D29">
        <v>0</v>
      </c>
      <c r="E29" s="78">
        <v>45747</v>
      </c>
      <c r="H29">
        <f>Inputs!$F$45</f>
        <v>0</v>
      </c>
      <c r="J29">
        <v>0</v>
      </c>
      <c r="K29" t="s">
        <v>340</v>
      </c>
    </row>
    <row r="30" spans="1:11" x14ac:dyDescent="0.2">
      <c r="A30" t="s">
        <v>423</v>
      </c>
      <c r="D30">
        <v>0</v>
      </c>
      <c r="E30" s="78">
        <v>45747</v>
      </c>
      <c r="H30">
        <f>Inputs!$F$46</f>
        <v>0</v>
      </c>
      <c r="J30">
        <v>0</v>
      </c>
      <c r="K30" t="s">
        <v>651</v>
      </c>
    </row>
    <row r="31" spans="1:11" x14ac:dyDescent="0.2">
      <c r="A31" t="s">
        <v>325</v>
      </c>
      <c r="D31">
        <v>0</v>
      </c>
      <c r="E31" s="78">
        <v>45747</v>
      </c>
      <c r="H31">
        <f>Inputs!$F$47</f>
        <v>0</v>
      </c>
      <c r="J31">
        <v>0</v>
      </c>
      <c r="K31" t="s">
        <v>237</v>
      </c>
    </row>
    <row r="32" spans="1:11" x14ac:dyDescent="0.2">
      <c r="A32" t="s">
        <v>16</v>
      </c>
      <c r="D32">
        <v>0</v>
      </c>
      <c r="E32" s="78">
        <v>45747</v>
      </c>
      <c r="H32">
        <f>Inputs!$F$48</f>
        <v>0</v>
      </c>
      <c r="J32">
        <v>0</v>
      </c>
      <c r="K32" t="s">
        <v>142</v>
      </c>
    </row>
    <row r="33" spans="1:11" x14ac:dyDescent="0.2">
      <c r="A33" t="s">
        <v>177</v>
      </c>
      <c r="D33">
        <v>0</v>
      </c>
      <c r="E33" s="78">
        <v>45747</v>
      </c>
      <c r="H33">
        <f>Inputs!$F$49</f>
        <v>0</v>
      </c>
      <c r="J33">
        <v>0</v>
      </c>
      <c r="K33" t="s">
        <v>686</v>
      </c>
    </row>
    <row r="34" spans="1:11" x14ac:dyDescent="0.2">
      <c r="A34" t="s">
        <v>87</v>
      </c>
      <c r="D34">
        <v>0</v>
      </c>
      <c r="E34" s="78">
        <v>45747</v>
      </c>
      <c r="H34">
        <f>Inputs!$F$50</f>
        <v>0</v>
      </c>
      <c r="J34">
        <v>0</v>
      </c>
      <c r="K34" t="s">
        <v>595</v>
      </c>
    </row>
    <row r="35" spans="1:11" x14ac:dyDescent="0.2">
      <c r="A35" t="s">
        <v>17</v>
      </c>
      <c r="D35">
        <v>0</v>
      </c>
      <c r="E35" s="78">
        <v>45747</v>
      </c>
      <c r="H35">
        <f>Inputs!$F$51</f>
        <v>0</v>
      </c>
      <c r="J35">
        <v>0</v>
      </c>
      <c r="K35" t="s">
        <v>190</v>
      </c>
    </row>
    <row r="36" spans="1:11" x14ac:dyDescent="0.2">
      <c r="A36" t="s">
        <v>277</v>
      </c>
      <c r="D36">
        <v>0</v>
      </c>
      <c r="E36" s="78">
        <v>45747</v>
      </c>
      <c r="H36">
        <f>Inputs!$F$52</f>
        <v>0</v>
      </c>
      <c r="J36">
        <v>0</v>
      </c>
      <c r="K36" t="s">
        <v>70</v>
      </c>
    </row>
    <row r="37" spans="1:11" x14ac:dyDescent="0.2">
      <c r="A37" t="s">
        <v>452</v>
      </c>
      <c r="D37">
        <v>0</v>
      </c>
      <c r="E37" s="78">
        <v>45747</v>
      </c>
      <c r="H37">
        <f>Inputs!$F$53</f>
        <v>0</v>
      </c>
      <c r="J37">
        <v>0</v>
      </c>
      <c r="K37" t="s">
        <v>687</v>
      </c>
    </row>
    <row r="38" spans="1:11" x14ac:dyDescent="0.2">
      <c r="A38" t="s">
        <v>326</v>
      </c>
      <c r="D38">
        <v>0</v>
      </c>
      <c r="E38" s="78">
        <v>45747</v>
      </c>
      <c r="H38">
        <f>Inputs!$J$58</f>
        <v>0</v>
      </c>
      <c r="J38">
        <v>0</v>
      </c>
      <c r="K38" t="s">
        <v>467</v>
      </c>
    </row>
    <row r="39" spans="1:11" x14ac:dyDescent="0.2">
      <c r="A39" t="s">
        <v>326</v>
      </c>
      <c r="D39">
        <v>0</v>
      </c>
      <c r="E39" s="78">
        <v>46112</v>
      </c>
      <c r="H39">
        <f>Inputs!$K$58</f>
        <v>0</v>
      </c>
      <c r="J39">
        <v>0</v>
      </c>
      <c r="K39" t="s">
        <v>467</v>
      </c>
    </row>
    <row r="40" spans="1:11" x14ac:dyDescent="0.2">
      <c r="A40" t="s">
        <v>326</v>
      </c>
      <c r="D40">
        <v>0</v>
      </c>
      <c r="E40" s="78">
        <v>46477</v>
      </c>
      <c r="H40">
        <f>Inputs!$L$58</f>
        <v>0</v>
      </c>
      <c r="J40">
        <v>0</v>
      </c>
      <c r="K40" t="s">
        <v>467</v>
      </c>
    </row>
    <row r="41" spans="1:11" x14ac:dyDescent="0.2">
      <c r="A41" t="s">
        <v>326</v>
      </c>
      <c r="D41">
        <v>0</v>
      </c>
      <c r="E41" s="78">
        <v>46843</v>
      </c>
      <c r="H41">
        <f>Inputs!$M$58</f>
        <v>0</v>
      </c>
      <c r="J41">
        <v>0</v>
      </c>
      <c r="K41" t="s">
        <v>467</v>
      </c>
    </row>
    <row r="42" spans="1:11" x14ac:dyDescent="0.2">
      <c r="A42" t="s">
        <v>326</v>
      </c>
      <c r="D42">
        <v>0</v>
      </c>
      <c r="E42" s="78">
        <v>47208</v>
      </c>
      <c r="H42">
        <f>Inputs!$N$58</f>
        <v>0</v>
      </c>
      <c r="J42">
        <v>0</v>
      </c>
      <c r="K42" t="s">
        <v>467</v>
      </c>
    </row>
    <row r="43" spans="1:11" x14ac:dyDescent="0.2">
      <c r="A43" t="s">
        <v>326</v>
      </c>
      <c r="D43">
        <v>0</v>
      </c>
      <c r="E43" s="78">
        <v>47573</v>
      </c>
      <c r="H43">
        <f>Inputs!$O$58</f>
        <v>0</v>
      </c>
      <c r="J43">
        <v>0</v>
      </c>
      <c r="K43" t="s">
        <v>467</v>
      </c>
    </row>
    <row r="44" spans="1:11" x14ac:dyDescent="0.2">
      <c r="A44" t="s">
        <v>88</v>
      </c>
      <c r="D44">
        <v>0</v>
      </c>
      <c r="E44" s="78">
        <v>45747</v>
      </c>
      <c r="H44">
        <f>Inputs!$J$59</f>
        <v>0</v>
      </c>
      <c r="J44">
        <v>0</v>
      </c>
      <c r="K44" t="s">
        <v>98</v>
      </c>
    </row>
    <row r="45" spans="1:11" x14ac:dyDescent="0.2">
      <c r="A45" t="s">
        <v>88</v>
      </c>
      <c r="D45">
        <v>0</v>
      </c>
      <c r="E45" s="78">
        <v>46112</v>
      </c>
      <c r="H45">
        <f>Inputs!$K$59</f>
        <v>0</v>
      </c>
      <c r="J45">
        <v>0</v>
      </c>
      <c r="K45" t="s">
        <v>98</v>
      </c>
    </row>
    <row r="46" spans="1:11" x14ac:dyDescent="0.2">
      <c r="A46" t="s">
        <v>88</v>
      </c>
      <c r="D46">
        <v>0</v>
      </c>
      <c r="E46" s="78">
        <v>46477</v>
      </c>
      <c r="H46">
        <f>Inputs!$L$59</f>
        <v>0</v>
      </c>
      <c r="J46">
        <v>0</v>
      </c>
      <c r="K46" t="s">
        <v>98</v>
      </c>
    </row>
    <row r="47" spans="1:11" x14ac:dyDescent="0.2">
      <c r="A47" t="s">
        <v>88</v>
      </c>
      <c r="D47">
        <v>0</v>
      </c>
      <c r="E47" s="78">
        <v>46843</v>
      </c>
      <c r="H47">
        <f>Inputs!$M$59</f>
        <v>0</v>
      </c>
      <c r="J47">
        <v>0</v>
      </c>
      <c r="K47" t="s">
        <v>98</v>
      </c>
    </row>
    <row r="48" spans="1:11" x14ac:dyDescent="0.2">
      <c r="A48" t="s">
        <v>88</v>
      </c>
      <c r="D48">
        <v>0</v>
      </c>
      <c r="E48" s="78">
        <v>47208</v>
      </c>
      <c r="H48">
        <f>Inputs!$N$59</f>
        <v>0</v>
      </c>
      <c r="J48">
        <v>0</v>
      </c>
      <c r="K48" t="s">
        <v>98</v>
      </c>
    </row>
    <row r="49" spans="1:11" x14ac:dyDescent="0.2">
      <c r="A49" t="s">
        <v>88</v>
      </c>
      <c r="D49">
        <v>0</v>
      </c>
      <c r="E49" s="78">
        <v>47573</v>
      </c>
      <c r="H49">
        <f>Inputs!$O$59</f>
        <v>0</v>
      </c>
      <c r="J49">
        <v>0</v>
      </c>
      <c r="K49" t="s">
        <v>98</v>
      </c>
    </row>
    <row r="50" spans="1:11" x14ac:dyDescent="0.2">
      <c r="A50" t="s">
        <v>89</v>
      </c>
      <c r="D50">
        <v>0</v>
      </c>
      <c r="E50" s="78">
        <v>45747</v>
      </c>
      <c r="H50">
        <f>Inputs!$J$60</f>
        <v>0</v>
      </c>
      <c r="J50">
        <v>0</v>
      </c>
      <c r="K50" t="s">
        <v>238</v>
      </c>
    </row>
    <row r="51" spans="1:11" x14ac:dyDescent="0.2">
      <c r="A51" t="s">
        <v>89</v>
      </c>
      <c r="D51">
        <v>0</v>
      </c>
      <c r="E51" s="78">
        <v>46112</v>
      </c>
      <c r="H51">
        <f>Inputs!$K$60</f>
        <v>0</v>
      </c>
      <c r="J51">
        <v>0</v>
      </c>
      <c r="K51" t="s">
        <v>238</v>
      </c>
    </row>
    <row r="52" spans="1:11" x14ac:dyDescent="0.2">
      <c r="A52" t="s">
        <v>89</v>
      </c>
      <c r="D52">
        <v>0</v>
      </c>
      <c r="E52" s="78">
        <v>46477</v>
      </c>
      <c r="H52">
        <f>Inputs!$L$60</f>
        <v>0</v>
      </c>
      <c r="J52">
        <v>0</v>
      </c>
      <c r="K52" t="s">
        <v>238</v>
      </c>
    </row>
    <row r="53" spans="1:11" x14ac:dyDescent="0.2">
      <c r="A53" t="s">
        <v>89</v>
      </c>
      <c r="D53">
        <v>0</v>
      </c>
      <c r="E53" s="78">
        <v>46843</v>
      </c>
      <c r="H53">
        <f>Inputs!$M$60</f>
        <v>0</v>
      </c>
      <c r="J53">
        <v>0</v>
      </c>
      <c r="K53" t="s">
        <v>238</v>
      </c>
    </row>
    <row r="54" spans="1:11" x14ac:dyDescent="0.2">
      <c r="A54" t="s">
        <v>89</v>
      </c>
      <c r="D54">
        <v>0</v>
      </c>
      <c r="E54" s="78">
        <v>47208</v>
      </c>
      <c r="H54">
        <f>Inputs!$N$60</f>
        <v>0</v>
      </c>
      <c r="J54">
        <v>0</v>
      </c>
      <c r="K54" t="s">
        <v>238</v>
      </c>
    </row>
    <row r="55" spans="1:11" x14ac:dyDescent="0.2">
      <c r="A55" t="s">
        <v>89</v>
      </c>
      <c r="D55">
        <v>0</v>
      </c>
      <c r="E55" s="78">
        <v>47573</v>
      </c>
      <c r="H55">
        <f>Inputs!$O$60</f>
        <v>0</v>
      </c>
      <c r="J55">
        <v>0</v>
      </c>
      <c r="K55" t="s">
        <v>238</v>
      </c>
    </row>
    <row r="56" spans="1:11" x14ac:dyDescent="0.2">
      <c r="A56" t="s">
        <v>535</v>
      </c>
      <c r="D56">
        <v>0</v>
      </c>
      <c r="E56" s="78">
        <v>45747</v>
      </c>
      <c r="H56">
        <f>Inputs!$J$61</f>
        <v>0</v>
      </c>
      <c r="J56">
        <v>0</v>
      </c>
      <c r="K56" t="s">
        <v>688</v>
      </c>
    </row>
    <row r="57" spans="1:11" x14ac:dyDescent="0.2">
      <c r="A57" t="s">
        <v>535</v>
      </c>
      <c r="D57">
        <v>0</v>
      </c>
      <c r="E57" s="78">
        <v>46112</v>
      </c>
      <c r="H57">
        <f>Inputs!$K$61</f>
        <v>0</v>
      </c>
      <c r="J57">
        <v>0</v>
      </c>
      <c r="K57" t="s">
        <v>688</v>
      </c>
    </row>
    <row r="58" spans="1:11" x14ac:dyDescent="0.2">
      <c r="A58" t="s">
        <v>535</v>
      </c>
      <c r="D58">
        <v>0</v>
      </c>
      <c r="E58" s="78">
        <v>46477</v>
      </c>
      <c r="H58">
        <f>Inputs!$L$61</f>
        <v>0</v>
      </c>
      <c r="J58">
        <v>0</v>
      </c>
      <c r="K58" t="s">
        <v>688</v>
      </c>
    </row>
    <row r="59" spans="1:11" x14ac:dyDescent="0.2">
      <c r="A59" t="s">
        <v>535</v>
      </c>
      <c r="D59">
        <v>0</v>
      </c>
      <c r="E59" s="78">
        <v>46843</v>
      </c>
      <c r="H59">
        <f>Inputs!$M$61</f>
        <v>0</v>
      </c>
      <c r="J59">
        <v>0</v>
      </c>
      <c r="K59" t="s">
        <v>688</v>
      </c>
    </row>
    <row r="60" spans="1:11" x14ac:dyDescent="0.2">
      <c r="A60" t="s">
        <v>535</v>
      </c>
      <c r="D60">
        <v>0</v>
      </c>
      <c r="E60" s="78">
        <v>47208</v>
      </c>
      <c r="H60">
        <f>Inputs!$N$61</f>
        <v>0</v>
      </c>
      <c r="J60">
        <v>0</v>
      </c>
      <c r="K60" t="s">
        <v>688</v>
      </c>
    </row>
    <row r="61" spans="1:11" x14ac:dyDescent="0.2">
      <c r="A61" t="s">
        <v>535</v>
      </c>
      <c r="D61">
        <v>0</v>
      </c>
      <c r="E61" s="78">
        <v>47573</v>
      </c>
      <c r="H61">
        <f>Inputs!$O$61</f>
        <v>0</v>
      </c>
      <c r="J61">
        <v>0</v>
      </c>
      <c r="K61" t="s">
        <v>688</v>
      </c>
    </row>
    <row r="62" spans="1:11" x14ac:dyDescent="0.2">
      <c r="A62" t="s">
        <v>424</v>
      </c>
      <c r="D62">
        <v>0</v>
      </c>
      <c r="E62" s="78">
        <v>45747</v>
      </c>
      <c r="H62">
        <f>Inputs!$J$62</f>
        <v>0</v>
      </c>
      <c r="J62">
        <v>0</v>
      </c>
      <c r="K62" t="s">
        <v>557</v>
      </c>
    </row>
    <row r="63" spans="1:11" x14ac:dyDescent="0.2">
      <c r="A63" t="s">
        <v>424</v>
      </c>
      <c r="D63">
        <v>0</v>
      </c>
      <c r="E63" s="78">
        <v>46112</v>
      </c>
      <c r="H63">
        <f>Inputs!$K$62</f>
        <v>0</v>
      </c>
      <c r="J63">
        <v>0</v>
      </c>
      <c r="K63" t="s">
        <v>557</v>
      </c>
    </row>
    <row r="64" spans="1:11" x14ac:dyDescent="0.2">
      <c r="A64" t="s">
        <v>424</v>
      </c>
      <c r="D64">
        <v>0</v>
      </c>
      <c r="E64" s="78">
        <v>46477</v>
      </c>
      <c r="H64">
        <f>Inputs!$L$62</f>
        <v>0</v>
      </c>
      <c r="J64">
        <v>0</v>
      </c>
      <c r="K64" t="s">
        <v>557</v>
      </c>
    </row>
    <row r="65" spans="1:11" x14ac:dyDescent="0.2">
      <c r="A65" t="s">
        <v>424</v>
      </c>
      <c r="D65">
        <v>0</v>
      </c>
      <c r="E65" s="78">
        <v>46843</v>
      </c>
      <c r="H65">
        <f>Inputs!$M$62</f>
        <v>0</v>
      </c>
      <c r="J65">
        <v>0</v>
      </c>
      <c r="K65" t="s">
        <v>557</v>
      </c>
    </row>
    <row r="66" spans="1:11" x14ac:dyDescent="0.2">
      <c r="A66" t="s">
        <v>424</v>
      </c>
      <c r="D66">
        <v>0</v>
      </c>
      <c r="E66" s="78">
        <v>47208</v>
      </c>
      <c r="H66">
        <f>Inputs!$N$62</f>
        <v>0</v>
      </c>
      <c r="J66">
        <v>0</v>
      </c>
      <c r="K66" t="s">
        <v>557</v>
      </c>
    </row>
    <row r="67" spans="1:11" x14ac:dyDescent="0.2">
      <c r="A67" t="s">
        <v>424</v>
      </c>
      <c r="D67">
        <v>0</v>
      </c>
      <c r="E67" s="78">
        <v>47573</v>
      </c>
      <c r="H67">
        <f>Inputs!$O$62</f>
        <v>0</v>
      </c>
      <c r="J67">
        <v>0</v>
      </c>
      <c r="K67" t="s">
        <v>557</v>
      </c>
    </row>
    <row r="68" spans="1:11" x14ac:dyDescent="0.2">
      <c r="A68" t="s">
        <v>497</v>
      </c>
      <c r="D68">
        <v>0</v>
      </c>
      <c r="E68" s="78">
        <v>45747</v>
      </c>
      <c r="H68">
        <f>Inputs!$J$63</f>
        <v>0</v>
      </c>
      <c r="J68">
        <v>0</v>
      </c>
      <c r="K68" t="s">
        <v>689</v>
      </c>
    </row>
    <row r="69" spans="1:11" x14ac:dyDescent="0.2">
      <c r="A69" t="s">
        <v>497</v>
      </c>
      <c r="D69">
        <v>0</v>
      </c>
      <c r="E69" s="78">
        <v>46112</v>
      </c>
      <c r="H69">
        <f>Inputs!$K$63</f>
        <v>0</v>
      </c>
      <c r="J69">
        <v>0</v>
      </c>
      <c r="K69" t="s">
        <v>689</v>
      </c>
    </row>
    <row r="70" spans="1:11" x14ac:dyDescent="0.2">
      <c r="A70" t="s">
        <v>497</v>
      </c>
      <c r="D70">
        <v>0</v>
      </c>
      <c r="E70" s="78">
        <v>46477</v>
      </c>
      <c r="H70">
        <f>Inputs!$L$63</f>
        <v>0</v>
      </c>
      <c r="J70">
        <v>0</v>
      </c>
      <c r="K70" t="s">
        <v>689</v>
      </c>
    </row>
    <row r="71" spans="1:11" x14ac:dyDescent="0.2">
      <c r="A71" t="s">
        <v>497</v>
      </c>
      <c r="D71">
        <v>0</v>
      </c>
      <c r="E71" s="78">
        <v>46843</v>
      </c>
      <c r="H71">
        <f>Inputs!$M$63</f>
        <v>0</v>
      </c>
      <c r="J71">
        <v>0</v>
      </c>
      <c r="K71" t="s">
        <v>689</v>
      </c>
    </row>
    <row r="72" spans="1:11" x14ac:dyDescent="0.2">
      <c r="A72" t="s">
        <v>497</v>
      </c>
      <c r="D72">
        <v>0</v>
      </c>
      <c r="E72" s="78">
        <v>47208</v>
      </c>
      <c r="H72">
        <f>Inputs!$N$63</f>
        <v>0</v>
      </c>
      <c r="J72">
        <v>0</v>
      </c>
      <c r="K72" t="s">
        <v>689</v>
      </c>
    </row>
    <row r="73" spans="1:11" x14ac:dyDescent="0.2">
      <c r="A73" t="s">
        <v>497</v>
      </c>
      <c r="D73">
        <v>0</v>
      </c>
      <c r="E73" s="78">
        <v>47573</v>
      </c>
      <c r="H73">
        <f>Inputs!$O$63</f>
        <v>0</v>
      </c>
      <c r="J73">
        <v>0</v>
      </c>
      <c r="K73" t="s">
        <v>689</v>
      </c>
    </row>
    <row r="74" spans="1:11" x14ac:dyDescent="0.2">
      <c r="A74" t="s">
        <v>59</v>
      </c>
      <c r="D74">
        <v>0</v>
      </c>
      <c r="E74" s="78">
        <v>45747</v>
      </c>
      <c r="H74">
        <f>Inputs!$J$64</f>
        <v>0</v>
      </c>
      <c r="J74">
        <v>0</v>
      </c>
      <c r="K74" t="s">
        <v>341</v>
      </c>
    </row>
    <row r="75" spans="1:11" x14ac:dyDescent="0.2">
      <c r="A75" t="s">
        <v>59</v>
      </c>
      <c r="D75">
        <v>0</v>
      </c>
      <c r="E75" s="78">
        <v>46112</v>
      </c>
      <c r="H75">
        <f>Inputs!$K$64</f>
        <v>0</v>
      </c>
      <c r="J75">
        <v>0</v>
      </c>
      <c r="K75" t="s">
        <v>341</v>
      </c>
    </row>
    <row r="76" spans="1:11" x14ac:dyDescent="0.2">
      <c r="A76" t="s">
        <v>59</v>
      </c>
      <c r="D76">
        <v>0</v>
      </c>
      <c r="E76" s="78">
        <v>46477</v>
      </c>
      <c r="H76">
        <f>Inputs!$L$64</f>
        <v>0</v>
      </c>
      <c r="J76">
        <v>0</v>
      </c>
      <c r="K76" t="s">
        <v>341</v>
      </c>
    </row>
    <row r="77" spans="1:11" x14ac:dyDescent="0.2">
      <c r="A77" t="s">
        <v>59</v>
      </c>
      <c r="D77">
        <v>0</v>
      </c>
      <c r="E77" s="78">
        <v>46843</v>
      </c>
      <c r="H77">
        <f>Inputs!$M$64</f>
        <v>0</v>
      </c>
      <c r="J77">
        <v>0</v>
      </c>
      <c r="K77" t="s">
        <v>341</v>
      </c>
    </row>
    <row r="78" spans="1:11" x14ac:dyDescent="0.2">
      <c r="A78" t="s">
        <v>59</v>
      </c>
      <c r="D78">
        <v>0</v>
      </c>
      <c r="E78" s="78">
        <v>47208</v>
      </c>
      <c r="H78">
        <f>Inputs!$N$64</f>
        <v>0</v>
      </c>
      <c r="J78">
        <v>0</v>
      </c>
      <c r="K78" t="s">
        <v>341</v>
      </c>
    </row>
    <row r="79" spans="1:11" x14ac:dyDescent="0.2">
      <c r="A79" t="s">
        <v>59</v>
      </c>
      <c r="D79">
        <v>0</v>
      </c>
      <c r="E79" s="78">
        <v>47573</v>
      </c>
      <c r="H79">
        <f>Inputs!$O$64</f>
        <v>0</v>
      </c>
      <c r="J79">
        <v>0</v>
      </c>
      <c r="K79" t="s">
        <v>341</v>
      </c>
    </row>
    <row r="80" spans="1:11" x14ac:dyDescent="0.2">
      <c r="A80" t="s">
        <v>178</v>
      </c>
      <c r="D80">
        <v>0</v>
      </c>
      <c r="E80" s="78">
        <v>45747</v>
      </c>
      <c r="H80">
        <f>Inputs!$J$65</f>
        <v>0</v>
      </c>
      <c r="J80">
        <v>0</v>
      </c>
      <c r="K80" t="s">
        <v>430</v>
      </c>
    </row>
    <row r="81" spans="1:11" x14ac:dyDescent="0.2">
      <c r="A81" t="s">
        <v>178</v>
      </c>
      <c r="D81">
        <v>0</v>
      </c>
      <c r="E81" s="78">
        <v>46112</v>
      </c>
      <c r="H81">
        <f>Inputs!$K$65</f>
        <v>0</v>
      </c>
      <c r="J81">
        <v>0</v>
      </c>
      <c r="K81" t="s">
        <v>430</v>
      </c>
    </row>
    <row r="82" spans="1:11" x14ac:dyDescent="0.2">
      <c r="A82" t="s">
        <v>178</v>
      </c>
      <c r="D82">
        <v>0</v>
      </c>
      <c r="E82" s="78">
        <v>46477</v>
      </c>
      <c r="H82">
        <f>Inputs!$L$65</f>
        <v>0</v>
      </c>
      <c r="J82">
        <v>0</v>
      </c>
      <c r="K82" t="s">
        <v>430</v>
      </c>
    </row>
    <row r="83" spans="1:11" x14ac:dyDescent="0.2">
      <c r="A83" t="s">
        <v>178</v>
      </c>
      <c r="D83">
        <v>0</v>
      </c>
      <c r="E83" s="78">
        <v>46843</v>
      </c>
      <c r="H83">
        <f>Inputs!$M$65</f>
        <v>0</v>
      </c>
      <c r="J83">
        <v>0</v>
      </c>
      <c r="K83" t="s">
        <v>430</v>
      </c>
    </row>
    <row r="84" spans="1:11" x14ac:dyDescent="0.2">
      <c r="A84" t="s">
        <v>178</v>
      </c>
      <c r="D84">
        <v>0</v>
      </c>
      <c r="E84" s="78">
        <v>47208</v>
      </c>
      <c r="H84">
        <f>Inputs!$N$65</f>
        <v>0</v>
      </c>
      <c r="J84">
        <v>0</v>
      </c>
      <c r="K84" t="s">
        <v>430</v>
      </c>
    </row>
    <row r="85" spans="1:11" x14ac:dyDescent="0.2">
      <c r="A85" t="s">
        <v>178</v>
      </c>
      <c r="D85">
        <v>0</v>
      </c>
      <c r="E85" s="78">
        <v>47573</v>
      </c>
      <c r="H85">
        <f>Inputs!$O$65</f>
        <v>0</v>
      </c>
      <c r="J85">
        <v>0</v>
      </c>
      <c r="K85" t="s">
        <v>430</v>
      </c>
    </row>
    <row r="86" spans="1:11" x14ac:dyDescent="0.2">
      <c r="A86" t="s">
        <v>220</v>
      </c>
      <c r="D86">
        <v>0</v>
      </c>
      <c r="E86" s="78">
        <v>45747</v>
      </c>
      <c r="H86">
        <f>Inputs!$J$66</f>
        <v>0</v>
      </c>
      <c r="J86">
        <v>0</v>
      </c>
      <c r="K86" t="s">
        <v>468</v>
      </c>
    </row>
    <row r="87" spans="1:11" x14ac:dyDescent="0.2">
      <c r="A87" t="s">
        <v>220</v>
      </c>
      <c r="D87">
        <v>0</v>
      </c>
      <c r="E87" s="78">
        <v>46112</v>
      </c>
      <c r="H87">
        <f>Inputs!$K$66</f>
        <v>0</v>
      </c>
      <c r="J87">
        <v>0</v>
      </c>
      <c r="K87" t="s">
        <v>468</v>
      </c>
    </row>
    <row r="88" spans="1:11" x14ac:dyDescent="0.2">
      <c r="A88" t="s">
        <v>220</v>
      </c>
      <c r="D88">
        <v>0</v>
      </c>
      <c r="E88" s="78">
        <v>46477</v>
      </c>
      <c r="H88">
        <f>Inputs!$L$66</f>
        <v>0</v>
      </c>
      <c r="J88">
        <v>0</v>
      </c>
      <c r="K88" t="s">
        <v>468</v>
      </c>
    </row>
    <row r="89" spans="1:11" x14ac:dyDescent="0.2">
      <c r="A89" t="s">
        <v>220</v>
      </c>
      <c r="D89">
        <v>0</v>
      </c>
      <c r="E89" s="78">
        <v>46843</v>
      </c>
      <c r="H89">
        <f>Inputs!$M$66</f>
        <v>0</v>
      </c>
      <c r="J89">
        <v>0</v>
      </c>
      <c r="K89" t="s">
        <v>468</v>
      </c>
    </row>
    <row r="90" spans="1:11" x14ac:dyDescent="0.2">
      <c r="A90" t="s">
        <v>220</v>
      </c>
      <c r="D90">
        <v>0</v>
      </c>
      <c r="E90" s="78">
        <v>47208</v>
      </c>
      <c r="H90">
        <f>Inputs!$N$66</f>
        <v>0</v>
      </c>
      <c r="J90">
        <v>0</v>
      </c>
      <c r="K90" t="s">
        <v>468</v>
      </c>
    </row>
    <row r="91" spans="1:11" x14ac:dyDescent="0.2">
      <c r="A91" t="s">
        <v>220</v>
      </c>
      <c r="D91">
        <v>0</v>
      </c>
      <c r="E91" s="78">
        <v>47573</v>
      </c>
      <c r="H91">
        <f>Inputs!$O$66</f>
        <v>0</v>
      </c>
      <c r="J91">
        <v>0</v>
      </c>
      <c r="K91" t="s">
        <v>468</v>
      </c>
    </row>
    <row r="92" spans="1:11" x14ac:dyDescent="0.2">
      <c r="A92" t="s">
        <v>453</v>
      </c>
      <c r="D92">
        <v>0</v>
      </c>
      <c r="E92" s="78">
        <v>45747</v>
      </c>
      <c r="H92">
        <f>Inputs!$J$67</f>
        <v>0</v>
      </c>
      <c r="J92">
        <v>0</v>
      </c>
      <c r="K92" t="s">
        <v>690</v>
      </c>
    </row>
    <row r="93" spans="1:11" x14ac:dyDescent="0.2">
      <c r="A93" t="s">
        <v>453</v>
      </c>
      <c r="D93">
        <v>0</v>
      </c>
      <c r="E93" s="78">
        <v>46112</v>
      </c>
      <c r="H93">
        <f>Inputs!$K$67</f>
        <v>0</v>
      </c>
      <c r="J93">
        <v>0</v>
      </c>
      <c r="K93" t="s">
        <v>690</v>
      </c>
    </row>
    <row r="94" spans="1:11" x14ac:dyDescent="0.2">
      <c r="A94" t="s">
        <v>453</v>
      </c>
      <c r="D94">
        <v>0</v>
      </c>
      <c r="E94" s="78">
        <v>46477</v>
      </c>
      <c r="H94">
        <f>Inputs!$L$67</f>
        <v>0</v>
      </c>
      <c r="J94">
        <v>0</v>
      </c>
      <c r="K94" t="s">
        <v>690</v>
      </c>
    </row>
    <row r="95" spans="1:11" x14ac:dyDescent="0.2">
      <c r="A95" t="s">
        <v>453</v>
      </c>
      <c r="D95">
        <v>0</v>
      </c>
      <c r="E95" s="78">
        <v>46843</v>
      </c>
      <c r="H95">
        <f>Inputs!$M$67</f>
        <v>0</v>
      </c>
      <c r="J95">
        <v>0</v>
      </c>
      <c r="K95" t="s">
        <v>690</v>
      </c>
    </row>
    <row r="96" spans="1:11" x14ac:dyDescent="0.2">
      <c r="A96" t="s">
        <v>453</v>
      </c>
      <c r="D96">
        <v>0</v>
      </c>
      <c r="E96" s="78">
        <v>47208</v>
      </c>
      <c r="H96">
        <f>Inputs!$N$67</f>
        <v>0</v>
      </c>
      <c r="J96">
        <v>0</v>
      </c>
      <c r="K96" t="s">
        <v>690</v>
      </c>
    </row>
    <row r="97" spans="1:11" x14ac:dyDescent="0.2">
      <c r="A97" t="s">
        <v>453</v>
      </c>
      <c r="D97">
        <v>0</v>
      </c>
      <c r="E97" s="78">
        <v>47573</v>
      </c>
      <c r="H97">
        <f>Inputs!$O$67</f>
        <v>0</v>
      </c>
      <c r="J97">
        <v>0</v>
      </c>
      <c r="K97" t="s">
        <v>690</v>
      </c>
    </row>
    <row r="98" spans="1:11" x14ac:dyDescent="0.2">
      <c r="A98" t="s">
        <v>498</v>
      </c>
      <c r="D98">
        <v>0</v>
      </c>
      <c r="E98" s="78">
        <v>45747</v>
      </c>
      <c r="H98">
        <f>Inputs!$J$68</f>
        <v>0</v>
      </c>
      <c r="J98">
        <v>0</v>
      </c>
      <c r="K98" t="s">
        <v>33</v>
      </c>
    </row>
    <row r="99" spans="1:11" x14ac:dyDescent="0.2">
      <c r="A99" t="s">
        <v>498</v>
      </c>
      <c r="D99">
        <v>0</v>
      </c>
      <c r="E99" s="78">
        <v>46112</v>
      </c>
      <c r="H99">
        <f>Inputs!$K$68</f>
        <v>0</v>
      </c>
      <c r="J99">
        <v>0</v>
      </c>
      <c r="K99" t="s">
        <v>33</v>
      </c>
    </row>
    <row r="100" spans="1:11" x14ac:dyDescent="0.2">
      <c r="A100" t="s">
        <v>498</v>
      </c>
      <c r="D100">
        <v>0</v>
      </c>
      <c r="E100" s="78">
        <v>46477</v>
      </c>
      <c r="H100">
        <f>Inputs!$L$68</f>
        <v>0</v>
      </c>
      <c r="J100">
        <v>0</v>
      </c>
      <c r="K100" t="s">
        <v>33</v>
      </c>
    </row>
    <row r="101" spans="1:11" x14ac:dyDescent="0.2">
      <c r="A101" t="s">
        <v>498</v>
      </c>
      <c r="D101">
        <v>0</v>
      </c>
      <c r="E101" s="78">
        <v>46843</v>
      </c>
      <c r="H101">
        <f>Inputs!$M$68</f>
        <v>0</v>
      </c>
      <c r="J101">
        <v>0</v>
      </c>
      <c r="K101" t="s">
        <v>33</v>
      </c>
    </row>
    <row r="102" spans="1:11" x14ac:dyDescent="0.2">
      <c r="A102" t="s">
        <v>498</v>
      </c>
      <c r="D102">
        <v>0</v>
      </c>
      <c r="E102" s="78">
        <v>47208</v>
      </c>
      <c r="H102">
        <f>Inputs!$N$68</f>
        <v>0</v>
      </c>
      <c r="J102">
        <v>0</v>
      </c>
      <c r="K102" t="s">
        <v>33</v>
      </c>
    </row>
    <row r="103" spans="1:11" x14ac:dyDescent="0.2">
      <c r="A103" t="s">
        <v>498</v>
      </c>
      <c r="D103">
        <v>0</v>
      </c>
      <c r="E103" s="78">
        <v>47573</v>
      </c>
      <c r="H103">
        <f>Inputs!$O$68</f>
        <v>0</v>
      </c>
      <c r="J103">
        <v>0</v>
      </c>
      <c r="K103" t="s">
        <v>33</v>
      </c>
    </row>
    <row r="104" spans="1:11" x14ac:dyDescent="0.2">
      <c r="A104" t="s">
        <v>669</v>
      </c>
      <c r="D104">
        <v>0</v>
      </c>
      <c r="E104" s="78">
        <v>45747</v>
      </c>
      <c r="H104">
        <f>Inputs!$J$69</f>
        <v>0</v>
      </c>
      <c r="J104">
        <v>0</v>
      </c>
      <c r="K104" t="s">
        <v>143</v>
      </c>
    </row>
    <row r="105" spans="1:11" x14ac:dyDescent="0.2">
      <c r="A105" t="s">
        <v>669</v>
      </c>
      <c r="D105">
        <v>0</v>
      </c>
      <c r="E105" s="78">
        <v>46112</v>
      </c>
      <c r="H105">
        <f>Inputs!$K$69</f>
        <v>0</v>
      </c>
      <c r="J105">
        <v>0</v>
      </c>
      <c r="K105" t="s">
        <v>143</v>
      </c>
    </row>
    <row r="106" spans="1:11" x14ac:dyDescent="0.2">
      <c r="A106" t="s">
        <v>669</v>
      </c>
      <c r="D106">
        <v>0</v>
      </c>
      <c r="E106" s="78">
        <v>46477</v>
      </c>
      <c r="H106">
        <f>Inputs!$L$69</f>
        <v>0</v>
      </c>
      <c r="J106">
        <v>0</v>
      </c>
      <c r="K106" t="s">
        <v>143</v>
      </c>
    </row>
    <row r="107" spans="1:11" x14ac:dyDescent="0.2">
      <c r="A107" t="s">
        <v>669</v>
      </c>
      <c r="D107">
        <v>0</v>
      </c>
      <c r="E107" s="78">
        <v>46843</v>
      </c>
      <c r="H107">
        <f>Inputs!$M$69</f>
        <v>0</v>
      </c>
      <c r="J107">
        <v>0</v>
      </c>
      <c r="K107" t="s">
        <v>143</v>
      </c>
    </row>
    <row r="108" spans="1:11" x14ac:dyDescent="0.2">
      <c r="A108" t="s">
        <v>669</v>
      </c>
      <c r="D108">
        <v>0</v>
      </c>
      <c r="E108" s="78">
        <v>47208</v>
      </c>
      <c r="H108">
        <f>Inputs!$N$69</f>
        <v>0</v>
      </c>
      <c r="J108">
        <v>0</v>
      </c>
      <c r="K108" t="s">
        <v>143</v>
      </c>
    </row>
    <row r="109" spans="1:11" x14ac:dyDescent="0.2">
      <c r="A109" t="s">
        <v>669</v>
      </c>
      <c r="D109">
        <v>0</v>
      </c>
      <c r="E109" s="78">
        <v>47573</v>
      </c>
      <c r="H109">
        <f>Inputs!$O$69</f>
        <v>0</v>
      </c>
      <c r="J109">
        <v>0</v>
      </c>
      <c r="K109" t="s">
        <v>143</v>
      </c>
    </row>
    <row r="110" spans="1:11" x14ac:dyDescent="0.2">
      <c r="A110" t="s">
        <v>270</v>
      </c>
      <c r="D110">
        <v>0</v>
      </c>
      <c r="E110" s="78">
        <v>45747</v>
      </c>
      <c r="H110">
        <f>Inputs!$J$72</f>
        <v>0</v>
      </c>
      <c r="J110">
        <v>0</v>
      </c>
      <c r="K110" t="s">
        <v>342</v>
      </c>
    </row>
    <row r="111" spans="1:11" x14ac:dyDescent="0.2">
      <c r="A111" t="s">
        <v>270</v>
      </c>
      <c r="D111">
        <v>0</v>
      </c>
      <c r="E111" s="78">
        <v>46112</v>
      </c>
      <c r="H111">
        <f>Inputs!$K$72</f>
        <v>0</v>
      </c>
      <c r="J111">
        <v>0</v>
      </c>
      <c r="K111" t="s">
        <v>342</v>
      </c>
    </row>
    <row r="112" spans="1:11" x14ac:dyDescent="0.2">
      <c r="A112" t="s">
        <v>270</v>
      </c>
      <c r="D112">
        <v>0</v>
      </c>
      <c r="E112" s="78">
        <v>46477</v>
      </c>
      <c r="H112">
        <f>Inputs!$L$72</f>
        <v>0</v>
      </c>
      <c r="J112">
        <v>0</v>
      </c>
      <c r="K112" t="s">
        <v>342</v>
      </c>
    </row>
    <row r="113" spans="1:11" x14ac:dyDescent="0.2">
      <c r="A113" t="s">
        <v>270</v>
      </c>
      <c r="D113">
        <v>0</v>
      </c>
      <c r="E113" s="78">
        <v>46843</v>
      </c>
      <c r="H113">
        <f>Inputs!$M$72</f>
        <v>0</v>
      </c>
      <c r="J113">
        <v>0</v>
      </c>
      <c r="K113" t="s">
        <v>342</v>
      </c>
    </row>
    <row r="114" spans="1:11" x14ac:dyDescent="0.2">
      <c r="A114" t="s">
        <v>270</v>
      </c>
      <c r="D114">
        <v>0</v>
      </c>
      <c r="E114" s="78">
        <v>47208</v>
      </c>
      <c r="H114">
        <f>Inputs!$N$72</f>
        <v>0</v>
      </c>
      <c r="J114">
        <v>0</v>
      </c>
      <c r="K114" t="s">
        <v>342</v>
      </c>
    </row>
    <row r="115" spans="1:11" x14ac:dyDescent="0.2">
      <c r="A115" t="s">
        <v>270</v>
      </c>
      <c r="D115">
        <v>0</v>
      </c>
      <c r="E115" s="78">
        <v>47573</v>
      </c>
      <c r="H115">
        <f>Inputs!$O$72</f>
        <v>0</v>
      </c>
      <c r="J115">
        <v>0</v>
      </c>
      <c r="K115" t="s">
        <v>342</v>
      </c>
    </row>
    <row r="116" spans="1:11" x14ac:dyDescent="0.2">
      <c r="A116" t="s">
        <v>271</v>
      </c>
      <c r="D116">
        <v>0</v>
      </c>
      <c r="E116" s="78">
        <v>45747</v>
      </c>
      <c r="H116">
        <f>Inputs!$J$73</f>
        <v>0</v>
      </c>
      <c r="J116">
        <v>0</v>
      </c>
      <c r="K116" t="s">
        <v>99</v>
      </c>
    </row>
    <row r="117" spans="1:11" x14ac:dyDescent="0.2">
      <c r="A117" t="s">
        <v>271</v>
      </c>
      <c r="D117">
        <v>0</v>
      </c>
      <c r="E117" s="78">
        <v>46112</v>
      </c>
      <c r="H117">
        <f>Inputs!$K$73</f>
        <v>0</v>
      </c>
      <c r="J117">
        <v>0</v>
      </c>
      <c r="K117" t="s">
        <v>99</v>
      </c>
    </row>
    <row r="118" spans="1:11" x14ac:dyDescent="0.2">
      <c r="A118" t="s">
        <v>271</v>
      </c>
      <c r="D118">
        <v>0</v>
      </c>
      <c r="E118" s="78">
        <v>46477</v>
      </c>
      <c r="H118">
        <f>Inputs!$L$73</f>
        <v>0</v>
      </c>
      <c r="J118">
        <v>0</v>
      </c>
      <c r="K118" t="s">
        <v>99</v>
      </c>
    </row>
    <row r="119" spans="1:11" x14ac:dyDescent="0.2">
      <c r="A119" t="s">
        <v>271</v>
      </c>
      <c r="D119">
        <v>0</v>
      </c>
      <c r="E119" s="78">
        <v>46843</v>
      </c>
      <c r="H119">
        <f>Inputs!$M$73</f>
        <v>0</v>
      </c>
      <c r="J119">
        <v>0</v>
      </c>
      <c r="K119" t="s">
        <v>99</v>
      </c>
    </row>
    <row r="120" spans="1:11" x14ac:dyDescent="0.2">
      <c r="A120" t="s">
        <v>271</v>
      </c>
      <c r="D120">
        <v>0</v>
      </c>
      <c r="E120" s="78">
        <v>47208</v>
      </c>
      <c r="H120">
        <f>Inputs!$N$73</f>
        <v>0</v>
      </c>
      <c r="J120">
        <v>0</v>
      </c>
      <c r="K120" t="s">
        <v>99</v>
      </c>
    </row>
    <row r="121" spans="1:11" x14ac:dyDescent="0.2">
      <c r="A121" t="s">
        <v>271</v>
      </c>
      <c r="D121">
        <v>0</v>
      </c>
      <c r="E121" s="78">
        <v>47573</v>
      </c>
      <c r="H121">
        <f>Inputs!$O$73</f>
        <v>0</v>
      </c>
      <c r="J121">
        <v>0</v>
      </c>
      <c r="K121" t="s">
        <v>99</v>
      </c>
    </row>
    <row r="122" spans="1:11" x14ac:dyDescent="0.2">
      <c r="A122" t="s">
        <v>214</v>
      </c>
      <c r="D122">
        <v>0</v>
      </c>
      <c r="E122" s="78">
        <v>45747</v>
      </c>
      <c r="H122">
        <f>Inputs!$J$74</f>
        <v>0</v>
      </c>
      <c r="J122">
        <v>0</v>
      </c>
      <c r="K122" t="s">
        <v>239</v>
      </c>
    </row>
    <row r="123" spans="1:11" x14ac:dyDescent="0.2">
      <c r="A123" t="s">
        <v>214</v>
      </c>
      <c r="D123">
        <v>0</v>
      </c>
      <c r="E123" s="78">
        <v>46112</v>
      </c>
      <c r="H123">
        <f>Inputs!$K$74</f>
        <v>0</v>
      </c>
      <c r="J123">
        <v>0</v>
      </c>
      <c r="K123" t="s">
        <v>239</v>
      </c>
    </row>
    <row r="124" spans="1:11" x14ac:dyDescent="0.2">
      <c r="A124" t="s">
        <v>214</v>
      </c>
      <c r="D124">
        <v>0</v>
      </c>
      <c r="E124" s="78">
        <v>46477</v>
      </c>
      <c r="H124">
        <f>Inputs!$L$74</f>
        <v>0</v>
      </c>
      <c r="J124">
        <v>0</v>
      </c>
      <c r="K124" t="s">
        <v>239</v>
      </c>
    </row>
    <row r="125" spans="1:11" x14ac:dyDescent="0.2">
      <c r="A125" t="s">
        <v>214</v>
      </c>
      <c r="D125">
        <v>0</v>
      </c>
      <c r="E125" s="78">
        <v>46843</v>
      </c>
      <c r="H125">
        <f>Inputs!$M$74</f>
        <v>0</v>
      </c>
      <c r="J125">
        <v>0</v>
      </c>
      <c r="K125" t="s">
        <v>239</v>
      </c>
    </row>
    <row r="126" spans="1:11" x14ac:dyDescent="0.2">
      <c r="A126" t="s">
        <v>214</v>
      </c>
      <c r="D126">
        <v>0</v>
      </c>
      <c r="E126" s="78">
        <v>47208</v>
      </c>
      <c r="H126">
        <f>Inputs!$N$74</f>
        <v>0</v>
      </c>
      <c r="J126">
        <v>0</v>
      </c>
      <c r="K126" t="s">
        <v>239</v>
      </c>
    </row>
    <row r="127" spans="1:11" x14ac:dyDescent="0.2">
      <c r="A127" t="s">
        <v>214</v>
      </c>
      <c r="D127">
        <v>0</v>
      </c>
      <c r="E127" s="78">
        <v>47573</v>
      </c>
      <c r="H127">
        <f>Inputs!$O$74</f>
        <v>0</v>
      </c>
      <c r="J127">
        <v>0</v>
      </c>
      <c r="K127" t="s">
        <v>239</v>
      </c>
    </row>
    <row r="128" spans="1:11" x14ac:dyDescent="0.2">
      <c r="A128" t="s">
        <v>667</v>
      </c>
      <c r="D128">
        <v>0</v>
      </c>
      <c r="E128" s="78">
        <v>45747</v>
      </c>
      <c r="H128">
        <f>Inputs!$J$75</f>
        <v>0</v>
      </c>
      <c r="J128">
        <v>0</v>
      </c>
      <c r="K128" t="s">
        <v>691</v>
      </c>
    </row>
    <row r="129" spans="1:11" x14ac:dyDescent="0.2">
      <c r="A129" t="s">
        <v>667</v>
      </c>
      <c r="D129">
        <v>0</v>
      </c>
      <c r="E129" s="78">
        <v>46112</v>
      </c>
      <c r="H129">
        <f>Inputs!$K$75</f>
        <v>0</v>
      </c>
      <c r="J129">
        <v>0</v>
      </c>
      <c r="K129" t="s">
        <v>691</v>
      </c>
    </row>
    <row r="130" spans="1:11" x14ac:dyDescent="0.2">
      <c r="A130" t="s">
        <v>667</v>
      </c>
      <c r="D130">
        <v>0</v>
      </c>
      <c r="E130" s="78">
        <v>46477</v>
      </c>
      <c r="H130">
        <f>Inputs!$L$75</f>
        <v>0</v>
      </c>
      <c r="J130">
        <v>0</v>
      </c>
      <c r="K130" t="s">
        <v>691</v>
      </c>
    </row>
    <row r="131" spans="1:11" x14ac:dyDescent="0.2">
      <c r="A131" t="s">
        <v>667</v>
      </c>
      <c r="D131">
        <v>0</v>
      </c>
      <c r="E131" s="78">
        <v>46843</v>
      </c>
      <c r="H131">
        <f>Inputs!$M$75</f>
        <v>0</v>
      </c>
      <c r="J131">
        <v>0</v>
      </c>
      <c r="K131" t="s">
        <v>691</v>
      </c>
    </row>
    <row r="132" spans="1:11" x14ac:dyDescent="0.2">
      <c r="A132" t="s">
        <v>667</v>
      </c>
      <c r="D132">
        <v>0</v>
      </c>
      <c r="E132" s="78">
        <v>47208</v>
      </c>
      <c r="H132">
        <f>Inputs!$N$75</f>
        <v>0</v>
      </c>
      <c r="J132">
        <v>0</v>
      </c>
      <c r="K132" t="s">
        <v>691</v>
      </c>
    </row>
    <row r="133" spans="1:11" x14ac:dyDescent="0.2">
      <c r="A133" t="s">
        <v>667</v>
      </c>
      <c r="D133">
        <v>0</v>
      </c>
      <c r="E133" s="78">
        <v>47573</v>
      </c>
      <c r="H133">
        <f>Inputs!$O$75</f>
        <v>0</v>
      </c>
      <c r="J133">
        <v>0</v>
      </c>
      <c r="K133" t="s">
        <v>691</v>
      </c>
    </row>
    <row r="134" spans="1:11" x14ac:dyDescent="0.2">
      <c r="A134" t="s">
        <v>412</v>
      </c>
      <c r="D134">
        <v>0</v>
      </c>
      <c r="E134" s="78">
        <v>45747</v>
      </c>
      <c r="H134">
        <f>Inputs!$J$76</f>
        <v>0</v>
      </c>
      <c r="J134">
        <v>0</v>
      </c>
      <c r="K134" t="s">
        <v>558</v>
      </c>
    </row>
    <row r="135" spans="1:11" x14ac:dyDescent="0.2">
      <c r="A135" t="s">
        <v>412</v>
      </c>
      <c r="D135">
        <v>0</v>
      </c>
      <c r="E135" s="78">
        <v>46112</v>
      </c>
      <c r="H135">
        <f>Inputs!$K$76</f>
        <v>0</v>
      </c>
      <c r="J135">
        <v>0</v>
      </c>
      <c r="K135" t="s">
        <v>558</v>
      </c>
    </row>
    <row r="136" spans="1:11" x14ac:dyDescent="0.2">
      <c r="A136" t="s">
        <v>412</v>
      </c>
      <c r="D136">
        <v>0</v>
      </c>
      <c r="E136" s="78">
        <v>46477</v>
      </c>
      <c r="H136">
        <f>Inputs!$L$76</f>
        <v>0</v>
      </c>
      <c r="J136">
        <v>0</v>
      </c>
      <c r="K136" t="s">
        <v>558</v>
      </c>
    </row>
    <row r="137" spans="1:11" x14ac:dyDescent="0.2">
      <c r="A137" t="s">
        <v>412</v>
      </c>
      <c r="D137">
        <v>0</v>
      </c>
      <c r="E137" s="78">
        <v>46843</v>
      </c>
      <c r="H137">
        <f>Inputs!$M$76</f>
        <v>0</v>
      </c>
      <c r="J137">
        <v>0</v>
      </c>
      <c r="K137" t="s">
        <v>558</v>
      </c>
    </row>
    <row r="138" spans="1:11" x14ac:dyDescent="0.2">
      <c r="A138" t="s">
        <v>412</v>
      </c>
      <c r="D138">
        <v>0</v>
      </c>
      <c r="E138" s="78">
        <v>47208</v>
      </c>
      <c r="H138">
        <f>Inputs!$N$76</f>
        <v>0</v>
      </c>
      <c r="J138">
        <v>0</v>
      </c>
      <c r="K138" t="s">
        <v>558</v>
      </c>
    </row>
    <row r="139" spans="1:11" x14ac:dyDescent="0.2">
      <c r="A139" t="s">
        <v>412</v>
      </c>
      <c r="D139">
        <v>0</v>
      </c>
      <c r="E139" s="78">
        <v>47573</v>
      </c>
      <c r="H139">
        <f>Inputs!$O$76</f>
        <v>0</v>
      </c>
      <c r="J139">
        <v>0</v>
      </c>
      <c r="K139" t="s">
        <v>558</v>
      </c>
    </row>
    <row r="140" spans="1:11" x14ac:dyDescent="0.2">
      <c r="A140" t="s">
        <v>625</v>
      </c>
      <c r="D140">
        <v>0</v>
      </c>
      <c r="E140" s="78">
        <v>45747</v>
      </c>
      <c r="H140">
        <f>Inputs!$J$77</f>
        <v>0</v>
      </c>
      <c r="J140">
        <v>0</v>
      </c>
      <c r="K140" t="s">
        <v>144</v>
      </c>
    </row>
    <row r="141" spans="1:11" x14ac:dyDescent="0.2">
      <c r="A141" t="s">
        <v>625</v>
      </c>
      <c r="D141">
        <v>0</v>
      </c>
      <c r="E141" s="78">
        <v>46112</v>
      </c>
      <c r="H141">
        <f>Inputs!$K$77</f>
        <v>0</v>
      </c>
      <c r="J141">
        <v>0</v>
      </c>
      <c r="K141" t="s">
        <v>144</v>
      </c>
    </row>
    <row r="142" spans="1:11" x14ac:dyDescent="0.2">
      <c r="A142" t="s">
        <v>625</v>
      </c>
      <c r="D142">
        <v>0</v>
      </c>
      <c r="E142" s="78">
        <v>46477</v>
      </c>
      <c r="H142">
        <f>Inputs!$L$77</f>
        <v>0</v>
      </c>
      <c r="J142">
        <v>0</v>
      </c>
      <c r="K142" t="s">
        <v>144</v>
      </c>
    </row>
    <row r="143" spans="1:11" x14ac:dyDescent="0.2">
      <c r="A143" t="s">
        <v>625</v>
      </c>
      <c r="D143">
        <v>0</v>
      </c>
      <c r="E143" s="78">
        <v>46843</v>
      </c>
      <c r="H143">
        <f>Inputs!$M$77</f>
        <v>0</v>
      </c>
      <c r="J143">
        <v>0</v>
      </c>
      <c r="K143" t="s">
        <v>144</v>
      </c>
    </row>
    <row r="144" spans="1:11" x14ac:dyDescent="0.2">
      <c r="A144" t="s">
        <v>625</v>
      </c>
      <c r="D144">
        <v>0</v>
      </c>
      <c r="E144" s="78">
        <v>47208</v>
      </c>
      <c r="H144">
        <f>Inputs!$N$77</f>
        <v>0</v>
      </c>
      <c r="J144">
        <v>0</v>
      </c>
      <c r="K144" t="s">
        <v>144</v>
      </c>
    </row>
    <row r="145" spans="1:11" x14ac:dyDescent="0.2">
      <c r="A145" t="s">
        <v>625</v>
      </c>
      <c r="D145">
        <v>0</v>
      </c>
      <c r="E145" s="78">
        <v>47573</v>
      </c>
      <c r="H145">
        <f>Inputs!$O$77</f>
        <v>0</v>
      </c>
      <c r="J145">
        <v>0</v>
      </c>
      <c r="K145" t="s">
        <v>144</v>
      </c>
    </row>
    <row r="146" spans="1:11" x14ac:dyDescent="0.2">
      <c r="A146" t="s">
        <v>51</v>
      </c>
      <c r="D146">
        <v>0</v>
      </c>
      <c r="E146" s="78">
        <v>45747</v>
      </c>
      <c r="H146">
        <f>Inputs!$J$78</f>
        <v>0</v>
      </c>
      <c r="J146">
        <v>0</v>
      </c>
      <c r="K146" t="s">
        <v>240</v>
      </c>
    </row>
    <row r="147" spans="1:11" x14ac:dyDescent="0.2">
      <c r="A147" t="s">
        <v>51</v>
      </c>
      <c r="D147">
        <v>0</v>
      </c>
      <c r="E147" s="78">
        <v>46112</v>
      </c>
      <c r="H147">
        <f>Inputs!$K$78</f>
        <v>0</v>
      </c>
      <c r="J147">
        <v>0</v>
      </c>
      <c r="K147" t="s">
        <v>240</v>
      </c>
    </row>
    <row r="148" spans="1:11" x14ac:dyDescent="0.2">
      <c r="A148" t="s">
        <v>51</v>
      </c>
      <c r="D148">
        <v>0</v>
      </c>
      <c r="E148" s="78">
        <v>46477</v>
      </c>
      <c r="H148">
        <f>Inputs!$L$78</f>
        <v>0</v>
      </c>
      <c r="J148">
        <v>0</v>
      </c>
      <c r="K148" t="s">
        <v>240</v>
      </c>
    </row>
    <row r="149" spans="1:11" x14ac:dyDescent="0.2">
      <c r="A149" t="s">
        <v>51</v>
      </c>
      <c r="D149">
        <v>0</v>
      </c>
      <c r="E149" s="78">
        <v>46843</v>
      </c>
      <c r="H149">
        <f>Inputs!$M$78</f>
        <v>0</v>
      </c>
      <c r="J149">
        <v>0</v>
      </c>
      <c r="K149" t="s">
        <v>240</v>
      </c>
    </row>
    <row r="150" spans="1:11" x14ac:dyDescent="0.2">
      <c r="A150" t="s">
        <v>51</v>
      </c>
      <c r="D150">
        <v>0</v>
      </c>
      <c r="E150" s="78">
        <v>47208</v>
      </c>
      <c r="H150">
        <f>Inputs!$N$78</f>
        <v>0</v>
      </c>
      <c r="J150">
        <v>0</v>
      </c>
      <c r="K150" t="s">
        <v>240</v>
      </c>
    </row>
    <row r="151" spans="1:11" x14ac:dyDescent="0.2">
      <c r="A151" t="s">
        <v>51</v>
      </c>
      <c r="D151">
        <v>0</v>
      </c>
      <c r="E151" s="78">
        <v>47573</v>
      </c>
      <c r="H151">
        <f>Inputs!$O$78</f>
        <v>0</v>
      </c>
      <c r="J151">
        <v>0</v>
      </c>
      <c r="K151" t="s">
        <v>240</v>
      </c>
    </row>
    <row r="152" spans="1:11" x14ac:dyDescent="0.2">
      <c r="A152" t="s">
        <v>413</v>
      </c>
      <c r="D152">
        <v>0</v>
      </c>
      <c r="E152" s="78">
        <v>45747</v>
      </c>
      <c r="H152">
        <f>Inputs!$J$79</f>
        <v>0</v>
      </c>
      <c r="J152">
        <v>0</v>
      </c>
      <c r="K152" t="s">
        <v>559</v>
      </c>
    </row>
    <row r="153" spans="1:11" x14ac:dyDescent="0.2">
      <c r="A153" t="s">
        <v>413</v>
      </c>
      <c r="D153">
        <v>0</v>
      </c>
      <c r="E153" s="78">
        <v>46112</v>
      </c>
      <c r="H153">
        <f>Inputs!$K$79</f>
        <v>0</v>
      </c>
      <c r="J153">
        <v>0</v>
      </c>
      <c r="K153" t="s">
        <v>559</v>
      </c>
    </row>
    <row r="154" spans="1:11" x14ac:dyDescent="0.2">
      <c r="A154" t="s">
        <v>413</v>
      </c>
      <c r="D154">
        <v>0</v>
      </c>
      <c r="E154" s="78">
        <v>46477</v>
      </c>
      <c r="H154">
        <f>Inputs!$L$79</f>
        <v>0</v>
      </c>
      <c r="J154">
        <v>0</v>
      </c>
      <c r="K154" t="s">
        <v>559</v>
      </c>
    </row>
    <row r="155" spans="1:11" x14ac:dyDescent="0.2">
      <c r="A155" t="s">
        <v>413</v>
      </c>
      <c r="D155">
        <v>0</v>
      </c>
      <c r="E155" s="78">
        <v>46843</v>
      </c>
      <c r="H155">
        <f>Inputs!$M$79</f>
        <v>0</v>
      </c>
      <c r="J155">
        <v>0</v>
      </c>
      <c r="K155" t="s">
        <v>559</v>
      </c>
    </row>
    <row r="156" spans="1:11" x14ac:dyDescent="0.2">
      <c r="A156" t="s">
        <v>413</v>
      </c>
      <c r="D156">
        <v>0</v>
      </c>
      <c r="E156" s="78">
        <v>47208</v>
      </c>
      <c r="H156">
        <f>Inputs!$N$79</f>
        <v>0</v>
      </c>
      <c r="J156">
        <v>0</v>
      </c>
      <c r="K156" t="s">
        <v>559</v>
      </c>
    </row>
    <row r="157" spans="1:11" x14ac:dyDescent="0.2">
      <c r="A157" t="s">
        <v>413</v>
      </c>
      <c r="D157">
        <v>0</v>
      </c>
      <c r="E157" s="78">
        <v>47573</v>
      </c>
      <c r="H157">
        <f>Inputs!$O$79</f>
        <v>0</v>
      </c>
      <c r="J157">
        <v>0</v>
      </c>
      <c r="K157" t="s">
        <v>559</v>
      </c>
    </row>
    <row r="158" spans="1:11" x14ac:dyDescent="0.2">
      <c r="A158" t="s">
        <v>447</v>
      </c>
      <c r="D158">
        <v>0</v>
      </c>
      <c r="E158" s="78">
        <v>45747</v>
      </c>
      <c r="H158">
        <f>Inputs!$J$80</f>
        <v>0</v>
      </c>
      <c r="J158">
        <v>0</v>
      </c>
      <c r="K158" t="s">
        <v>596</v>
      </c>
    </row>
    <row r="159" spans="1:11" x14ac:dyDescent="0.2">
      <c r="A159" t="s">
        <v>447</v>
      </c>
      <c r="D159">
        <v>0</v>
      </c>
      <c r="E159" s="78">
        <v>46112</v>
      </c>
      <c r="H159">
        <f>Inputs!$K$80</f>
        <v>0</v>
      </c>
      <c r="J159">
        <v>0</v>
      </c>
      <c r="K159" t="s">
        <v>596</v>
      </c>
    </row>
    <row r="160" spans="1:11" x14ac:dyDescent="0.2">
      <c r="A160" t="s">
        <v>447</v>
      </c>
      <c r="D160">
        <v>0</v>
      </c>
      <c r="E160" s="78">
        <v>46477</v>
      </c>
      <c r="H160">
        <f>Inputs!$L$80</f>
        <v>0</v>
      </c>
      <c r="J160">
        <v>0</v>
      </c>
      <c r="K160" t="s">
        <v>596</v>
      </c>
    </row>
    <row r="161" spans="1:11" x14ac:dyDescent="0.2">
      <c r="A161" t="s">
        <v>447</v>
      </c>
      <c r="D161">
        <v>0</v>
      </c>
      <c r="E161" s="78">
        <v>46843</v>
      </c>
      <c r="H161">
        <f>Inputs!$M$80</f>
        <v>0</v>
      </c>
      <c r="J161">
        <v>0</v>
      </c>
      <c r="K161" t="s">
        <v>596</v>
      </c>
    </row>
    <row r="162" spans="1:11" x14ac:dyDescent="0.2">
      <c r="A162" t="s">
        <v>447</v>
      </c>
      <c r="D162">
        <v>0</v>
      </c>
      <c r="E162" s="78">
        <v>47208</v>
      </c>
      <c r="H162">
        <f>Inputs!$N$80</f>
        <v>0</v>
      </c>
      <c r="J162">
        <v>0</v>
      </c>
      <c r="K162" t="s">
        <v>596</v>
      </c>
    </row>
    <row r="163" spans="1:11" x14ac:dyDescent="0.2">
      <c r="A163" t="s">
        <v>447</v>
      </c>
      <c r="D163">
        <v>0</v>
      </c>
      <c r="E163" s="78">
        <v>47573</v>
      </c>
      <c r="H163">
        <f>Inputs!$O$80</f>
        <v>0</v>
      </c>
      <c r="J163">
        <v>0</v>
      </c>
      <c r="K163" t="s">
        <v>596</v>
      </c>
    </row>
    <row r="164" spans="1:11" x14ac:dyDescent="0.2">
      <c r="A164" t="s">
        <v>448</v>
      </c>
      <c r="D164">
        <v>0</v>
      </c>
      <c r="E164" s="78">
        <v>45747</v>
      </c>
      <c r="H164">
        <f>Inputs!$J$81</f>
        <v>0</v>
      </c>
      <c r="J164">
        <v>0</v>
      </c>
      <c r="K164" t="s">
        <v>597</v>
      </c>
    </row>
    <row r="165" spans="1:11" x14ac:dyDescent="0.2">
      <c r="A165" t="s">
        <v>448</v>
      </c>
      <c r="D165">
        <v>0</v>
      </c>
      <c r="E165" s="78">
        <v>46112</v>
      </c>
      <c r="H165">
        <f>Inputs!$K$81</f>
        <v>0</v>
      </c>
      <c r="J165">
        <v>0</v>
      </c>
      <c r="K165" t="s">
        <v>597</v>
      </c>
    </row>
    <row r="166" spans="1:11" x14ac:dyDescent="0.2">
      <c r="A166" t="s">
        <v>448</v>
      </c>
      <c r="D166">
        <v>0</v>
      </c>
      <c r="E166" s="78">
        <v>46477</v>
      </c>
      <c r="H166">
        <f>Inputs!$L$81</f>
        <v>0</v>
      </c>
      <c r="J166">
        <v>0</v>
      </c>
      <c r="K166" t="s">
        <v>597</v>
      </c>
    </row>
    <row r="167" spans="1:11" x14ac:dyDescent="0.2">
      <c r="A167" t="s">
        <v>448</v>
      </c>
      <c r="D167">
        <v>0</v>
      </c>
      <c r="E167" s="78">
        <v>46843</v>
      </c>
      <c r="H167">
        <f>Inputs!$M$81</f>
        <v>0</v>
      </c>
      <c r="J167">
        <v>0</v>
      </c>
      <c r="K167" t="s">
        <v>597</v>
      </c>
    </row>
    <row r="168" spans="1:11" x14ac:dyDescent="0.2">
      <c r="A168" t="s">
        <v>448</v>
      </c>
      <c r="D168">
        <v>0</v>
      </c>
      <c r="E168" s="78">
        <v>47208</v>
      </c>
      <c r="H168">
        <f>Inputs!$N$81</f>
        <v>0</v>
      </c>
      <c r="J168">
        <v>0</v>
      </c>
      <c r="K168" t="s">
        <v>597</v>
      </c>
    </row>
    <row r="169" spans="1:11" x14ac:dyDescent="0.2">
      <c r="A169" t="s">
        <v>448</v>
      </c>
      <c r="D169">
        <v>0</v>
      </c>
      <c r="E169" s="78">
        <v>47573</v>
      </c>
      <c r="H169">
        <f>Inputs!$O$81</f>
        <v>0</v>
      </c>
      <c r="J169">
        <v>0</v>
      </c>
      <c r="K169" t="s">
        <v>597</v>
      </c>
    </row>
    <row r="170" spans="1:11" x14ac:dyDescent="0.2">
      <c r="A170" t="s">
        <v>10</v>
      </c>
      <c r="D170">
        <v>0</v>
      </c>
      <c r="E170" s="78">
        <v>45747</v>
      </c>
      <c r="H170">
        <f>Inputs!$J$82</f>
        <v>0</v>
      </c>
      <c r="J170">
        <v>0</v>
      </c>
      <c r="K170" t="s">
        <v>145</v>
      </c>
    </row>
    <row r="171" spans="1:11" x14ac:dyDescent="0.2">
      <c r="A171" t="s">
        <v>10</v>
      </c>
      <c r="D171">
        <v>0</v>
      </c>
      <c r="E171" s="78">
        <v>46112</v>
      </c>
      <c r="H171">
        <f>Inputs!$K$82</f>
        <v>0</v>
      </c>
      <c r="J171">
        <v>0</v>
      </c>
      <c r="K171" t="s">
        <v>145</v>
      </c>
    </row>
    <row r="172" spans="1:11" x14ac:dyDescent="0.2">
      <c r="A172" t="s">
        <v>10</v>
      </c>
      <c r="D172">
        <v>0</v>
      </c>
      <c r="E172" s="78">
        <v>46477</v>
      </c>
      <c r="H172">
        <f>Inputs!$L$82</f>
        <v>0</v>
      </c>
      <c r="J172">
        <v>0</v>
      </c>
      <c r="K172" t="s">
        <v>145</v>
      </c>
    </row>
    <row r="173" spans="1:11" x14ac:dyDescent="0.2">
      <c r="A173" t="s">
        <v>10</v>
      </c>
      <c r="D173">
        <v>0</v>
      </c>
      <c r="E173" s="78">
        <v>46843</v>
      </c>
      <c r="H173">
        <f>Inputs!$M$82</f>
        <v>0</v>
      </c>
      <c r="J173">
        <v>0</v>
      </c>
      <c r="K173" t="s">
        <v>145</v>
      </c>
    </row>
    <row r="174" spans="1:11" x14ac:dyDescent="0.2">
      <c r="A174" t="s">
        <v>10</v>
      </c>
      <c r="D174">
        <v>0</v>
      </c>
      <c r="E174" s="78">
        <v>47208</v>
      </c>
      <c r="H174">
        <f>Inputs!$N$82</f>
        <v>0</v>
      </c>
      <c r="J174">
        <v>0</v>
      </c>
      <c r="K174" t="s">
        <v>145</v>
      </c>
    </row>
    <row r="175" spans="1:11" x14ac:dyDescent="0.2">
      <c r="A175" t="s">
        <v>10</v>
      </c>
      <c r="D175">
        <v>0</v>
      </c>
      <c r="E175" s="78">
        <v>47573</v>
      </c>
      <c r="H175">
        <f>Inputs!$O$82</f>
        <v>0</v>
      </c>
      <c r="J175">
        <v>0</v>
      </c>
      <c r="K175" t="s">
        <v>145</v>
      </c>
    </row>
    <row r="176" spans="1:11" x14ac:dyDescent="0.2">
      <c r="A176" t="s">
        <v>626</v>
      </c>
      <c r="D176">
        <v>0</v>
      </c>
      <c r="E176" s="78">
        <v>45747</v>
      </c>
      <c r="H176">
        <f>Inputs!$J$83</f>
        <v>0</v>
      </c>
      <c r="J176">
        <v>0</v>
      </c>
      <c r="K176" t="s">
        <v>692</v>
      </c>
    </row>
    <row r="177" spans="1:11" x14ac:dyDescent="0.2">
      <c r="A177" t="s">
        <v>626</v>
      </c>
      <c r="D177">
        <v>0</v>
      </c>
      <c r="E177" s="78">
        <v>46112</v>
      </c>
      <c r="H177">
        <f>Inputs!$K$83</f>
        <v>0</v>
      </c>
      <c r="J177">
        <v>0</v>
      </c>
      <c r="K177" t="s">
        <v>692</v>
      </c>
    </row>
    <row r="178" spans="1:11" x14ac:dyDescent="0.2">
      <c r="A178" t="s">
        <v>626</v>
      </c>
      <c r="D178">
        <v>0</v>
      </c>
      <c r="E178" s="78">
        <v>46477</v>
      </c>
      <c r="H178">
        <f>Inputs!$L$83</f>
        <v>0</v>
      </c>
      <c r="J178">
        <v>0</v>
      </c>
      <c r="K178" t="s">
        <v>692</v>
      </c>
    </row>
    <row r="179" spans="1:11" x14ac:dyDescent="0.2">
      <c r="A179" t="s">
        <v>626</v>
      </c>
      <c r="D179">
        <v>0</v>
      </c>
      <c r="E179" s="78">
        <v>46843</v>
      </c>
      <c r="H179">
        <f>Inputs!$M$83</f>
        <v>0</v>
      </c>
      <c r="J179">
        <v>0</v>
      </c>
      <c r="K179" t="s">
        <v>692</v>
      </c>
    </row>
    <row r="180" spans="1:11" x14ac:dyDescent="0.2">
      <c r="A180" t="s">
        <v>626</v>
      </c>
      <c r="D180">
        <v>0</v>
      </c>
      <c r="E180" s="78">
        <v>47208</v>
      </c>
      <c r="H180">
        <f>Inputs!$N$83</f>
        <v>0</v>
      </c>
      <c r="J180">
        <v>0</v>
      </c>
      <c r="K180" t="s">
        <v>692</v>
      </c>
    </row>
    <row r="181" spans="1:11" x14ac:dyDescent="0.2">
      <c r="A181" t="s">
        <v>626</v>
      </c>
      <c r="D181">
        <v>0</v>
      </c>
      <c r="E181" s="78">
        <v>47573</v>
      </c>
      <c r="H181">
        <f>Inputs!$O$83</f>
        <v>0</v>
      </c>
      <c r="J181">
        <v>0</v>
      </c>
      <c r="K181" t="s">
        <v>692</v>
      </c>
    </row>
    <row r="182" spans="1:11" x14ac:dyDescent="0.2">
      <c r="A182" t="s">
        <v>536</v>
      </c>
      <c r="D182">
        <v>0</v>
      </c>
      <c r="E182" s="78">
        <v>45747</v>
      </c>
      <c r="G182" s="133">
        <f>Inputs!$J$86</f>
        <v>0</v>
      </c>
      <c r="J182">
        <v>0</v>
      </c>
      <c r="K182" t="s">
        <v>295</v>
      </c>
    </row>
    <row r="183" spans="1:11" x14ac:dyDescent="0.2">
      <c r="A183" t="s">
        <v>536</v>
      </c>
      <c r="D183">
        <v>0</v>
      </c>
      <c r="E183" s="78">
        <v>46112</v>
      </c>
      <c r="G183" s="133">
        <f>Inputs!$K$86</f>
        <v>0</v>
      </c>
      <c r="J183">
        <v>0</v>
      </c>
      <c r="K183" t="s">
        <v>295</v>
      </c>
    </row>
    <row r="184" spans="1:11" x14ac:dyDescent="0.2">
      <c r="A184" t="s">
        <v>536</v>
      </c>
      <c r="D184">
        <v>0</v>
      </c>
      <c r="E184" s="78">
        <v>46477</v>
      </c>
      <c r="G184" s="133">
        <f>Inputs!$L$86</f>
        <v>0</v>
      </c>
      <c r="J184">
        <v>0</v>
      </c>
      <c r="K184" t="s">
        <v>295</v>
      </c>
    </row>
    <row r="185" spans="1:11" x14ac:dyDescent="0.2">
      <c r="A185" t="s">
        <v>536</v>
      </c>
      <c r="D185">
        <v>0</v>
      </c>
      <c r="E185" s="78">
        <v>46843</v>
      </c>
      <c r="G185" s="133">
        <f>Inputs!$M$86</f>
        <v>0</v>
      </c>
      <c r="J185">
        <v>0</v>
      </c>
      <c r="K185" t="s">
        <v>295</v>
      </c>
    </row>
    <row r="186" spans="1:11" x14ac:dyDescent="0.2">
      <c r="A186" t="s">
        <v>536</v>
      </c>
      <c r="D186">
        <v>0</v>
      </c>
      <c r="E186" s="78">
        <v>47208</v>
      </c>
      <c r="G186" s="133">
        <f>Inputs!$N$86</f>
        <v>0</v>
      </c>
      <c r="J186">
        <v>0</v>
      </c>
      <c r="K186" t="s">
        <v>295</v>
      </c>
    </row>
    <row r="187" spans="1:11" x14ac:dyDescent="0.2">
      <c r="A187" t="s">
        <v>536</v>
      </c>
      <c r="D187">
        <v>0</v>
      </c>
      <c r="E187" s="78">
        <v>47573</v>
      </c>
      <c r="G187" s="133">
        <f>Inputs!$O$86</f>
        <v>0</v>
      </c>
      <c r="J187">
        <v>0</v>
      </c>
      <c r="K187" t="s">
        <v>295</v>
      </c>
    </row>
    <row r="188" spans="1:11" x14ac:dyDescent="0.2">
      <c r="A188" t="s">
        <v>146</v>
      </c>
      <c r="B188" t="s">
        <v>259</v>
      </c>
      <c r="D188">
        <v>0</v>
      </c>
      <c r="E188" s="78">
        <v>45747</v>
      </c>
      <c r="G188" s="133">
        <f>Inputs!$F$91</f>
        <v>0.5</v>
      </c>
      <c r="J188">
        <v>0</v>
      </c>
      <c r="K188" t="s">
        <v>241</v>
      </c>
    </row>
    <row r="189" spans="1:11" x14ac:dyDescent="0.2">
      <c r="A189" t="s">
        <v>146</v>
      </c>
      <c r="B189" t="s">
        <v>242</v>
      </c>
      <c r="D189">
        <v>0</v>
      </c>
      <c r="E189" s="78">
        <v>45747</v>
      </c>
      <c r="G189" s="133">
        <f>Inputs!$F$92</f>
        <v>0.5</v>
      </c>
      <c r="J189">
        <v>0</v>
      </c>
      <c r="K189" t="s">
        <v>241</v>
      </c>
    </row>
    <row r="190" spans="1:11" x14ac:dyDescent="0.2">
      <c r="A190" t="s">
        <v>146</v>
      </c>
      <c r="B190" t="s">
        <v>469</v>
      </c>
      <c r="D190">
        <v>0</v>
      </c>
      <c r="E190" s="78">
        <v>45747</v>
      </c>
      <c r="G190" s="133">
        <f>Inputs!$F$93</f>
        <v>0.5</v>
      </c>
      <c r="J190">
        <v>0</v>
      </c>
      <c r="K190" t="s">
        <v>241</v>
      </c>
    </row>
    <row r="191" spans="1:11" x14ac:dyDescent="0.2">
      <c r="A191" t="s">
        <v>146</v>
      </c>
      <c r="B191" t="s">
        <v>252</v>
      </c>
      <c r="D191">
        <v>0</v>
      </c>
      <c r="E191" s="78">
        <v>45747</v>
      </c>
      <c r="G191" s="133">
        <f>Inputs!$F$94</f>
        <v>0.5</v>
      </c>
      <c r="J191">
        <v>0</v>
      </c>
      <c r="K191" t="s">
        <v>241</v>
      </c>
    </row>
    <row r="192" spans="1:11" x14ac:dyDescent="0.2">
      <c r="A192" t="s">
        <v>146</v>
      </c>
      <c r="B192" t="s">
        <v>296</v>
      </c>
      <c r="D192">
        <v>0</v>
      </c>
      <c r="E192" s="78">
        <v>45747</v>
      </c>
      <c r="G192" s="133">
        <f>Inputs!$F$95</f>
        <v>0.5</v>
      </c>
      <c r="J192">
        <v>0</v>
      </c>
      <c r="K192" t="s">
        <v>241</v>
      </c>
    </row>
    <row r="193" spans="1:11" x14ac:dyDescent="0.2">
      <c r="A193" t="s">
        <v>146</v>
      </c>
      <c r="B193" t="s">
        <v>506</v>
      </c>
      <c r="D193">
        <v>0</v>
      </c>
      <c r="E193" s="78">
        <v>45747</v>
      </c>
      <c r="G193" s="133">
        <f>Inputs!$F$96</f>
        <v>1</v>
      </c>
      <c r="J193">
        <v>0</v>
      </c>
      <c r="K193" t="s">
        <v>241</v>
      </c>
    </row>
    <row r="194" spans="1:11" x14ac:dyDescent="0.2">
      <c r="A194" t="s">
        <v>191</v>
      </c>
      <c r="B194" t="s">
        <v>259</v>
      </c>
      <c r="D194">
        <v>0</v>
      </c>
      <c r="E194" s="78">
        <v>45747</v>
      </c>
      <c r="G194" s="133">
        <f>Inputs!$F$98</f>
        <v>3.9699999999999999E-2</v>
      </c>
      <c r="J194">
        <v>0</v>
      </c>
      <c r="K194" t="s">
        <v>693</v>
      </c>
    </row>
    <row r="195" spans="1:11" x14ac:dyDescent="0.2">
      <c r="A195" t="s">
        <v>191</v>
      </c>
      <c r="B195" t="s">
        <v>242</v>
      </c>
      <c r="D195">
        <v>0</v>
      </c>
      <c r="E195" s="78">
        <v>45747</v>
      </c>
      <c r="G195" s="133">
        <f>Inputs!$F$99</f>
        <v>3.9699999999999999E-2</v>
      </c>
      <c r="J195">
        <v>0</v>
      </c>
      <c r="K195" t="s">
        <v>693</v>
      </c>
    </row>
    <row r="196" spans="1:11" x14ac:dyDescent="0.2">
      <c r="A196" t="s">
        <v>191</v>
      </c>
      <c r="B196" t="s">
        <v>469</v>
      </c>
      <c r="D196">
        <v>0</v>
      </c>
      <c r="E196" s="78">
        <v>45747</v>
      </c>
      <c r="G196" s="133">
        <f>Inputs!$F$100</f>
        <v>3.9699999999999999E-2</v>
      </c>
      <c r="J196">
        <v>0</v>
      </c>
      <c r="K196" t="s">
        <v>693</v>
      </c>
    </row>
    <row r="197" spans="1:11" x14ac:dyDescent="0.2">
      <c r="A197" t="s">
        <v>191</v>
      </c>
      <c r="B197" t="s">
        <v>252</v>
      </c>
      <c r="D197">
        <v>0</v>
      </c>
      <c r="E197" s="78">
        <v>45747</v>
      </c>
      <c r="G197" s="133">
        <f>Inputs!$F$101</f>
        <v>3.9699999999999999E-2</v>
      </c>
      <c r="J197">
        <v>0</v>
      </c>
      <c r="K197" t="s">
        <v>693</v>
      </c>
    </row>
    <row r="198" spans="1:11" x14ac:dyDescent="0.2">
      <c r="A198" t="s">
        <v>191</v>
      </c>
      <c r="B198" t="s">
        <v>296</v>
      </c>
      <c r="D198">
        <v>0</v>
      </c>
      <c r="E198" s="78">
        <v>45747</v>
      </c>
      <c r="G198" s="133">
        <f>Inputs!$F$102</f>
        <v>3.9699999999999999E-2</v>
      </c>
      <c r="J198">
        <v>0</v>
      </c>
      <c r="K198" t="s">
        <v>693</v>
      </c>
    </row>
    <row r="199" spans="1:11" x14ac:dyDescent="0.2">
      <c r="A199" t="s">
        <v>191</v>
      </c>
      <c r="B199" t="s">
        <v>506</v>
      </c>
      <c r="D199">
        <v>0</v>
      </c>
      <c r="E199" s="78">
        <v>45747</v>
      </c>
      <c r="G199" s="133">
        <f>Inputs!$F$103</f>
        <v>3.9699999999999999E-2</v>
      </c>
      <c r="J199">
        <v>0</v>
      </c>
      <c r="K199" t="s">
        <v>693</v>
      </c>
    </row>
    <row r="200" spans="1:11" x14ac:dyDescent="0.2">
      <c r="A200" t="s">
        <v>71</v>
      </c>
      <c r="B200" t="s">
        <v>259</v>
      </c>
      <c r="D200">
        <v>0</v>
      </c>
      <c r="E200" s="78">
        <v>45747</v>
      </c>
      <c r="H200">
        <f>Inputs!$J$106</f>
        <v>0</v>
      </c>
      <c r="J200">
        <v>0</v>
      </c>
      <c r="K200" t="s">
        <v>147</v>
      </c>
    </row>
    <row r="201" spans="1:11" x14ac:dyDescent="0.2">
      <c r="A201" t="s">
        <v>71</v>
      </c>
      <c r="B201" t="s">
        <v>259</v>
      </c>
      <c r="D201">
        <v>0</v>
      </c>
      <c r="E201" s="78">
        <v>46112</v>
      </c>
      <c r="H201">
        <f>Inputs!$K$106</f>
        <v>0</v>
      </c>
      <c r="J201">
        <v>0</v>
      </c>
      <c r="K201" t="s">
        <v>147</v>
      </c>
    </row>
    <row r="202" spans="1:11" x14ac:dyDescent="0.2">
      <c r="A202" t="s">
        <v>71</v>
      </c>
      <c r="B202" t="s">
        <v>259</v>
      </c>
      <c r="D202">
        <v>0</v>
      </c>
      <c r="E202" s="78">
        <v>46477</v>
      </c>
      <c r="H202">
        <f>Inputs!$L$106</f>
        <v>0</v>
      </c>
      <c r="J202">
        <v>0</v>
      </c>
      <c r="K202" t="s">
        <v>147</v>
      </c>
    </row>
    <row r="203" spans="1:11" x14ac:dyDescent="0.2">
      <c r="A203" t="s">
        <v>71</v>
      </c>
      <c r="B203" t="s">
        <v>259</v>
      </c>
      <c r="D203">
        <v>0</v>
      </c>
      <c r="E203" s="78">
        <v>46843</v>
      </c>
      <c r="H203">
        <f>Inputs!$M$106</f>
        <v>0</v>
      </c>
      <c r="J203">
        <v>0</v>
      </c>
      <c r="K203" t="s">
        <v>147</v>
      </c>
    </row>
    <row r="204" spans="1:11" x14ac:dyDescent="0.2">
      <c r="A204" t="s">
        <v>71</v>
      </c>
      <c r="B204" t="s">
        <v>259</v>
      </c>
      <c r="D204">
        <v>0</v>
      </c>
      <c r="E204" s="78">
        <v>47208</v>
      </c>
      <c r="H204">
        <f>Inputs!$N$106</f>
        <v>0</v>
      </c>
      <c r="J204">
        <v>0</v>
      </c>
      <c r="K204" t="s">
        <v>147</v>
      </c>
    </row>
    <row r="205" spans="1:11" x14ac:dyDescent="0.2">
      <c r="A205" t="s">
        <v>71</v>
      </c>
      <c r="B205" t="s">
        <v>259</v>
      </c>
      <c r="D205">
        <v>0</v>
      </c>
      <c r="E205" s="78">
        <v>47573</v>
      </c>
      <c r="H205">
        <f>Inputs!$O$106</f>
        <v>0</v>
      </c>
      <c r="J205">
        <v>0</v>
      </c>
      <c r="K205" t="s">
        <v>147</v>
      </c>
    </row>
    <row r="206" spans="1:11" x14ac:dyDescent="0.2">
      <c r="A206" t="s">
        <v>71</v>
      </c>
      <c r="B206" t="s">
        <v>242</v>
      </c>
      <c r="D206">
        <v>0</v>
      </c>
      <c r="E206" s="78">
        <v>45747</v>
      </c>
      <c r="H206">
        <f>Inputs!$J$107</f>
        <v>0</v>
      </c>
      <c r="J206">
        <v>0</v>
      </c>
      <c r="K206" t="s">
        <v>147</v>
      </c>
    </row>
    <row r="207" spans="1:11" x14ac:dyDescent="0.2">
      <c r="A207" t="s">
        <v>71</v>
      </c>
      <c r="B207" t="s">
        <v>242</v>
      </c>
      <c r="D207">
        <v>0</v>
      </c>
      <c r="E207" s="78">
        <v>46112</v>
      </c>
      <c r="H207">
        <f>Inputs!$K$107</f>
        <v>0</v>
      </c>
      <c r="J207">
        <v>0</v>
      </c>
      <c r="K207" t="s">
        <v>147</v>
      </c>
    </row>
    <row r="208" spans="1:11" x14ac:dyDescent="0.2">
      <c r="A208" t="s">
        <v>71</v>
      </c>
      <c r="B208" t="s">
        <v>242</v>
      </c>
      <c r="D208">
        <v>0</v>
      </c>
      <c r="E208" s="78">
        <v>46477</v>
      </c>
      <c r="H208">
        <f>Inputs!$L$107</f>
        <v>0</v>
      </c>
      <c r="J208">
        <v>0</v>
      </c>
      <c r="K208" t="s">
        <v>147</v>
      </c>
    </row>
    <row r="209" spans="1:11" x14ac:dyDescent="0.2">
      <c r="A209" t="s">
        <v>71</v>
      </c>
      <c r="B209" t="s">
        <v>242</v>
      </c>
      <c r="D209">
        <v>0</v>
      </c>
      <c r="E209" s="78">
        <v>46843</v>
      </c>
      <c r="H209">
        <f>Inputs!$M$107</f>
        <v>0</v>
      </c>
      <c r="J209">
        <v>0</v>
      </c>
      <c r="K209" t="s">
        <v>147</v>
      </c>
    </row>
    <row r="210" spans="1:11" x14ac:dyDescent="0.2">
      <c r="A210" t="s">
        <v>71</v>
      </c>
      <c r="B210" t="s">
        <v>242</v>
      </c>
      <c r="D210">
        <v>0</v>
      </c>
      <c r="E210" s="78">
        <v>47208</v>
      </c>
      <c r="H210">
        <f>Inputs!$N$107</f>
        <v>0</v>
      </c>
      <c r="J210">
        <v>0</v>
      </c>
      <c r="K210" t="s">
        <v>147</v>
      </c>
    </row>
    <row r="211" spans="1:11" x14ac:dyDescent="0.2">
      <c r="A211" t="s">
        <v>71</v>
      </c>
      <c r="B211" t="s">
        <v>242</v>
      </c>
      <c r="D211">
        <v>0</v>
      </c>
      <c r="E211" s="78">
        <v>47573</v>
      </c>
      <c r="H211">
        <f>Inputs!$O$107</f>
        <v>0</v>
      </c>
      <c r="J211">
        <v>0</v>
      </c>
      <c r="K211" t="s">
        <v>147</v>
      </c>
    </row>
    <row r="212" spans="1:11" x14ac:dyDescent="0.2">
      <c r="A212" t="s">
        <v>71</v>
      </c>
      <c r="B212" t="s">
        <v>469</v>
      </c>
      <c r="D212">
        <v>0</v>
      </c>
      <c r="E212" s="78">
        <v>45747</v>
      </c>
      <c r="H212">
        <f>Inputs!$J$108</f>
        <v>0</v>
      </c>
      <c r="J212">
        <v>0</v>
      </c>
      <c r="K212" t="s">
        <v>147</v>
      </c>
    </row>
    <row r="213" spans="1:11" x14ac:dyDescent="0.2">
      <c r="A213" t="s">
        <v>71</v>
      </c>
      <c r="B213" t="s">
        <v>469</v>
      </c>
      <c r="D213">
        <v>0</v>
      </c>
      <c r="E213" s="78">
        <v>46112</v>
      </c>
      <c r="H213">
        <f>Inputs!$K$108</f>
        <v>0</v>
      </c>
      <c r="J213">
        <v>0</v>
      </c>
      <c r="K213" t="s">
        <v>147</v>
      </c>
    </row>
    <row r="214" spans="1:11" x14ac:dyDescent="0.2">
      <c r="A214" t="s">
        <v>71</v>
      </c>
      <c r="B214" t="s">
        <v>469</v>
      </c>
      <c r="D214">
        <v>0</v>
      </c>
      <c r="E214" s="78">
        <v>46477</v>
      </c>
      <c r="H214">
        <f>Inputs!$L$108</f>
        <v>0</v>
      </c>
      <c r="J214">
        <v>0</v>
      </c>
      <c r="K214" t="s">
        <v>147</v>
      </c>
    </row>
    <row r="215" spans="1:11" x14ac:dyDescent="0.2">
      <c r="A215" t="s">
        <v>71</v>
      </c>
      <c r="B215" t="s">
        <v>469</v>
      </c>
      <c r="D215">
        <v>0</v>
      </c>
      <c r="E215" s="78">
        <v>46843</v>
      </c>
      <c r="H215">
        <f>Inputs!$M$108</f>
        <v>0</v>
      </c>
      <c r="J215">
        <v>0</v>
      </c>
      <c r="K215" t="s">
        <v>147</v>
      </c>
    </row>
    <row r="216" spans="1:11" x14ac:dyDescent="0.2">
      <c r="A216" t="s">
        <v>71</v>
      </c>
      <c r="B216" t="s">
        <v>469</v>
      </c>
      <c r="D216">
        <v>0</v>
      </c>
      <c r="E216" s="78">
        <v>47208</v>
      </c>
      <c r="H216">
        <f>Inputs!$N$108</f>
        <v>0</v>
      </c>
      <c r="J216">
        <v>0</v>
      </c>
      <c r="K216" t="s">
        <v>147</v>
      </c>
    </row>
    <row r="217" spans="1:11" x14ac:dyDescent="0.2">
      <c r="A217" t="s">
        <v>71</v>
      </c>
      <c r="B217" t="s">
        <v>469</v>
      </c>
      <c r="D217">
        <v>0</v>
      </c>
      <c r="E217" s="78">
        <v>47573</v>
      </c>
      <c r="H217">
        <f>Inputs!$O$108</f>
        <v>0</v>
      </c>
      <c r="J217">
        <v>0</v>
      </c>
      <c r="K217" t="s">
        <v>147</v>
      </c>
    </row>
    <row r="218" spans="1:11" x14ac:dyDescent="0.2">
      <c r="A218" t="s">
        <v>71</v>
      </c>
      <c r="B218" t="s">
        <v>252</v>
      </c>
      <c r="D218">
        <v>0</v>
      </c>
      <c r="E218" s="78">
        <v>45747</v>
      </c>
      <c r="H218">
        <f>Inputs!$J$109</f>
        <v>0</v>
      </c>
      <c r="J218">
        <v>0</v>
      </c>
      <c r="K218" t="s">
        <v>147</v>
      </c>
    </row>
    <row r="219" spans="1:11" x14ac:dyDescent="0.2">
      <c r="A219" t="s">
        <v>71</v>
      </c>
      <c r="B219" t="s">
        <v>252</v>
      </c>
      <c r="D219">
        <v>0</v>
      </c>
      <c r="E219" s="78">
        <v>46112</v>
      </c>
      <c r="H219">
        <f>Inputs!$K$109</f>
        <v>0</v>
      </c>
      <c r="J219">
        <v>0</v>
      </c>
      <c r="K219" t="s">
        <v>147</v>
      </c>
    </row>
    <row r="220" spans="1:11" x14ac:dyDescent="0.2">
      <c r="A220" t="s">
        <v>71</v>
      </c>
      <c r="B220" t="s">
        <v>252</v>
      </c>
      <c r="D220">
        <v>0</v>
      </c>
      <c r="E220" s="78">
        <v>46477</v>
      </c>
      <c r="H220">
        <f>Inputs!$L$109</f>
        <v>0</v>
      </c>
      <c r="J220">
        <v>0</v>
      </c>
      <c r="K220" t="s">
        <v>147</v>
      </c>
    </row>
    <row r="221" spans="1:11" x14ac:dyDescent="0.2">
      <c r="A221" t="s">
        <v>71</v>
      </c>
      <c r="B221" t="s">
        <v>252</v>
      </c>
      <c r="D221">
        <v>0</v>
      </c>
      <c r="E221" s="78">
        <v>46843</v>
      </c>
      <c r="H221">
        <f>Inputs!$M$109</f>
        <v>0</v>
      </c>
      <c r="J221">
        <v>0</v>
      </c>
      <c r="K221" t="s">
        <v>147</v>
      </c>
    </row>
    <row r="222" spans="1:11" x14ac:dyDescent="0.2">
      <c r="A222" t="s">
        <v>71</v>
      </c>
      <c r="B222" t="s">
        <v>252</v>
      </c>
      <c r="D222">
        <v>0</v>
      </c>
      <c r="E222" s="78">
        <v>47208</v>
      </c>
      <c r="H222">
        <f>Inputs!$N$109</f>
        <v>0</v>
      </c>
      <c r="J222">
        <v>0</v>
      </c>
      <c r="K222" t="s">
        <v>147</v>
      </c>
    </row>
    <row r="223" spans="1:11" x14ac:dyDescent="0.2">
      <c r="A223" t="s">
        <v>71</v>
      </c>
      <c r="B223" t="s">
        <v>252</v>
      </c>
      <c r="D223">
        <v>0</v>
      </c>
      <c r="E223" s="78">
        <v>47573</v>
      </c>
      <c r="H223">
        <f>Inputs!$O$109</f>
        <v>0</v>
      </c>
      <c r="J223">
        <v>0</v>
      </c>
      <c r="K223" t="s">
        <v>147</v>
      </c>
    </row>
    <row r="224" spans="1:11" x14ac:dyDescent="0.2">
      <c r="A224" t="s">
        <v>71</v>
      </c>
      <c r="B224" t="s">
        <v>296</v>
      </c>
      <c r="D224">
        <v>0</v>
      </c>
      <c r="E224" s="78">
        <v>45747</v>
      </c>
      <c r="H224">
        <f>Inputs!$J$110</f>
        <v>0</v>
      </c>
      <c r="J224">
        <v>0</v>
      </c>
      <c r="K224" t="s">
        <v>147</v>
      </c>
    </row>
    <row r="225" spans="1:11" x14ac:dyDescent="0.2">
      <c r="A225" t="s">
        <v>71</v>
      </c>
      <c r="B225" t="s">
        <v>296</v>
      </c>
      <c r="D225">
        <v>0</v>
      </c>
      <c r="E225" s="78">
        <v>46112</v>
      </c>
      <c r="H225">
        <f>Inputs!$K$110</f>
        <v>0</v>
      </c>
      <c r="J225">
        <v>0</v>
      </c>
      <c r="K225" t="s">
        <v>147</v>
      </c>
    </row>
    <row r="226" spans="1:11" x14ac:dyDescent="0.2">
      <c r="A226" t="s">
        <v>71</v>
      </c>
      <c r="B226" t="s">
        <v>296</v>
      </c>
      <c r="D226">
        <v>0</v>
      </c>
      <c r="E226" s="78">
        <v>46477</v>
      </c>
      <c r="H226">
        <f>Inputs!$L$110</f>
        <v>0</v>
      </c>
      <c r="J226">
        <v>0</v>
      </c>
      <c r="K226" t="s">
        <v>147</v>
      </c>
    </row>
    <row r="227" spans="1:11" x14ac:dyDescent="0.2">
      <c r="A227" t="s">
        <v>71</v>
      </c>
      <c r="B227" t="s">
        <v>296</v>
      </c>
      <c r="D227">
        <v>0</v>
      </c>
      <c r="E227" s="78">
        <v>46843</v>
      </c>
      <c r="H227">
        <f>Inputs!$M$110</f>
        <v>0</v>
      </c>
      <c r="J227">
        <v>0</v>
      </c>
      <c r="K227" t="s">
        <v>147</v>
      </c>
    </row>
    <row r="228" spans="1:11" x14ac:dyDescent="0.2">
      <c r="A228" t="s">
        <v>71</v>
      </c>
      <c r="B228" t="s">
        <v>296</v>
      </c>
      <c r="D228">
        <v>0</v>
      </c>
      <c r="E228" s="78">
        <v>47208</v>
      </c>
      <c r="H228">
        <f>Inputs!$N$110</f>
        <v>0</v>
      </c>
      <c r="J228">
        <v>0</v>
      </c>
      <c r="K228" t="s">
        <v>147</v>
      </c>
    </row>
    <row r="229" spans="1:11" x14ac:dyDescent="0.2">
      <c r="A229" t="s">
        <v>71</v>
      </c>
      <c r="B229" t="s">
        <v>296</v>
      </c>
      <c r="D229">
        <v>0</v>
      </c>
      <c r="E229" s="78">
        <v>47573</v>
      </c>
      <c r="H229">
        <f>Inputs!$O$110</f>
        <v>0</v>
      </c>
      <c r="J229">
        <v>0</v>
      </c>
      <c r="K229" t="s">
        <v>147</v>
      </c>
    </row>
    <row r="230" spans="1:11" x14ac:dyDescent="0.2">
      <c r="A230" t="s">
        <v>71</v>
      </c>
      <c r="B230" t="s">
        <v>506</v>
      </c>
      <c r="D230">
        <v>0</v>
      </c>
      <c r="E230" s="78">
        <v>45747</v>
      </c>
      <c r="H230">
        <f>Inputs!$J$111</f>
        <v>0</v>
      </c>
      <c r="J230">
        <v>0</v>
      </c>
      <c r="K230" t="s">
        <v>147</v>
      </c>
    </row>
    <row r="231" spans="1:11" x14ac:dyDescent="0.2">
      <c r="A231" t="s">
        <v>71</v>
      </c>
      <c r="B231" t="s">
        <v>506</v>
      </c>
      <c r="D231">
        <v>0</v>
      </c>
      <c r="E231" s="78">
        <v>46112</v>
      </c>
      <c r="H231">
        <f>Inputs!$K$111</f>
        <v>0</v>
      </c>
      <c r="J231">
        <v>0</v>
      </c>
      <c r="K231" t="s">
        <v>147</v>
      </c>
    </row>
    <row r="232" spans="1:11" x14ac:dyDescent="0.2">
      <c r="A232" t="s">
        <v>71</v>
      </c>
      <c r="B232" t="s">
        <v>506</v>
      </c>
      <c r="D232">
        <v>0</v>
      </c>
      <c r="E232" s="78">
        <v>46477</v>
      </c>
      <c r="H232">
        <f>Inputs!$L$111</f>
        <v>0</v>
      </c>
      <c r="J232">
        <v>0</v>
      </c>
      <c r="K232" t="s">
        <v>147</v>
      </c>
    </row>
    <row r="233" spans="1:11" x14ac:dyDescent="0.2">
      <c r="A233" t="s">
        <v>71</v>
      </c>
      <c r="B233" t="s">
        <v>506</v>
      </c>
      <c r="D233">
        <v>0</v>
      </c>
      <c r="E233" s="78">
        <v>46843</v>
      </c>
      <c r="H233">
        <f>Inputs!$M$111</f>
        <v>0</v>
      </c>
      <c r="J233">
        <v>0</v>
      </c>
      <c r="K233" t="s">
        <v>147</v>
      </c>
    </row>
    <row r="234" spans="1:11" x14ac:dyDescent="0.2">
      <c r="A234" t="s">
        <v>71</v>
      </c>
      <c r="B234" t="s">
        <v>506</v>
      </c>
      <c r="D234">
        <v>0</v>
      </c>
      <c r="E234" s="78">
        <v>47208</v>
      </c>
      <c r="H234">
        <f>Inputs!$N$111</f>
        <v>0</v>
      </c>
      <c r="J234">
        <v>0</v>
      </c>
      <c r="K234" t="s">
        <v>147</v>
      </c>
    </row>
    <row r="235" spans="1:11" x14ac:dyDescent="0.2">
      <c r="A235" t="s">
        <v>71</v>
      </c>
      <c r="B235" t="s">
        <v>506</v>
      </c>
      <c r="D235">
        <v>0</v>
      </c>
      <c r="E235" s="78">
        <v>47573</v>
      </c>
      <c r="H235">
        <f>Inputs!$O$111</f>
        <v>0</v>
      </c>
      <c r="J235">
        <v>0</v>
      </c>
      <c r="K235" t="s">
        <v>147</v>
      </c>
    </row>
    <row r="236" spans="1:11" x14ac:dyDescent="0.2">
      <c r="A236" t="s">
        <v>560</v>
      </c>
      <c r="B236" t="s">
        <v>259</v>
      </c>
      <c r="D236">
        <v>0</v>
      </c>
      <c r="E236" s="78">
        <v>45747</v>
      </c>
      <c r="H236">
        <f>Inputs!$J$113</f>
        <v>0</v>
      </c>
      <c r="J236">
        <v>0</v>
      </c>
      <c r="K236" t="s">
        <v>393</v>
      </c>
    </row>
    <row r="237" spans="1:11" x14ac:dyDescent="0.2">
      <c r="A237" t="s">
        <v>560</v>
      </c>
      <c r="B237" t="s">
        <v>259</v>
      </c>
      <c r="D237">
        <v>0</v>
      </c>
      <c r="E237" s="78">
        <v>46112</v>
      </c>
      <c r="H237">
        <f>Inputs!$K$113</f>
        <v>0</v>
      </c>
      <c r="J237">
        <v>0</v>
      </c>
      <c r="K237" t="s">
        <v>393</v>
      </c>
    </row>
    <row r="238" spans="1:11" x14ac:dyDescent="0.2">
      <c r="A238" t="s">
        <v>560</v>
      </c>
      <c r="B238" t="s">
        <v>259</v>
      </c>
      <c r="D238">
        <v>0</v>
      </c>
      <c r="E238" s="78">
        <v>46477</v>
      </c>
      <c r="H238">
        <f>Inputs!$L$113</f>
        <v>0</v>
      </c>
      <c r="J238">
        <v>0</v>
      </c>
      <c r="K238" t="s">
        <v>393</v>
      </c>
    </row>
    <row r="239" spans="1:11" x14ac:dyDescent="0.2">
      <c r="A239" t="s">
        <v>560</v>
      </c>
      <c r="B239" t="s">
        <v>259</v>
      </c>
      <c r="D239">
        <v>0</v>
      </c>
      <c r="E239" s="78">
        <v>46843</v>
      </c>
      <c r="H239">
        <f>Inputs!$M$113</f>
        <v>0</v>
      </c>
      <c r="J239">
        <v>0</v>
      </c>
      <c r="K239" t="s">
        <v>393</v>
      </c>
    </row>
    <row r="240" spans="1:11" x14ac:dyDescent="0.2">
      <c r="A240" t="s">
        <v>560</v>
      </c>
      <c r="B240" t="s">
        <v>259</v>
      </c>
      <c r="D240">
        <v>0</v>
      </c>
      <c r="E240" s="78">
        <v>47208</v>
      </c>
      <c r="H240">
        <f>Inputs!$N$113</f>
        <v>0</v>
      </c>
      <c r="J240">
        <v>0</v>
      </c>
      <c r="K240" t="s">
        <v>393</v>
      </c>
    </row>
    <row r="241" spans="1:11" x14ac:dyDescent="0.2">
      <c r="A241" t="s">
        <v>560</v>
      </c>
      <c r="B241" t="s">
        <v>259</v>
      </c>
      <c r="D241">
        <v>0</v>
      </c>
      <c r="E241" s="78">
        <v>47573</v>
      </c>
      <c r="H241">
        <f>Inputs!$O$113</f>
        <v>0</v>
      </c>
      <c r="J241">
        <v>0</v>
      </c>
      <c r="K241" t="s">
        <v>393</v>
      </c>
    </row>
    <row r="242" spans="1:11" x14ac:dyDescent="0.2">
      <c r="A242" t="s">
        <v>560</v>
      </c>
      <c r="B242" t="s">
        <v>242</v>
      </c>
      <c r="D242">
        <v>0</v>
      </c>
      <c r="E242" s="78">
        <v>45747</v>
      </c>
      <c r="H242">
        <f>Inputs!$J$114</f>
        <v>0</v>
      </c>
      <c r="J242">
        <v>0</v>
      </c>
      <c r="K242" t="s">
        <v>393</v>
      </c>
    </row>
    <row r="243" spans="1:11" x14ac:dyDescent="0.2">
      <c r="A243" t="s">
        <v>560</v>
      </c>
      <c r="B243" t="s">
        <v>242</v>
      </c>
      <c r="D243">
        <v>0</v>
      </c>
      <c r="E243" s="78">
        <v>46112</v>
      </c>
      <c r="H243">
        <f>Inputs!$K$114</f>
        <v>0</v>
      </c>
      <c r="J243">
        <v>0</v>
      </c>
      <c r="K243" t="s">
        <v>393</v>
      </c>
    </row>
    <row r="244" spans="1:11" x14ac:dyDescent="0.2">
      <c r="A244" t="s">
        <v>560</v>
      </c>
      <c r="B244" t="s">
        <v>242</v>
      </c>
      <c r="D244">
        <v>0</v>
      </c>
      <c r="E244" s="78">
        <v>46477</v>
      </c>
      <c r="H244">
        <f>Inputs!$L$114</f>
        <v>0</v>
      </c>
      <c r="J244">
        <v>0</v>
      </c>
      <c r="K244" t="s">
        <v>393</v>
      </c>
    </row>
    <row r="245" spans="1:11" x14ac:dyDescent="0.2">
      <c r="A245" t="s">
        <v>560</v>
      </c>
      <c r="B245" t="s">
        <v>242</v>
      </c>
      <c r="D245">
        <v>0</v>
      </c>
      <c r="E245" s="78">
        <v>46843</v>
      </c>
      <c r="H245">
        <f>Inputs!$M$114</f>
        <v>0</v>
      </c>
      <c r="J245">
        <v>0</v>
      </c>
      <c r="K245" t="s">
        <v>393</v>
      </c>
    </row>
    <row r="246" spans="1:11" x14ac:dyDescent="0.2">
      <c r="A246" t="s">
        <v>560</v>
      </c>
      <c r="B246" t="s">
        <v>242</v>
      </c>
      <c r="D246">
        <v>0</v>
      </c>
      <c r="E246" s="78">
        <v>47208</v>
      </c>
      <c r="H246">
        <f>Inputs!$N$114</f>
        <v>0</v>
      </c>
      <c r="J246">
        <v>0</v>
      </c>
      <c r="K246" t="s">
        <v>393</v>
      </c>
    </row>
    <row r="247" spans="1:11" x14ac:dyDescent="0.2">
      <c r="A247" t="s">
        <v>560</v>
      </c>
      <c r="B247" t="s">
        <v>242</v>
      </c>
      <c r="D247">
        <v>0</v>
      </c>
      <c r="E247" s="78">
        <v>47573</v>
      </c>
      <c r="H247">
        <f>Inputs!$O$114</f>
        <v>0</v>
      </c>
      <c r="J247">
        <v>0</v>
      </c>
      <c r="K247" t="s">
        <v>393</v>
      </c>
    </row>
    <row r="248" spans="1:11" x14ac:dyDescent="0.2">
      <c r="A248" t="s">
        <v>560</v>
      </c>
      <c r="B248" t="s">
        <v>469</v>
      </c>
      <c r="D248">
        <v>0</v>
      </c>
      <c r="E248" s="78">
        <v>45747</v>
      </c>
      <c r="H248">
        <f>Inputs!$J$115</f>
        <v>0</v>
      </c>
      <c r="J248">
        <v>0</v>
      </c>
      <c r="K248" t="s">
        <v>393</v>
      </c>
    </row>
    <row r="249" spans="1:11" x14ac:dyDescent="0.2">
      <c r="A249" t="s">
        <v>560</v>
      </c>
      <c r="B249" t="s">
        <v>469</v>
      </c>
      <c r="D249">
        <v>0</v>
      </c>
      <c r="E249" s="78">
        <v>46112</v>
      </c>
      <c r="H249">
        <f>Inputs!$K$115</f>
        <v>0</v>
      </c>
      <c r="J249">
        <v>0</v>
      </c>
      <c r="K249" t="s">
        <v>393</v>
      </c>
    </row>
    <row r="250" spans="1:11" x14ac:dyDescent="0.2">
      <c r="A250" t="s">
        <v>560</v>
      </c>
      <c r="B250" t="s">
        <v>469</v>
      </c>
      <c r="D250">
        <v>0</v>
      </c>
      <c r="E250" s="78">
        <v>46477</v>
      </c>
      <c r="H250">
        <f>Inputs!$L$115</f>
        <v>0</v>
      </c>
      <c r="J250">
        <v>0</v>
      </c>
      <c r="K250" t="s">
        <v>393</v>
      </c>
    </row>
    <row r="251" spans="1:11" x14ac:dyDescent="0.2">
      <c r="A251" t="s">
        <v>560</v>
      </c>
      <c r="B251" t="s">
        <v>469</v>
      </c>
      <c r="D251">
        <v>0</v>
      </c>
      <c r="E251" s="78">
        <v>46843</v>
      </c>
      <c r="H251">
        <f>Inputs!$M$115</f>
        <v>0</v>
      </c>
      <c r="J251">
        <v>0</v>
      </c>
      <c r="K251" t="s">
        <v>393</v>
      </c>
    </row>
    <row r="252" spans="1:11" x14ac:dyDescent="0.2">
      <c r="A252" t="s">
        <v>560</v>
      </c>
      <c r="B252" t="s">
        <v>469</v>
      </c>
      <c r="D252">
        <v>0</v>
      </c>
      <c r="E252" s="78">
        <v>47208</v>
      </c>
      <c r="H252">
        <f>Inputs!$N$115</f>
        <v>0</v>
      </c>
      <c r="J252">
        <v>0</v>
      </c>
      <c r="K252" t="s">
        <v>393</v>
      </c>
    </row>
    <row r="253" spans="1:11" x14ac:dyDescent="0.2">
      <c r="A253" t="s">
        <v>560</v>
      </c>
      <c r="B253" t="s">
        <v>469</v>
      </c>
      <c r="D253">
        <v>0</v>
      </c>
      <c r="E253" s="78">
        <v>47573</v>
      </c>
      <c r="H253">
        <f>Inputs!$O$115</f>
        <v>0</v>
      </c>
      <c r="J253">
        <v>0</v>
      </c>
      <c r="K253" t="s">
        <v>393</v>
      </c>
    </row>
    <row r="254" spans="1:11" x14ac:dyDescent="0.2">
      <c r="A254" t="s">
        <v>560</v>
      </c>
      <c r="B254" t="s">
        <v>252</v>
      </c>
      <c r="D254">
        <v>0</v>
      </c>
      <c r="E254" s="78">
        <v>45747</v>
      </c>
      <c r="H254">
        <f>Inputs!$J$116</f>
        <v>0</v>
      </c>
      <c r="J254">
        <v>0</v>
      </c>
      <c r="K254" t="s">
        <v>393</v>
      </c>
    </row>
    <row r="255" spans="1:11" x14ac:dyDescent="0.2">
      <c r="A255" t="s">
        <v>560</v>
      </c>
      <c r="B255" t="s">
        <v>252</v>
      </c>
      <c r="D255">
        <v>0</v>
      </c>
      <c r="E255" s="78">
        <v>46112</v>
      </c>
      <c r="H255">
        <f>Inputs!$K$116</f>
        <v>0</v>
      </c>
      <c r="J255">
        <v>0</v>
      </c>
      <c r="K255" t="s">
        <v>393</v>
      </c>
    </row>
    <row r="256" spans="1:11" x14ac:dyDescent="0.2">
      <c r="A256" t="s">
        <v>560</v>
      </c>
      <c r="B256" t="s">
        <v>252</v>
      </c>
      <c r="D256">
        <v>0</v>
      </c>
      <c r="E256" s="78">
        <v>46477</v>
      </c>
      <c r="H256">
        <f>Inputs!$L$116</f>
        <v>0</v>
      </c>
      <c r="J256">
        <v>0</v>
      </c>
      <c r="K256" t="s">
        <v>393</v>
      </c>
    </row>
    <row r="257" spans="1:11" x14ac:dyDescent="0.2">
      <c r="A257" t="s">
        <v>560</v>
      </c>
      <c r="B257" t="s">
        <v>252</v>
      </c>
      <c r="D257">
        <v>0</v>
      </c>
      <c r="E257" s="78">
        <v>46843</v>
      </c>
      <c r="H257">
        <f>Inputs!$M$116</f>
        <v>0</v>
      </c>
      <c r="J257">
        <v>0</v>
      </c>
      <c r="K257" t="s">
        <v>393</v>
      </c>
    </row>
    <row r="258" spans="1:11" x14ac:dyDescent="0.2">
      <c r="A258" t="s">
        <v>560</v>
      </c>
      <c r="B258" t="s">
        <v>252</v>
      </c>
      <c r="D258">
        <v>0</v>
      </c>
      <c r="E258" s="78">
        <v>47208</v>
      </c>
      <c r="H258">
        <f>Inputs!$N$116</f>
        <v>0</v>
      </c>
      <c r="J258">
        <v>0</v>
      </c>
      <c r="K258" t="s">
        <v>393</v>
      </c>
    </row>
    <row r="259" spans="1:11" x14ac:dyDescent="0.2">
      <c r="A259" t="s">
        <v>560</v>
      </c>
      <c r="B259" t="s">
        <v>252</v>
      </c>
      <c r="D259">
        <v>0</v>
      </c>
      <c r="E259" s="78">
        <v>47573</v>
      </c>
      <c r="H259">
        <f>Inputs!$O$116</f>
        <v>0</v>
      </c>
      <c r="J259">
        <v>0</v>
      </c>
      <c r="K259" t="s">
        <v>393</v>
      </c>
    </row>
    <row r="260" spans="1:11" x14ac:dyDescent="0.2">
      <c r="A260" t="s">
        <v>560</v>
      </c>
      <c r="B260" t="s">
        <v>296</v>
      </c>
      <c r="D260">
        <v>0</v>
      </c>
      <c r="E260" s="78">
        <v>45747</v>
      </c>
      <c r="H260">
        <f>Inputs!$J$117</f>
        <v>0</v>
      </c>
      <c r="J260">
        <v>0</v>
      </c>
      <c r="K260" t="s">
        <v>393</v>
      </c>
    </row>
    <row r="261" spans="1:11" x14ac:dyDescent="0.2">
      <c r="A261" t="s">
        <v>560</v>
      </c>
      <c r="B261" t="s">
        <v>296</v>
      </c>
      <c r="D261">
        <v>0</v>
      </c>
      <c r="E261" s="78">
        <v>46112</v>
      </c>
      <c r="H261">
        <f>Inputs!$K$117</f>
        <v>0</v>
      </c>
      <c r="J261">
        <v>0</v>
      </c>
      <c r="K261" t="s">
        <v>393</v>
      </c>
    </row>
    <row r="262" spans="1:11" x14ac:dyDescent="0.2">
      <c r="A262" t="s">
        <v>560</v>
      </c>
      <c r="B262" t="s">
        <v>296</v>
      </c>
      <c r="D262">
        <v>0</v>
      </c>
      <c r="E262" s="78">
        <v>46477</v>
      </c>
      <c r="H262">
        <f>Inputs!$L$117</f>
        <v>0</v>
      </c>
      <c r="J262">
        <v>0</v>
      </c>
      <c r="K262" t="s">
        <v>393</v>
      </c>
    </row>
    <row r="263" spans="1:11" x14ac:dyDescent="0.2">
      <c r="A263" t="s">
        <v>560</v>
      </c>
      <c r="B263" t="s">
        <v>296</v>
      </c>
      <c r="D263">
        <v>0</v>
      </c>
      <c r="E263" s="78">
        <v>46843</v>
      </c>
      <c r="H263">
        <f>Inputs!$M$117</f>
        <v>0</v>
      </c>
      <c r="J263">
        <v>0</v>
      </c>
      <c r="K263" t="s">
        <v>393</v>
      </c>
    </row>
    <row r="264" spans="1:11" x14ac:dyDescent="0.2">
      <c r="A264" t="s">
        <v>560</v>
      </c>
      <c r="B264" t="s">
        <v>296</v>
      </c>
      <c r="D264">
        <v>0</v>
      </c>
      <c r="E264" s="78">
        <v>47208</v>
      </c>
      <c r="H264">
        <f>Inputs!$N$117</f>
        <v>0</v>
      </c>
      <c r="J264">
        <v>0</v>
      </c>
      <c r="K264" t="s">
        <v>393</v>
      </c>
    </row>
    <row r="265" spans="1:11" x14ac:dyDescent="0.2">
      <c r="A265" t="s">
        <v>560</v>
      </c>
      <c r="B265" t="s">
        <v>296</v>
      </c>
      <c r="D265">
        <v>0</v>
      </c>
      <c r="E265" s="78">
        <v>47573</v>
      </c>
      <c r="H265">
        <f>Inputs!$O$117</f>
        <v>0</v>
      </c>
      <c r="J265">
        <v>0</v>
      </c>
      <c r="K265" t="s">
        <v>393</v>
      </c>
    </row>
    <row r="266" spans="1:11" x14ac:dyDescent="0.2">
      <c r="A266" t="s">
        <v>560</v>
      </c>
      <c r="B266" t="s">
        <v>506</v>
      </c>
      <c r="D266">
        <v>0</v>
      </c>
      <c r="E266" s="78">
        <v>45747</v>
      </c>
      <c r="H266">
        <f>Inputs!$J$118</f>
        <v>0</v>
      </c>
      <c r="J266">
        <v>0</v>
      </c>
      <c r="K266" t="s">
        <v>393</v>
      </c>
    </row>
    <row r="267" spans="1:11" x14ac:dyDescent="0.2">
      <c r="A267" t="s">
        <v>560</v>
      </c>
      <c r="B267" t="s">
        <v>506</v>
      </c>
      <c r="D267">
        <v>0</v>
      </c>
      <c r="E267" s="78">
        <v>46112</v>
      </c>
      <c r="H267">
        <f>Inputs!$K$118</f>
        <v>0</v>
      </c>
      <c r="J267">
        <v>0</v>
      </c>
      <c r="K267" t="s">
        <v>393</v>
      </c>
    </row>
    <row r="268" spans="1:11" x14ac:dyDescent="0.2">
      <c r="A268" t="s">
        <v>560</v>
      </c>
      <c r="B268" t="s">
        <v>506</v>
      </c>
      <c r="D268">
        <v>0</v>
      </c>
      <c r="E268" s="78">
        <v>46477</v>
      </c>
      <c r="H268">
        <f>Inputs!$L$118</f>
        <v>0</v>
      </c>
      <c r="J268">
        <v>0</v>
      </c>
      <c r="K268" t="s">
        <v>393</v>
      </c>
    </row>
    <row r="269" spans="1:11" x14ac:dyDescent="0.2">
      <c r="A269" t="s">
        <v>560</v>
      </c>
      <c r="B269" t="s">
        <v>506</v>
      </c>
      <c r="D269">
        <v>0</v>
      </c>
      <c r="E269" s="78">
        <v>46843</v>
      </c>
      <c r="H269">
        <f>Inputs!$M$118</f>
        <v>0</v>
      </c>
      <c r="J269">
        <v>0</v>
      </c>
      <c r="K269" t="s">
        <v>393</v>
      </c>
    </row>
    <row r="270" spans="1:11" x14ac:dyDescent="0.2">
      <c r="A270" t="s">
        <v>560</v>
      </c>
      <c r="B270" t="s">
        <v>506</v>
      </c>
      <c r="D270">
        <v>0</v>
      </c>
      <c r="E270" s="78">
        <v>47208</v>
      </c>
      <c r="H270">
        <f>Inputs!$N$118</f>
        <v>0</v>
      </c>
      <c r="J270">
        <v>0</v>
      </c>
      <c r="K270" t="s">
        <v>393</v>
      </c>
    </row>
    <row r="271" spans="1:11" x14ac:dyDescent="0.2">
      <c r="A271" t="s">
        <v>560</v>
      </c>
      <c r="B271" t="s">
        <v>506</v>
      </c>
      <c r="D271">
        <v>0</v>
      </c>
      <c r="E271" s="78">
        <v>47573</v>
      </c>
      <c r="H271">
        <f>Inputs!$O$118</f>
        <v>0</v>
      </c>
      <c r="J271">
        <v>0</v>
      </c>
      <c r="K271" t="s">
        <v>393</v>
      </c>
    </row>
    <row r="272" spans="1:11" x14ac:dyDescent="0.2">
      <c r="A272" t="s">
        <v>297</v>
      </c>
      <c r="B272" t="s">
        <v>259</v>
      </c>
      <c r="D272">
        <v>0</v>
      </c>
      <c r="E272" s="78">
        <v>45747</v>
      </c>
      <c r="H272">
        <f>Inputs!$J$121</f>
        <v>0</v>
      </c>
      <c r="J272">
        <v>0</v>
      </c>
      <c r="K272" t="s">
        <v>298</v>
      </c>
    </row>
    <row r="273" spans="1:11" x14ac:dyDescent="0.2">
      <c r="A273" t="s">
        <v>297</v>
      </c>
      <c r="B273" t="s">
        <v>259</v>
      </c>
      <c r="D273">
        <v>0</v>
      </c>
      <c r="E273" s="78">
        <v>46112</v>
      </c>
      <c r="H273">
        <f>Inputs!$K$121</f>
        <v>0</v>
      </c>
      <c r="J273">
        <v>0</v>
      </c>
      <c r="K273" t="s">
        <v>298</v>
      </c>
    </row>
    <row r="274" spans="1:11" x14ac:dyDescent="0.2">
      <c r="A274" t="s">
        <v>297</v>
      </c>
      <c r="B274" t="s">
        <v>259</v>
      </c>
      <c r="D274">
        <v>0</v>
      </c>
      <c r="E274" s="78">
        <v>46477</v>
      </c>
      <c r="H274">
        <f>Inputs!$L$121</f>
        <v>0</v>
      </c>
      <c r="J274">
        <v>0</v>
      </c>
      <c r="K274" t="s">
        <v>298</v>
      </c>
    </row>
    <row r="275" spans="1:11" x14ac:dyDescent="0.2">
      <c r="A275" t="s">
        <v>297</v>
      </c>
      <c r="B275" t="s">
        <v>259</v>
      </c>
      <c r="D275">
        <v>0</v>
      </c>
      <c r="E275" s="78">
        <v>46843</v>
      </c>
      <c r="H275">
        <f>Inputs!$M$121</f>
        <v>0</v>
      </c>
      <c r="J275">
        <v>0</v>
      </c>
      <c r="K275" t="s">
        <v>298</v>
      </c>
    </row>
    <row r="276" spans="1:11" x14ac:dyDescent="0.2">
      <c r="A276" t="s">
        <v>297</v>
      </c>
      <c r="B276" t="s">
        <v>259</v>
      </c>
      <c r="D276">
        <v>0</v>
      </c>
      <c r="E276" s="78">
        <v>47208</v>
      </c>
      <c r="H276">
        <f>Inputs!$N$121</f>
        <v>0</v>
      </c>
      <c r="J276">
        <v>0</v>
      </c>
      <c r="K276" t="s">
        <v>298</v>
      </c>
    </row>
    <row r="277" spans="1:11" x14ac:dyDescent="0.2">
      <c r="A277" t="s">
        <v>297</v>
      </c>
      <c r="B277" t="s">
        <v>259</v>
      </c>
      <c r="D277">
        <v>0</v>
      </c>
      <c r="E277" s="78">
        <v>47573</v>
      </c>
      <c r="H277">
        <f>Inputs!$O$121</f>
        <v>0</v>
      </c>
      <c r="J277">
        <v>0</v>
      </c>
      <c r="K277" t="s">
        <v>298</v>
      </c>
    </row>
    <row r="278" spans="1:11" x14ac:dyDescent="0.2">
      <c r="A278" t="s">
        <v>297</v>
      </c>
      <c r="B278" t="s">
        <v>242</v>
      </c>
      <c r="D278">
        <v>0</v>
      </c>
      <c r="E278" s="78">
        <v>45747</v>
      </c>
      <c r="H278">
        <f>Inputs!$J$122</f>
        <v>0</v>
      </c>
      <c r="J278">
        <v>0</v>
      </c>
      <c r="K278" t="s">
        <v>298</v>
      </c>
    </row>
    <row r="279" spans="1:11" x14ac:dyDescent="0.2">
      <c r="A279" t="s">
        <v>297</v>
      </c>
      <c r="B279" t="s">
        <v>242</v>
      </c>
      <c r="D279">
        <v>0</v>
      </c>
      <c r="E279" s="78">
        <v>46112</v>
      </c>
      <c r="H279">
        <f>Inputs!$K$122</f>
        <v>0</v>
      </c>
      <c r="J279">
        <v>0</v>
      </c>
      <c r="K279" t="s">
        <v>298</v>
      </c>
    </row>
    <row r="280" spans="1:11" x14ac:dyDescent="0.2">
      <c r="A280" t="s">
        <v>297</v>
      </c>
      <c r="B280" t="s">
        <v>242</v>
      </c>
      <c r="D280">
        <v>0</v>
      </c>
      <c r="E280" s="78">
        <v>46477</v>
      </c>
      <c r="H280">
        <f>Inputs!$L$122</f>
        <v>0</v>
      </c>
      <c r="J280">
        <v>0</v>
      </c>
      <c r="K280" t="s">
        <v>298</v>
      </c>
    </row>
    <row r="281" spans="1:11" x14ac:dyDescent="0.2">
      <c r="A281" t="s">
        <v>297</v>
      </c>
      <c r="B281" t="s">
        <v>242</v>
      </c>
      <c r="D281">
        <v>0</v>
      </c>
      <c r="E281" s="78">
        <v>46843</v>
      </c>
      <c r="H281">
        <f>Inputs!$M$122</f>
        <v>0</v>
      </c>
      <c r="J281">
        <v>0</v>
      </c>
      <c r="K281" t="s">
        <v>298</v>
      </c>
    </row>
    <row r="282" spans="1:11" x14ac:dyDescent="0.2">
      <c r="A282" t="s">
        <v>297</v>
      </c>
      <c r="B282" t="s">
        <v>242</v>
      </c>
      <c r="D282">
        <v>0</v>
      </c>
      <c r="E282" s="78">
        <v>47208</v>
      </c>
      <c r="H282">
        <f>Inputs!$N$122</f>
        <v>0</v>
      </c>
      <c r="J282">
        <v>0</v>
      </c>
      <c r="K282" t="s">
        <v>298</v>
      </c>
    </row>
    <row r="283" spans="1:11" x14ac:dyDescent="0.2">
      <c r="A283" t="s">
        <v>297</v>
      </c>
      <c r="B283" t="s">
        <v>242</v>
      </c>
      <c r="D283">
        <v>0</v>
      </c>
      <c r="E283" s="78">
        <v>47573</v>
      </c>
      <c r="H283">
        <f>Inputs!$O$122</f>
        <v>0</v>
      </c>
      <c r="J283">
        <v>0</v>
      </c>
      <c r="K283" t="s">
        <v>298</v>
      </c>
    </row>
    <row r="284" spans="1:11" x14ac:dyDescent="0.2">
      <c r="A284" t="s">
        <v>297</v>
      </c>
      <c r="B284" t="s">
        <v>469</v>
      </c>
      <c r="D284">
        <v>0</v>
      </c>
      <c r="E284" s="78">
        <v>45747</v>
      </c>
      <c r="H284">
        <f>Inputs!$J$123</f>
        <v>0</v>
      </c>
      <c r="J284">
        <v>0</v>
      </c>
      <c r="K284" t="s">
        <v>298</v>
      </c>
    </row>
    <row r="285" spans="1:11" x14ac:dyDescent="0.2">
      <c r="A285" t="s">
        <v>297</v>
      </c>
      <c r="B285" t="s">
        <v>469</v>
      </c>
      <c r="D285">
        <v>0</v>
      </c>
      <c r="E285" s="78">
        <v>46112</v>
      </c>
      <c r="H285">
        <f>Inputs!$K$123</f>
        <v>0</v>
      </c>
      <c r="J285">
        <v>0</v>
      </c>
      <c r="K285" t="s">
        <v>298</v>
      </c>
    </row>
    <row r="286" spans="1:11" x14ac:dyDescent="0.2">
      <c r="A286" t="s">
        <v>297</v>
      </c>
      <c r="B286" t="s">
        <v>469</v>
      </c>
      <c r="D286">
        <v>0</v>
      </c>
      <c r="E286" s="78">
        <v>46477</v>
      </c>
      <c r="H286">
        <f>Inputs!$L$123</f>
        <v>0</v>
      </c>
      <c r="J286">
        <v>0</v>
      </c>
      <c r="K286" t="s">
        <v>298</v>
      </c>
    </row>
    <row r="287" spans="1:11" x14ac:dyDescent="0.2">
      <c r="A287" t="s">
        <v>297</v>
      </c>
      <c r="B287" t="s">
        <v>469</v>
      </c>
      <c r="D287">
        <v>0</v>
      </c>
      <c r="E287" s="78">
        <v>46843</v>
      </c>
      <c r="H287">
        <f>Inputs!$M$123</f>
        <v>0</v>
      </c>
      <c r="J287">
        <v>0</v>
      </c>
      <c r="K287" t="s">
        <v>298</v>
      </c>
    </row>
    <row r="288" spans="1:11" x14ac:dyDescent="0.2">
      <c r="A288" t="s">
        <v>297</v>
      </c>
      <c r="B288" t="s">
        <v>469</v>
      </c>
      <c r="D288">
        <v>0</v>
      </c>
      <c r="E288" s="78">
        <v>47208</v>
      </c>
      <c r="H288">
        <f>Inputs!$N$123</f>
        <v>0</v>
      </c>
      <c r="J288">
        <v>0</v>
      </c>
      <c r="K288" t="s">
        <v>298</v>
      </c>
    </row>
    <row r="289" spans="1:11" x14ac:dyDescent="0.2">
      <c r="A289" t="s">
        <v>297</v>
      </c>
      <c r="B289" t="s">
        <v>469</v>
      </c>
      <c r="D289">
        <v>0</v>
      </c>
      <c r="E289" s="78">
        <v>47573</v>
      </c>
      <c r="H289">
        <f>Inputs!$O$123</f>
        <v>0</v>
      </c>
      <c r="J289">
        <v>0</v>
      </c>
      <c r="K289" t="s">
        <v>298</v>
      </c>
    </row>
    <row r="290" spans="1:11" x14ac:dyDescent="0.2">
      <c r="A290" t="s">
        <v>297</v>
      </c>
      <c r="B290" t="s">
        <v>252</v>
      </c>
      <c r="D290">
        <v>0</v>
      </c>
      <c r="E290" s="78">
        <v>45747</v>
      </c>
      <c r="H290">
        <f>Inputs!$J$124</f>
        <v>0</v>
      </c>
      <c r="J290">
        <v>0</v>
      </c>
      <c r="K290" t="s">
        <v>298</v>
      </c>
    </row>
    <row r="291" spans="1:11" x14ac:dyDescent="0.2">
      <c r="A291" t="s">
        <v>297</v>
      </c>
      <c r="B291" t="s">
        <v>252</v>
      </c>
      <c r="D291">
        <v>0</v>
      </c>
      <c r="E291" s="78">
        <v>46112</v>
      </c>
      <c r="H291">
        <f>Inputs!$K$124</f>
        <v>0</v>
      </c>
      <c r="J291">
        <v>0</v>
      </c>
      <c r="K291" t="s">
        <v>298</v>
      </c>
    </row>
    <row r="292" spans="1:11" x14ac:dyDescent="0.2">
      <c r="A292" t="s">
        <v>297</v>
      </c>
      <c r="B292" t="s">
        <v>252</v>
      </c>
      <c r="D292">
        <v>0</v>
      </c>
      <c r="E292" s="78">
        <v>46477</v>
      </c>
      <c r="H292">
        <f>Inputs!$L$124</f>
        <v>0</v>
      </c>
      <c r="J292">
        <v>0</v>
      </c>
      <c r="K292" t="s">
        <v>298</v>
      </c>
    </row>
    <row r="293" spans="1:11" x14ac:dyDescent="0.2">
      <c r="A293" t="s">
        <v>297</v>
      </c>
      <c r="B293" t="s">
        <v>252</v>
      </c>
      <c r="D293">
        <v>0</v>
      </c>
      <c r="E293" s="78">
        <v>46843</v>
      </c>
      <c r="H293">
        <f>Inputs!$M$124</f>
        <v>0</v>
      </c>
      <c r="J293">
        <v>0</v>
      </c>
      <c r="K293" t="s">
        <v>298</v>
      </c>
    </row>
    <row r="294" spans="1:11" x14ac:dyDescent="0.2">
      <c r="A294" t="s">
        <v>297</v>
      </c>
      <c r="B294" t="s">
        <v>252</v>
      </c>
      <c r="D294">
        <v>0</v>
      </c>
      <c r="E294" s="78">
        <v>47208</v>
      </c>
      <c r="H294">
        <f>Inputs!$N$124</f>
        <v>0</v>
      </c>
      <c r="J294">
        <v>0</v>
      </c>
      <c r="K294" t="s">
        <v>298</v>
      </c>
    </row>
    <row r="295" spans="1:11" x14ac:dyDescent="0.2">
      <c r="A295" t="s">
        <v>297</v>
      </c>
      <c r="B295" t="s">
        <v>252</v>
      </c>
      <c r="D295">
        <v>0</v>
      </c>
      <c r="E295" s="78">
        <v>47573</v>
      </c>
      <c r="H295">
        <f>Inputs!$O$124</f>
        <v>0</v>
      </c>
      <c r="J295">
        <v>0</v>
      </c>
      <c r="K295" t="s">
        <v>298</v>
      </c>
    </row>
    <row r="296" spans="1:11" x14ac:dyDescent="0.2">
      <c r="A296" t="s">
        <v>297</v>
      </c>
      <c r="B296" t="s">
        <v>296</v>
      </c>
      <c r="D296">
        <v>0</v>
      </c>
      <c r="E296" s="78">
        <v>45747</v>
      </c>
      <c r="H296">
        <f>Inputs!$J$125</f>
        <v>0</v>
      </c>
      <c r="J296">
        <v>0</v>
      </c>
      <c r="K296" t="s">
        <v>298</v>
      </c>
    </row>
    <row r="297" spans="1:11" x14ac:dyDescent="0.2">
      <c r="A297" t="s">
        <v>297</v>
      </c>
      <c r="B297" t="s">
        <v>296</v>
      </c>
      <c r="D297">
        <v>0</v>
      </c>
      <c r="E297" s="78">
        <v>46112</v>
      </c>
      <c r="H297">
        <f>Inputs!$K$125</f>
        <v>0</v>
      </c>
      <c r="J297">
        <v>0</v>
      </c>
      <c r="K297" t="s">
        <v>298</v>
      </c>
    </row>
    <row r="298" spans="1:11" x14ac:dyDescent="0.2">
      <c r="A298" t="s">
        <v>297</v>
      </c>
      <c r="B298" t="s">
        <v>296</v>
      </c>
      <c r="D298">
        <v>0</v>
      </c>
      <c r="E298" s="78">
        <v>46477</v>
      </c>
      <c r="H298">
        <f>Inputs!$L$125</f>
        <v>0</v>
      </c>
      <c r="J298">
        <v>0</v>
      </c>
      <c r="K298" t="s">
        <v>298</v>
      </c>
    </row>
    <row r="299" spans="1:11" x14ac:dyDescent="0.2">
      <c r="A299" t="s">
        <v>297</v>
      </c>
      <c r="B299" t="s">
        <v>296</v>
      </c>
      <c r="D299">
        <v>0</v>
      </c>
      <c r="E299" s="78">
        <v>46843</v>
      </c>
      <c r="H299">
        <f>Inputs!$M$125</f>
        <v>0</v>
      </c>
      <c r="J299">
        <v>0</v>
      </c>
      <c r="K299" t="s">
        <v>298</v>
      </c>
    </row>
    <row r="300" spans="1:11" x14ac:dyDescent="0.2">
      <c r="A300" t="s">
        <v>297</v>
      </c>
      <c r="B300" t="s">
        <v>296</v>
      </c>
      <c r="D300">
        <v>0</v>
      </c>
      <c r="E300" s="78">
        <v>47208</v>
      </c>
      <c r="H300">
        <f>Inputs!$N$125</f>
        <v>0</v>
      </c>
      <c r="J300">
        <v>0</v>
      </c>
      <c r="K300" t="s">
        <v>298</v>
      </c>
    </row>
    <row r="301" spans="1:11" x14ac:dyDescent="0.2">
      <c r="A301" t="s">
        <v>297</v>
      </c>
      <c r="B301" t="s">
        <v>296</v>
      </c>
      <c r="D301">
        <v>0</v>
      </c>
      <c r="E301" s="78">
        <v>47573</v>
      </c>
      <c r="H301">
        <f>Inputs!$O$125</f>
        <v>0</v>
      </c>
      <c r="J301">
        <v>0</v>
      </c>
      <c r="K301" t="s">
        <v>298</v>
      </c>
    </row>
    <row r="302" spans="1:11" x14ac:dyDescent="0.2">
      <c r="A302" t="s">
        <v>297</v>
      </c>
      <c r="B302" t="s">
        <v>506</v>
      </c>
      <c r="D302">
        <v>0</v>
      </c>
      <c r="E302" s="78">
        <v>45747</v>
      </c>
      <c r="H302">
        <f>Inputs!$J$126</f>
        <v>0</v>
      </c>
      <c r="J302">
        <v>0</v>
      </c>
      <c r="K302" t="s">
        <v>298</v>
      </c>
    </row>
    <row r="303" spans="1:11" x14ac:dyDescent="0.2">
      <c r="A303" t="s">
        <v>297</v>
      </c>
      <c r="B303" t="s">
        <v>506</v>
      </c>
      <c r="D303">
        <v>0</v>
      </c>
      <c r="E303" s="78">
        <v>46112</v>
      </c>
      <c r="H303">
        <f>Inputs!$K$126</f>
        <v>0</v>
      </c>
      <c r="J303">
        <v>0</v>
      </c>
      <c r="K303" t="s">
        <v>298</v>
      </c>
    </row>
    <row r="304" spans="1:11" x14ac:dyDescent="0.2">
      <c r="A304" t="s">
        <v>297</v>
      </c>
      <c r="B304" t="s">
        <v>506</v>
      </c>
      <c r="D304">
        <v>0</v>
      </c>
      <c r="E304" s="78">
        <v>46477</v>
      </c>
      <c r="H304">
        <f>Inputs!$L$126</f>
        <v>0</v>
      </c>
      <c r="J304">
        <v>0</v>
      </c>
      <c r="K304" t="s">
        <v>298</v>
      </c>
    </row>
    <row r="305" spans="1:11" x14ac:dyDescent="0.2">
      <c r="A305" t="s">
        <v>297</v>
      </c>
      <c r="B305" t="s">
        <v>506</v>
      </c>
      <c r="D305">
        <v>0</v>
      </c>
      <c r="E305" s="78">
        <v>46843</v>
      </c>
      <c r="H305">
        <f>Inputs!$M$126</f>
        <v>0</v>
      </c>
      <c r="J305">
        <v>0</v>
      </c>
      <c r="K305" t="s">
        <v>298</v>
      </c>
    </row>
    <row r="306" spans="1:11" x14ac:dyDescent="0.2">
      <c r="A306" t="s">
        <v>297</v>
      </c>
      <c r="B306" t="s">
        <v>506</v>
      </c>
      <c r="D306">
        <v>0</v>
      </c>
      <c r="E306" s="78">
        <v>47208</v>
      </c>
      <c r="H306">
        <f>Inputs!$N$126</f>
        <v>0</v>
      </c>
      <c r="J306">
        <v>0</v>
      </c>
      <c r="K306" t="s">
        <v>298</v>
      </c>
    </row>
    <row r="307" spans="1:11" x14ac:dyDescent="0.2">
      <c r="A307" t="s">
        <v>297</v>
      </c>
      <c r="B307" t="s">
        <v>506</v>
      </c>
      <c r="D307">
        <v>0</v>
      </c>
      <c r="E307" s="78">
        <v>47573</v>
      </c>
      <c r="H307">
        <f>Inputs!$O$126</f>
        <v>0</v>
      </c>
      <c r="J307">
        <v>0</v>
      </c>
      <c r="K307" t="s">
        <v>298</v>
      </c>
    </row>
    <row r="308" spans="1:11" x14ac:dyDescent="0.2">
      <c r="A308" t="s">
        <v>72</v>
      </c>
      <c r="B308" t="s">
        <v>259</v>
      </c>
      <c r="D308">
        <v>0</v>
      </c>
      <c r="E308" s="78">
        <v>45747</v>
      </c>
      <c r="H308">
        <f>Inputs!$J$128</f>
        <v>0</v>
      </c>
      <c r="J308">
        <v>0</v>
      </c>
      <c r="K308" t="s">
        <v>192</v>
      </c>
    </row>
    <row r="309" spans="1:11" x14ac:dyDescent="0.2">
      <c r="A309" t="s">
        <v>72</v>
      </c>
      <c r="B309" t="s">
        <v>259</v>
      </c>
      <c r="D309">
        <v>0</v>
      </c>
      <c r="E309" s="78">
        <v>46112</v>
      </c>
      <c r="H309">
        <f>Inputs!$K$128</f>
        <v>0</v>
      </c>
      <c r="J309">
        <v>0</v>
      </c>
      <c r="K309" t="s">
        <v>192</v>
      </c>
    </row>
    <row r="310" spans="1:11" x14ac:dyDescent="0.2">
      <c r="A310" t="s">
        <v>72</v>
      </c>
      <c r="B310" t="s">
        <v>259</v>
      </c>
      <c r="D310">
        <v>0</v>
      </c>
      <c r="E310" s="78">
        <v>46477</v>
      </c>
      <c r="H310">
        <f>Inputs!$L$128</f>
        <v>0</v>
      </c>
      <c r="J310">
        <v>0</v>
      </c>
      <c r="K310" t="s">
        <v>192</v>
      </c>
    </row>
    <row r="311" spans="1:11" x14ac:dyDescent="0.2">
      <c r="A311" t="s">
        <v>72</v>
      </c>
      <c r="B311" t="s">
        <v>259</v>
      </c>
      <c r="D311">
        <v>0</v>
      </c>
      <c r="E311" s="78">
        <v>46843</v>
      </c>
      <c r="H311">
        <f>Inputs!$M$128</f>
        <v>0</v>
      </c>
      <c r="J311">
        <v>0</v>
      </c>
      <c r="K311" t="s">
        <v>192</v>
      </c>
    </row>
    <row r="312" spans="1:11" x14ac:dyDescent="0.2">
      <c r="A312" t="s">
        <v>72</v>
      </c>
      <c r="B312" t="s">
        <v>259</v>
      </c>
      <c r="D312">
        <v>0</v>
      </c>
      <c r="E312" s="78">
        <v>47208</v>
      </c>
      <c r="H312">
        <f>Inputs!$N$128</f>
        <v>0</v>
      </c>
      <c r="J312">
        <v>0</v>
      </c>
      <c r="K312" t="s">
        <v>192</v>
      </c>
    </row>
    <row r="313" spans="1:11" x14ac:dyDescent="0.2">
      <c r="A313" t="s">
        <v>72</v>
      </c>
      <c r="B313" t="s">
        <v>259</v>
      </c>
      <c r="D313">
        <v>0</v>
      </c>
      <c r="E313" s="78">
        <v>47573</v>
      </c>
      <c r="H313">
        <f>Inputs!$O$128</f>
        <v>0</v>
      </c>
      <c r="J313">
        <v>0</v>
      </c>
      <c r="K313" t="s">
        <v>192</v>
      </c>
    </row>
    <row r="314" spans="1:11" x14ac:dyDescent="0.2">
      <c r="A314" t="s">
        <v>72</v>
      </c>
      <c r="B314" t="s">
        <v>242</v>
      </c>
      <c r="D314">
        <v>0</v>
      </c>
      <c r="E314" s="78">
        <v>45747</v>
      </c>
      <c r="H314">
        <f>Inputs!$J$129</f>
        <v>0</v>
      </c>
      <c r="J314">
        <v>0</v>
      </c>
      <c r="K314" t="s">
        <v>192</v>
      </c>
    </row>
    <row r="315" spans="1:11" x14ac:dyDescent="0.2">
      <c r="A315" t="s">
        <v>72</v>
      </c>
      <c r="B315" t="s">
        <v>242</v>
      </c>
      <c r="D315">
        <v>0</v>
      </c>
      <c r="E315" s="78">
        <v>46112</v>
      </c>
      <c r="H315">
        <f>Inputs!$K$129</f>
        <v>0</v>
      </c>
      <c r="J315">
        <v>0</v>
      </c>
      <c r="K315" t="s">
        <v>192</v>
      </c>
    </row>
    <row r="316" spans="1:11" x14ac:dyDescent="0.2">
      <c r="A316" t="s">
        <v>72</v>
      </c>
      <c r="B316" t="s">
        <v>242</v>
      </c>
      <c r="D316">
        <v>0</v>
      </c>
      <c r="E316" s="78">
        <v>46477</v>
      </c>
      <c r="H316">
        <f>Inputs!$L$129</f>
        <v>0</v>
      </c>
      <c r="J316">
        <v>0</v>
      </c>
      <c r="K316" t="s">
        <v>192</v>
      </c>
    </row>
    <row r="317" spans="1:11" x14ac:dyDescent="0.2">
      <c r="A317" t="s">
        <v>72</v>
      </c>
      <c r="B317" t="s">
        <v>242</v>
      </c>
      <c r="D317">
        <v>0</v>
      </c>
      <c r="E317" s="78">
        <v>46843</v>
      </c>
      <c r="H317">
        <f>Inputs!$M$129</f>
        <v>0</v>
      </c>
      <c r="J317">
        <v>0</v>
      </c>
      <c r="K317" t="s">
        <v>192</v>
      </c>
    </row>
    <row r="318" spans="1:11" x14ac:dyDescent="0.2">
      <c r="A318" t="s">
        <v>72</v>
      </c>
      <c r="B318" t="s">
        <v>242</v>
      </c>
      <c r="D318">
        <v>0</v>
      </c>
      <c r="E318" s="78">
        <v>47208</v>
      </c>
      <c r="H318">
        <f>Inputs!$N$129</f>
        <v>0</v>
      </c>
      <c r="J318">
        <v>0</v>
      </c>
      <c r="K318" t="s">
        <v>192</v>
      </c>
    </row>
    <row r="319" spans="1:11" x14ac:dyDescent="0.2">
      <c r="A319" t="s">
        <v>72</v>
      </c>
      <c r="B319" t="s">
        <v>242</v>
      </c>
      <c r="D319">
        <v>0</v>
      </c>
      <c r="E319" s="78">
        <v>47573</v>
      </c>
      <c r="H319">
        <f>Inputs!$O$129</f>
        <v>0</v>
      </c>
      <c r="J319">
        <v>0</v>
      </c>
      <c r="K319" t="s">
        <v>192</v>
      </c>
    </row>
    <row r="320" spans="1:11" x14ac:dyDescent="0.2">
      <c r="A320" t="s">
        <v>72</v>
      </c>
      <c r="B320" t="s">
        <v>469</v>
      </c>
      <c r="D320">
        <v>0</v>
      </c>
      <c r="E320" s="78">
        <v>45747</v>
      </c>
      <c r="H320">
        <f>Inputs!$J$130</f>
        <v>0</v>
      </c>
      <c r="J320">
        <v>0</v>
      </c>
      <c r="K320" t="s">
        <v>192</v>
      </c>
    </row>
    <row r="321" spans="1:11" x14ac:dyDescent="0.2">
      <c r="A321" t="s">
        <v>72</v>
      </c>
      <c r="B321" t="s">
        <v>469</v>
      </c>
      <c r="D321">
        <v>0</v>
      </c>
      <c r="E321" s="78">
        <v>46112</v>
      </c>
      <c r="H321">
        <f>Inputs!$K$130</f>
        <v>0</v>
      </c>
      <c r="J321">
        <v>0</v>
      </c>
      <c r="K321" t="s">
        <v>192</v>
      </c>
    </row>
    <row r="322" spans="1:11" x14ac:dyDescent="0.2">
      <c r="A322" t="s">
        <v>72</v>
      </c>
      <c r="B322" t="s">
        <v>469</v>
      </c>
      <c r="D322">
        <v>0</v>
      </c>
      <c r="E322" s="78">
        <v>46477</v>
      </c>
      <c r="H322">
        <f>Inputs!$L$130</f>
        <v>0</v>
      </c>
      <c r="J322">
        <v>0</v>
      </c>
      <c r="K322" t="s">
        <v>192</v>
      </c>
    </row>
    <row r="323" spans="1:11" x14ac:dyDescent="0.2">
      <c r="A323" t="s">
        <v>72</v>
      </c>
      <c r="B323" t="s">
        <v>469</v>
      </c>
      <c r="D323">
        <v>0</v>
      </c>
      <c r="E323" s="78">
        <v>46843</v>
      </c>
      <c r="H323">
        <f>Inputs!$M$130</f>
        <v>0</v>
      </c>
      <c r="J323">
        <v>0</v>
      </c>
      <c r="K323" t="s">
        <v>192</v>
      </c>
    </row>
    <row r="324" spans="1:11" x14ac:dyDescent="0.2">
      <c r="A324" t="s">
        <v>72</v>
      </c>
      <c r="B324" t="s">
        <v>469</v>
      </c>
      <c r="D324">
        <v>0</v>
      </c>
      <c r="E324" s="78">
        <v>47208</v>
      </c>
      <c r="H324">
        <f>Inputs!$N$130</f>
        <v>0</v>
      </c>
      <c r="J324">
        <v>0</v>
      </c>
      <c r="K324" t="s">
        <v>192</v>
      </c>
    </row>
    <row r="325" spans="1:11" x14ac:dyDescent="0.2">
      <c r="A325" t="s">
        <v>72</v>
      </c>
      <c r="B325" t="s">
        <v>469</v>
      </c>
      <c r="D325">
        <v>0</v>
      </c>
      <c r="E325" s="78">
        <v>47573</v>
      </c>
      <c r="H325">
        <f>Inputs!$O$130</f>
        <v>0</v>
      </c>
      <c r="J325">
        <v>0</v>
      </c>
      <c r="K325" t="s">
        <v>192</v>
      </c>
    </row>
    <row r="326" spans="1:11" x14ac:dyDescent="0.2">
      <c r="A326" t="s">
        <v>72</v>
      </c>
      <c r="B326" t="s">
        <v>252</v>
      </c>
      <c r="D326">
        <v>0</v>
      </c>
      <c r="E326" s="78">
        <v>45747</v>
      </c>
      <c r="H326">
        <f>Inputs!$J$131</f>
        <v>0</v>
      </c>
      <c r="J326">
        <v>0</v>
      </c>
      <c r="K326" t="s">
        <v>192</v>
      </c>
    </row>
    <row r="327" spans="1:11" x14ac:dyDescent="0.2">
      <c r="A327" t="s">
        <v>72</v>
      </c>
      <c r="B327" t="s">
        <v>252</v>
      </c>
      <c r="D327">
        <v>0</v>
      </c>
      <c r="E327" s="78">
        <v>46112</v>
      </c>
      <c r="H327">
        <f>Inputs!$K$131</f>
        <v>0</v>
      </c>
      <c r="J327">
        <v>0</v>
      </c>
      <c r="K327" t="s">
        <v>192</v>
      </c>
    </row>
    <row r="328" spans="1:11" x14ac:dyDescent="0.2">
      <c r="A328" t="s">
        <v>72</v>
      </c>
      <c r="B328" t="s">
        <v>252</v>
      </c>
      <c r="D328">
        <v>0</v>
      </c>
      <c r="E328" s="78">
        <v>46477</v>
      </c>
      <c r="H328">
        <f>Inputs!$L$131</f>
        <v>0</v>
      </c>
      <c r="J328">
        <v>0</v>
      </c>
      <c r="K328" t="s">
        <v>192</v>
      </c>
    </row>
    <row r="329" spans="1:11" x14ac:dyDescent="0.2">
      <c r="A329" t="s">
        <v>72</v>
      </c>
      <c r="B329" t="s">
        <v>252</v>
      </c>
      <c r="D329">
        <v>0</v>
      </c>
      <c r="E329" s="78">
        <v>46843</v>
      </c>
      <c r="H329">
        <f>Inputs!$M$131</f>
        <v>0</v>
      </c>
      <c r="J329">
        <v>0</v>
      </c>
      <c r="K329" t="s">
        <v>192</v>
      </c>
    </row>
    <row r="330" spans="1:11" x14ac:dyDescent="0.2">
      <c r="A330" t="s">
        <v>72</v>
      </c>
      <c r="B330" t="s">
        <v>252</v>
      </c>
      <c r="D330">
        <v>0</v>
      </c>
      <c r="E330" s="78">
        <v>47208</v>
      </c>
      <c r="H330">
        <f>Inputs!$N$131</f>
        <v>0</v>
      </c>
      <c r="J330">
        <v>0</v>
      </c>
      <c r="K330" t="s">
        <v>192</v>
      </c>
    </row>
    <row r="331" spans="1:11" x14ac:dyDescent="0.2">
      <c r="A331" t="s">
        <v>72</v>
      </c>
      <c r="B331" t="s">
        <v>252</v>
      </c>
      <c r="D331">
        <v>0</v>
      </c>
      <c r="E331" s="78">
        <v>47573</v>
      </c>
      <c r="H331">
        <f>Inputs!$O$131</f>
        <v>0</v>
      </c>
      <c r="J331">
        <v>0</v>
      </c>
      <c r="K331" t="s">
        <v>192</v>
      </c>
    </row>
    <row r="332" spans="1:11" x14ac:dyDescent="0.2">
      <c r="A332" t="s">
        <v>72</v>
      </c>
      <c r="B332" t="s">
        <v>296</v>
      </c>
      <c r="D332">
        <v>0</v>
      </c>
      <c r="E332" s="78">
        <v>45747</v>
      </c>
      <c r="H332">
        <f>Inputs!$J$132</f>
        <v>0</v>
      </c>
      <c r="J332">
        <v>0</v>
      </c>
      <c r="K332" t="s">
        <v>192</v>
      </c>
    </row>
    <row r="333" spans="1:11" x14ac:dyDescent="0.2">
      <c r="A333" t="s">
        <v>72</v>
      </c>
      <c r="B333" t="s">
        <v>296</v>
      </c>
      <c r="D333">
        <v>0</v>
      </c>
      <c r="E333" s="78">
        <v>46112</v>
      </c>
      <c r="H333">
        <f>Inputs!$K$132</f>
        <v>0</v>
      </c>
      <c r="J333">
        <v>0</v>
      </c>
      <c r="K333" t="s">
        <v>192</v>
      </c>
    </row>
    <row r="334" spans="1:11" x14ac:dyDescent="0.2">
      <c r="A334" t="s">
        <v>72</v>
      </c>
      <c r="B334" t="s">
        <v>296</v>
      </c>
      <c r="D334">
        <v>0</v>
      </c>
      <c r="E334" s="78">
        <v>46477</v>
      </c>
      <c r="H334">
        <f>Inputs!$L$132</f>
        <v>0</v>
      </c>
      <c r="J334">
        <v>0</v>
      </c>
      <c r="K334" t="s">
        <v>192</v>
      </c>
    </row>
    <row r="335" spans="1:11" x14ac:dyDescent="0.2">
      <c r="A335" t="s">
        <v>72</v>
      </c>
      <c r="B335" t="s">
        <v>296</v>
      </c>
      <c r="D335">
        <v>0</v>
      </c>
      <c r="E335" s="78">
        <v>46843</v>
      </c>
      <c r="H335">
        <f>Inputs!$M$132</f>
        <v>0</v>
      </c>
      <c r="J335">
        <v>0</v>
      </c>
      <c r="K335" t="s">
        <v>192</v>
      </c>
    </row>
    <row r="336" spans="1:11" x14ac:dyDescent="0.2">
      <c r="A336" t="s">
        <v>72</v>
      </c>
      <c r="B336" t="s">
        <v>296</v>
      </c>
      <c r="D336">
        <v>0</v>
      </c>
      <c r="E336" s="78">
        <v>47208</v>
      </c>
      <c r="H336">
        <f>Inputs!$N$132</f>
        <v>0</v>
      </c>
      <c r="J336">
        <v>0</v>
      </c>
      <c r="K336" t="s">
        <v>192</v>
      </c>
    </row>
    <row r="337" spans="1:11" x14ac:dyDescent="0.2">
      <c r="A337" t="s">
        <v>72</v>
      </c>
      <c r="B337" t="s">
        <v>296</v>
      </c>
      <c r="D337">
        <v>0</v>
      </c>
      <c r="E337" s="78">
        <v>47573</v>
      </c>
      <c r="H337">
        <f>Inputs!$O$132</f>
        <v>0</v>
      </c>
      <c r="J337">
        <v>0</v>
      </c>
      <c r="K337" t="s">
        <v>192</v>
      </c>
    </row>
    <row r="338" spans="1:11" x14ac:dyDescent="0.2">
      <c r="A338" t="s">
        <v>72</v>
      </c>
      <c r="B338" t="s">
        <v>506</v>
      </c>
      <c r="D338">
        <v>0</v>
      </c>
      <c r="E338" s="78">
        <v>45747</v>
      </c>
      <c r="H338">
        <f>Inputs!$J$133</f>
        <v>0</v>
      </c>
      <c r="J338">
        <v>0</v>
      </c>
      <c r="K338" t="s">
        <v>192</v>
      </c>
    </row>
    <row r="339" spans="1:11" x14ac:dyDescent="0.2">
      <c r="A339" t="s">
        <v>72</v>
      </c>
      <c r="B339" t="s">
        <v>506</v>
      </c>
      <c r="D339">
        <v>0</v>
      </c>
      <c r="E339" s="78">
        <v>46112</v>
      </c>
      <c r="H339">
        <f>Inputs!$K$133</f>
        <v>0</v>
      </c>
      <c r="J339">
        <v>0</v>
      </c>
      <c r="K339" t="s">
        <v>192</v>
      </c>
    </row>
    <row r="340" spans="1:11" x14ac:dyDescent="0.2">
      <c r="A340" t="s">
        <v>72</v>
      </c>
      <c r="B340" t="s">
        <v>506</v>
      </c>
      <c r="D340">
        <v>0</v>
      </c>
      <c r="E340" s="78">
        <v>46477</v>
      </c>
      <c r="H340">
        <f>Inputs!$L$133</f>
        <v>0</v>
      </c>
      <c r="J340">
        <v>0</v>
      </c>
      <c r="K340" t="s">
        <v>192</v>
      </c>
    </row>
    <row r="341" spans="1:11" x14ac:dyDescent="0.2">
      <c r="A341" t="s">
        <v>72</v>
      </c>
      <c r="B341" t="s">
        <v>506</v>
      </c>
      <c r="D341">
        <v>0</v>
      </c>
      <c r="E341" s="78">
        <v>46843</v>
      </c>
      <c r="H341">
        <f>Inputs!$M$133</f>
        <v>0</v>
      </c>
      <c r="J341">
        <v>0</v>
      </c>
      <c r="K341" t="s">
        <v>192</v>
      </c>
    </row>
    <row r="342" spans="1:11" x14ac:dyDescent="0.2">
      <c r="A342" t="s">
        <v>72</v>
      </c>
      <c r="B342" t="s">
        <v>506</v>
      </c>
      <c r="D342">
        <v>0</v>
      </c>
      <c r="E342" s="78">
        <v>47208</v>
      </c>
      <c r="H342">
        <f>Inputs!$N$133</f>
        <v>0</v>
      </c>
      <c r="J342">
        <v>0</v>
      </c>
      <c r="K342" t="s">
        <v>192</v>
      </c>
    </row>
    <row r="343" spans="1:11" x14ac:dyDescent="0.2">
      <c r="A343" t="s">
        <v>72</v>
      </c>
      <c r="B343" t="s">
        <v>506</v>
      </c>
      <c r="D343">
        <v>0</v>
      </c>
      <c r="E343" s="78">
        <v>47573</v>
      </c>
      <c r="H343">
        <f>Inputs!$O$133</f>
        <v>0</v>
      </c>
      <c r="J343">
        <v>0</v>
      </c>
      <c r="K343" t="s">
        <v>192</v>
      </c>
    </row>
    <row r="344" spans="1:11" x14ac:dyDescent="0.2">
      <c r="A344" t="s">
        <v>637</v>
      </c>
      <c r="D344">
        <v>0</v>
      </c>
      <c r="E344" s="78">
        <v>45747</v>
      </c>
      <c r="H344">
        <f>Time!$J$12</f>
        <v>1</v>
      </c>
      <c r="J344">
        <v>0</v>
      </c>
      <c r="K344" t="s">
        <v>73</v>
      </c>
    </row>
    <row r="345" spans="1:11" x14ac:dyDescent="0.2">
      <c r="A345" t="s">
        <v>637</v>
      </c>
      <c r="D345">
        <v>0</v>
      </c>
      <c r="E345" s="78">
        <v>46112</v>
      </c>
      <c r="H345">
        <f>Time!$K$12</f>
        <v>0</v>
      </c>
      <c r="J345">
        <v>0</v>
      </c>
      <c r="K345" t="s">
        <v>73</v>
      </c>
    </row>
    <row r="346" spans="1:11" x14ac:dyDescent="0.2">
      <c r="A346" t="s">
        <v>637</v>
      </c>
      <c r="D346">
        <v>0</v>
      </c>
      <c r="E346" s="78">
        <v>46477</v>
      </c>
      <c r="H346">
        <f>Time!$L$12</f>
        <v>0</v>
      </c>
      <c r="J346">
        <v>0</v>
      </c>
      <c r="K346" t="s">
        <v>73</v>
      </c>
    </row>
    <row r="347" spans="1:11" x14ac:dyDescent="0.2">
      <c r="A347" t="s">
        <v>637</v>
      </c>
      <c r="D347">
        <v>0</v>
      </c>
      <c r="E347" s="78">
        <v>46843</v>
      </c>
      <c r="H347">
        <f>Time!$M$12</f>
        <v>0</v>
      </c>
      <c r="J347">
        <v>0</v>
      </c>
      <c r="K347" t="s">
        <v>73</v>
      </c>
    </row>
    <row r="348" spans="1:11" x14ac:dyDescent="0.2">
      <c r="A348" t="s">
        <v>637</v>
      </c>
      <c r="D348">
        <v>0</v>
      </c>
      <c r="E348" s="78">
        <v>47208</v>
      </c>
      <c r="H348">
        <f>Time!$N$12</f>
        <v>0</v>
      </c>
      <c r="J348">
        <v>0</v>
      </c>
      <c r="K348" t="s">
        <v>73</v>
      </c>
    </row>
    <row r="349" spans="1:11" x14ac:dyDescent="0.2">
      <c r="A349" t="s">
        <v>637</v>
      </c>
      <c r="D349">
        <v>0</v>
      </c>
      <c r="E349" s="78">
        <v>47573</v>
      </c>
      <c r="H349">
        <f>Time!$O$12</f>
        <v>0</v>
      </c>
      <c r="J349">
        <v>0</v>
      </c>
      <c r="K349" t="s">
        <v>73</v>
      </c>
    </row>
    <row r="350" spans="1:11" x14ac:dyDescent="0.2">
      <c r="A350" t="s">
        <v>585</v>
      </c>
      <c r="D350">
        <v>0</v>
      </c>
      <c r="E350" s="78">
        <v>45747</v>
      </c>
      <c r="H350">
        <f>Time!$F$17</f>
        <v>6</v>
      </c>
      <c r="J350">
        <v>0</v>
      </c>
      <c r="K350" t="s">
        <v>100</v>
      </c>
    </row>
    <row r="351" spans="1:11" x14ac:dyDescent="0.2">
      <c r="A351" t="s">
        <v>586</v>
      </c>
      <c r="D351">
        <v>0</v>
      </c>
      <c r="E351" s="78">
        <v>45747</v>
      </c>
      <c r="F351" s="78">
        <f>Time!$J$24</f>
        <v>45383</v>
      </c>
      <c r="J351">
        <v>0</v>
      </c>
      <c r="K351" t="s">
        <v>652</v>
      </c>
    </row>
    <row r="352" spans="1:11" x14ac:dyDescent="0.2">
      <c r="A352" t="s">
        <v>586</v>
      </c>
      <c r="D352">
        <v>0</v>
      </c>
      <c r="E352" s="78">
        <v>46112</v>
      </c>
      <c r="F352" s="78">
        <f>Time!$K$24</f>
        <v>45748</v>
      </c>
      <c r="J352">
        <v>0</v>
      </c>
      <c r="K352" t="s">
        <v>652</v>
      </c>
    </row>
    <row r="353" spans="1:11" x14ac:dyDescent="0.2">
      <c r="A353" t="s">
        <v>586</v>
      </c>
      <c r="D353">
        <v>0</v>
      </c>
      <c r="E353" s="78">
        <v>46477</v>
      </c>
      <c r="F353" s="78">
        <f>Time!$L$24</f>
        <v>46113</v>
      </c>
      <c r="J353">
        <v>0</v>
      </c>
      <c r="K353" t="s">
        <v>652</v>
      </c>
    </row>
    <row r="354" spans="1:11" x14ac:dyDescent="0.2">
      <c r="A354" t="s">
        <v>586</v>
      </c>
      <c r="D354">
        <v>0</v>
      </c>
      <c r="E354" s="78">
        <v>46843</v>
      </c>
      <c r="F354" s="78">
        <f>Time!$M$24</f>
        <v>46478</v>
      </c>
      <c r="J354">
        <v>0</v>
      </c>
      <c r="K354" t="s">
        <v>652</v>
      </c>
    </row>
    <row r="355" spans="1:11" x14ac:dyDescent="0.2">
      <c r="A355" t="s">
        <v>586</v>
      </c>
      <c r="D355">
        <v>0</v>
      </c>
      <c r="E355" s="78">
        <v>47208</v>
      </c>
      <c r="F355" s="78">
        <f>Time!$N$24</f>
        <v>46844</v>
      </c>
      <c r="J355">
        <v>0</v>
      </c>
      <c r="K355" t="s">
        <v>652</v>
      </c>
    </row>
    <row r="356" spans="1:11" x14ac:dyDescent="0.2">
      <c r="A356" t="s">
        <v>586</v>
      </c>
      <c r="D356">
        <v>0</v>
      </c>
      <c r="E356" s="78">
        <v>47573</v>
      </c>
      <c r="F356" s="78">
        <f>Time!$O$24</f>
        <v>47209</v>
      </c>
      <c r="J356">
        <v>0</v>
      </c>
      <c r="K356" t="s">
        <v>652</v>
      </c>
    </row>
    <row r="357" spans="1:11" x14ac:dyDescent="0.2">
      <c r="A357" t="s">
        <v>526</v>
      </c>
      <c r="D357">
        <v>0</v>
      </c>
      <c r="E357" s="78">
        <v>45747</v>
      </c>
      <c r="F357" s="78">
        <f>Time!$J$30</f>
        <v>45747</v>
      </c>
      <c r="J357">
        <v>0</v>
      </c>
      <c r="K357" t="s">
        <v>470</v>
      </c>
    </row>
    <row r="358" spans="1:11" x14ac:dyDescent="0.2">
      <c r="A358" t="s">
        <v>526</v>
      </c>
      <c r="D358">
        <v>0</v>
      </c>
      <c r="E358" s="78">
        <v>46112</v>
      </c>
      <c r="F358" s="78">
        <f>Time!$K$30</f>
        <v>46112</v>
      </c>
      <c r="J358">
        <v>0</v>
      </c>
      <c r="K358" t="s">
        <v>470</v>
      </c>
    </row>
    <row r="359" spans="1:11" x14ac:dyDescent="0.2">
      <c r="A359" t="s">
        <v>526</v>
      </c>
      <c r="D359">
        <v>0</v>
      </c>
      <c r="E359" s="78">
        <v>46477</v>
      </c>
      <c r="F359" s="78">
        <f>Time!$L$30</f>
        <v>46477</v>
      </c>
      <c r="J359">
        <v>0</v>
      </c>
      <c r="K359" t="s">
        <v>470</v>
      </c>
    </row>
    <row r="360" spans="1:11" x14ac:dyDescent="0.2">
      <c r="A360" t="s">
        <v>526</v>
      </c>
      <c r="D360">
        <v>0</v>
      </c>
      <c r="E360" s="78">
        <v>46843</v>
      </c>
      <c r="F360" s="78">
        <f>Time!$M$30</f>
        <v>46843</v>
      </c>
      <c r="J360">
        <v>0</v>
      </c>
      <c r="K360" t="s">
        <v>470</v>
      </c>
    </row>
    <row r="361" spans="1:11" x14ac:dyDescent="0.2">
      <c r="A361" t="s">
        <v>526</v>
      </c>
      <c r="D361">
        <v>0</v>
      </c>
      <c r="E361" s="78">
        <v>47208</v>
      </c>
      <c r="F361" s="78">
        <f>Time!$N$30</f>
        <v>47208</v>
      </c>
      <c r="J361">
        <v>0</v>
      </c>
      <c r="K361" t="s">
        <v>470</v>
      </c>
    </row>
    <row r="362" spans="1:11" x14ac:dyDescent="0.2">
      <c r="A362" t="s">
        <v>526</v>
      </c>
      <c r="D362">
        <v>0</v>
      </c>
      <c r="E362" s="78">
        <v>47573</v>
      </c>
      <c r="F362" s="78">
        <f>Time!$O$30</f>
        <v>47573</v>
      </c>
      <c r="J362">
        <v>0</v>
      </c>
      <c r="K362" t="s">
        <v>470</v>
      </c>
    </row>
    <row r="363" spans="1:11" x14ac:dyDescent="0.2">
      <c r="A363" t="s">
        <v>61</v>
      </c>
      <c r="D363">
        <v>0</v>
      </c>
      <c r="E363" s="78">
        <v>45747</v>
      </c>
      <c r="F363" s="78">
        <f>Time!$J$38</f>
        <v>45383</v>
      </c>
      <c r="J363">
        <v>0</v>
      </c>
      <c r="K363" t="s">
        <v>243</v>
      </c>
    </row>
    <row r="364" spans="1:11" x14ac:dyDescent="0.2">
      <c r="A364" t="s">
        <v>61</v>
      </c>
      <c r="D364">
        <v>0</v>
      </c>
      <c r="E364" s="78">
        <v>46112</v>
      </c>
      <c r="F364" s="78">
        <f>Time!$K$38</f>
        <v>45748</v>
      </c>
      <c r="J364">
        <v>0</v>
      </c>
      <c r="K364" t="s">
        <v>243</v>
      </c>
    </row>
    <row r="365" spans="1:11" x14ac:dyDescent="0.2">
      <c r="A365" t="s">
        <v>61</v>
      </c>
      <c r="D365">
        <v>0</v>
      </c>
      <c r="E365" s="78">
        <v>46477</v>
      </c>
      <c r="F365" s="78">
        <f>Time!$L$38</f>
        <v>46113</v>
      </c>
      <c r="J365">
        <v>0</v>
      </c>
      <c r="K365" t="s">
        <v>243</v>
      </c>
    </row>
    <row r="366" spans="1:11" x14ac:dyDescent="0.2">
      <c r="A366" t="s">
        <v>61</v>
      </c>
      <c r="D366">
        <v>0</v>
      </c>
      <c r="E366" s="78">
        <v>46843</v>
      </c>
      <c r="F366" s="78">
        <f>Time!$M$38</f>
        <v>46478</v>
      </c>
      <c r="J366">
        <v>0</v>
      </c>
      <c r="K366" t="s">
        <v>243</v>
      </c>
    </row>
    <row r="367" spans="1:11" x14ac:dyDescent="0.2">
      <c r="A367" t="s">
        <v>61</v>
      </c>
      <c r="D367">
        <v>0</v>
      </c>
      <c r="E367" s="78">
        <v>47208</v>
      </c>
      <c r="F367" s="78">
        <f>Time!$N$38</f>
        <v>46844</v>
      </c>
      <c r="J367">
        <v>0</v>
      </c>
      <c r="K367" t="s">
        <v>243</v>
      </c>
    </row>
    <row r="368" spans="1:11" x14ac:dyDescent="0.2">
      <c r="A368" t="s">
        <v>61</v>
      </c>
      <c r="D368">
        <v>0</v>
      </c>
      <c r="E368" s="78">
        <v>47573</v>
      </c>
      <c r="F368" s="78">
        <f>Time!$O$38</f>
        <v>47209</v>
      </c>
      <c r="J368">
        <v>0</v>
      </c>
      <c r="K368" t="s">
        <v>243</v>
      </c>
    </row>
    <row r="369" spans="1:11" x14ac:dyDescent="0.2">
      <c r="A369" t="s">
        <v>62</v>
      </c>
      <c r="D369">
        <v>0</v>
      </c>
      <c r="E369" s="78">
        <v>45747</v>
      </c>
      <c r="H369">
        <f>Time!$F$43</f>
        <v>6</v>
      </c>
      <c r="J369">
        <v>0</v>
      </c>
      <c r="K369" t="s">
        <v>34</v>
      </c>
    </row>
    <row r="370" spans="1:11" x14ac:dyDescent="0.2">
      <c r="A370" t="s">
        <v>539</v>
      </c>
      <c r="D370">
        <v>0</v>
      </c>
      <c r="E370" s="78">
        <v>45747</v>
      </c>
      <c r="H370">
        <f>Time!$J$49</f>
        <v>1</v>
      </c>
      <c r="J370">
        <v>0</v>
      </c>
      <c r="K370" t="s">
        <v>598</v>
      </c>
    </row>
    <row r="371" spans="1:11" x14ac:dyDescent="0.2">
      <c r="A371" t="s">
        <v>539</v>
      </c>
      <c r="D371">
        <v>0</v>
      </c>
      <c r="E371" s="78">
        <v>46112</v>
      </c>
      <c r="H371">
        <f>Time!$K$49</f>
        <v>1</v>
      </c>
      <c r="J371">
        <v>0</v>
      </c>
      <c r="K371" t="s">
        <v>598</v>
      </c>
    </row>
    <row r="372" spans="1:11" x14ac:dyDescent="0.2">
      <c r="A372" t="s">
        <v>539</v>
      </c>
      <c r="D372">
        <v>0</v>
      </c>
      <c r="E372" s="78">
        <v>46477</v>
      </c>
      <c r="H372">
        <f>Time!$L$49</f>
        <v>1</v>
      </c>
      <c r="J372">
        <v>0</v>
      </c>
      <c r="K372" t="s">
        <v>598</v>
      </c>
    </row>
    <row r="373" spans="1:11" x14ac:dyDescent="0.2">
      <c r="A373" t="s">
        <v>539</v>
      </c>
      <c r="D373">
        <v>0</v>
      </c>
      <c r="E373" s="78">
        <v>46843</v>
      </c>
      <c r="H373">
        <f>Time!$M$49</f>
        <v>1</v>
      </c>
      <c r="J373">
        <v>0</v>
      </c>
      <c r="K373" t="s">
        <v>598</v>
      </c>
    </row>
    <row r="374" spans="1:11" x14ac:dyDescent="0.2">
      <c r="A374" t="s">
        <v>539</v>
      </c>
      <c r="D374">
        <v>0</v>
      </c>
      <c r="E374" s="78">
        <v>47208</v>
      </c>
      <c r="H374">
        <f>Time!$N$49</f>
        <v>2</v>
      </c>
      <c r="J374">
        <v>0</v>
      </c>
      <c r="K374" t="s">
        <v>598</v>
      </c>
    </row>
    <row r="375" spans="1:11" x14ac:dyDescent="0.2">
      <c r="A375" t="s">
        <v>539</v>
      </c>
      <c r="D375">
        <v>0</v>
      </c>
      <c r="E375" s="78">
        <v>47573</v>
      </c>
      <c r="H375">
        <f>Time!$O$49</f>
        <v>2</v>
      </c>
      <c r="J375">
        <v>0</v>
      </c>
      <c r="K375" t="s">
        <v>598</v>
      </c>
    </row>
    <row r="376" spans="1:11" x14ac:dyDescent="0.2">
      <c r="A376" t="s">
        <v>677</v>
      </c>
      <c r="D376">
        <v>0</v>
      </c>
      <c r="E376" s="78">
        <v>45747</v>
      </c>
      <c r="H376">
        <f>Time!$J$57</f>
        <v>0</v>
      </c>
      <c r="J376">
        <v>0</v>
      </c>
      <c r="K376" t="s">
        <v>299</v>
      </c>
    </row>
    <row r="377" spans="1:11" x14ac:dyDescent="0.2">
      <c r="A377" t="s">
        <v>677</v>
      </c>
      <c r="D377">
        <v>0</v>
      </c>
      <c r="E377" s="78">
        <v>46112</v>
      </c>
      <c r="H377">
        <f>Time!$K$57</f>
        <v>0</v>
      </c>
      <c r="J377">
        <v>0</v>
      </c>
      <c r="K377" t="s">
        <v>299</v>
      </c>
    </row>
    <row r="378" spans="1:11" x14ac:dyDescent="0.2">
      <c r="A378" t="s">
        <v>677</v>
      </c>
      <c r="D378">
        <v>0</v>
      </c>
      <c r="E378" s="78">
        <v>46477</v>
      </c>
      <c r="H378">
        <f>Time!$L$57</f>
        <v>0</v>
      </c>
      <c r="J378">
        <v>0</v>
      </c>
      <c r="K378" t="s">
        <v>299</v>
      </c>
    </row>
    <row r="379" spans="1:11" x14ac:dyDescent="0.2">
      <c r="A379" t="s">
        <v>677</v>
      </c>
      <c r="D379">
        <v>0</v>
      </c>
      <c r="E379" s="78">
        <v>46843</v>
      </c>
      <c r="H379">
        <f>Time!$M$57</f>
        <v>0</v>
      </c>
      <c r="J379">
        <v>0</v>
      </c>
      <c r="K379" t="s">
        <v>299</v>
      </c>
    </row>
    <row r="380" spans="1:11" x14ac:dyDescent="0.2">
      <c r="A380" t="s">
        <v>677</v>
      </c>
      <c r="D380">
        <v>0</v>
      </c>
      <c r="E380" s="78">
        <v>47208</v>
      </c>
      <c r="H380">
        <f>Time!$N$57</f>
        <v>1</v>
      </c>
      <c r="J380">
        <v>0</v>
      </c>
      <c r="K380" t="s">
        <v>299</v>
      </c>
    </row>
    <row r="381" spans="1:11" x14ac:dyDescent="0.2">
      <c r="A381" t="s">
        <v>677</v>
      </c>
      <c r="D381">
        <v>0</v>
      </c>
      <c r="E381" s="78">
        <v>47573</v>
      </c>
      <c r="H381">
        <f>Time!$O$57</f>
        <v>0</v>
      </c>
      <c r="J381">
        <v>0</v>
      </c>
      <c r="K381" t="s">
        <v>299</v>
      </c>
    </row>
    <row r="382" spans="1:11" x14ac:dyDescent="0.2">
      <c r="A382" t="s">
        <v>678</v>
      </c>
      <c r="D382">
        <v>0</v>
      </c>
      <c r="E382" s="78">
        <v>45747</v>
      </c>
      <c r="F382" s="78">
        <f>Time!$F$65</f>
        <v>47573</v>
      </c>
      <c r="J382">
        <v>0</v>
      </c>
      <c r="K382" t="s">
        <v>653</v>
      </c>
    </row>
    <row r="383" spans="1:11" x14ac:dyDescent="0.2">
      <c r="A383" t="s">
        <v>332</v>
      </c>
      <c r="D383">
        <v>0</v>
      </c>
      <c r="E383" s="78">
        <v>45747</v>
      </c>
      <c r="H383">
        <f>Time!$J$72</f>
        <v>0</v>
      </c>
      <c r="J383">
        <v>0</v>
      </c>
      <c r="K383" t="s">
        <v>694</v>
      </c>
    </row>
    <row r="384" spans="1:11" x14ac:dyDescent="0.2">
      <c r="A384" t="s">
        <v>332</v>
      </c>
      <c r="D384">
        <v>0</v>
      </c>
      <c r="E384" s="78">
        <v>46112</v>
      </c>
      <c r="H384">
        <f>Time!$K$72</f>
        <v>0</v>
      </c>
      <c r="J384">
        <v>0</v>
      </c>
      <c r="K384" t="s">
        <v>694</v>
      </c>
    </row>
    <row r="385" spans="1:11" x14ac:dyDescent="0.2">
      <c r="A385" t="s">
        <v>332</v>
      </c>
      <c r="D385">
        <v>0</v>
      </c>
      <c r="E385" s="78">
        <v>46477</v>
      </c>
      <c r="H385">
        <f>Time!$L$72</f>
        <v>0</v>
      </c>
      <c r="J385">
        <v>0</v>
      </c>
      <c r="K385" t="s">
        <v>694</v>
      </c>
    </row>
    <row r="386" spans="1:11" x14ac:dyDescent="0.2">
      <c r="A386" t="s">
        <v>332</v>
      </c>
      <c r="D386">
        <v>0</v>
      </c>
      <c r="E386" s="78">
        <v>46843</v>
      </c>
      <c r="H386">
        <f>Time!$M$72</f>
        <v>0</v>
      </c>
      <c r="J386">
        <v>0</v>
      </c>
      <c r="K386" t="s">
        <v>694</v>
      </c>
    </row>
    <row r="387" spans="1:11" x14ac:dyDescent="0.2">
      <c r="A387" t="s">
        <v>332</v>
      </c>
      <c r="D387">
        <v>0</v>
      </c>
      <c r="E387" s="78">
        <v>47208</v>
      </c>
      <c r="H387">
        <f>Time!$N$72</f>
        <v>0</v>
      </c>
      <c r="J387">
        <v>0</v>
      </c>
      <c r="K387" t="s">
        <v>694</v>
      </c>
    </row>
    <row r="388" spans="1:11" x14ac:dyDescent="0.2">
      <c r="A388" t="s">
        <v>332</v>
      </c>
      <c r="D388">
        <v>0</v>
      </c>
      <c r="E388" s="78">
        <v>47573</v>
      </c>
      <c r="H388">
        <f>Time!$O$72</f>
        <v>1</v>
      </c>
      <c r="J388">
        <v>0</v>
      </c>
      <c r="K388" t="s">
        <v>694</v>
      </c>
    </row>
    <row r="389" spans="1:11" x14ac:dyDescent="0.2">
      <c r="A389" t="s">
        <v>541</v>
      </c>
      <c r="D389">
        <v>0</v>
      </c>
      <c r="E389" s="78">
        <v>45747</v>
      </c>
      <c r="H389">
        <f>Time!$F$77</f>
        <v>2</v>
      </c>
      <c r="J389">
        <v>0</v>
      </c>
      <c r="K389" t="s">
        <v>507</v>
      </c>
    </row>
    <row r="390" spans="1:11" x14ac:dyDescent="0.2">
      <c r="A390" t="s">
        <v>133</v>
      </c>
      <c r="D390">
        <v>0</v>
      </c>
      <c r="E390" s="78">
        <v>45747</v>
      </c>
      <c r="H390">
        <f>Time!$J$85</f>
        <v>0</v>
      </c>
      <c r="J390">
        <v>0</v>
      </c>
      <c r="K390" t="s">
        <v>101</v>
      </c>
    </row>
    <row r="391" spans="1:11" x14ac:dyDescent="0.2">
      <c r="A391" t="s">
        <v>133</v>
      </c>
      <c r="D391">
        <v>0</v>
      </c>
      <c r="E391" s="78">
        <v>46112</v>
      </c>
      <c r="H391">
        <f>Time!$K$85</f>
        <v>0</v>
      </c>
      <c r="J391">
        <v>0</v>
      </c>
      <c r="K391" t="s">
        <v>101</v>
      </c>
    </row>
    <row r="392" spans="1:11" x14ac:dyDescent="0.2">
      <c r="A392" t="s">
        <v>133</v>
      </c>
      <c r="D392">
        <v>0</v>
      </c>
      <c r="E392" s="78">
        <v>46477</v>
      </c>
      <c r="H392">
        <f>Time!$L$85</f>
        <v>0</v>
      </c>
      <c r="J392">
        <v>0</v>
      </c>
      <c r="K392" t="s">
        <v>101</v>
      </c>
    </row>
    <row r="393" spans="1:11" x14ac:dyDescent="0.2">
      <c r="A393" t="s">
        <v>133</v>
      </c>
      <c r="D393">
        <v>0</v>
      </c>
      <c r="E393" s="78">
        <v>46843</v>
      </c>
      <c r="H393">
        <f>Time!$M$85</f>
        <v>0</v>
      </c>
      <c r="J393">
        <v>0</v>
      </c>
      <c r="K393" t="s">
        <v>101</v>
      </c>
    </row>
    <row r="394" spans="1:11" x14ac:dyDescent="0.2">
      <c r="A394" t="s">
        <v>133</v>
      </c>
      <c r="D394">
        <v>0</v>
      </c>
      <c r="E394" s="78">
        <v>47208</v>
      </c>
      <c r="H394">
        <f>Time!$N$85</f>
        <v>1</v>
      </c>
      <c r="J394">
        <v>0</v>
      </c>
      <c r="K394" t="s">
        <v>101</v>
      </c>
    </row>
    <row r="395" spans="1:11" x14ac:dyDescent="0.2">
      <c r="A395" t="s">
        <v>133</v>
      </c>
      <c r="D395">
        <v>0</v>
      </c>
      <c r="E395" s="78">
        <v>47573</v>
      </c>
      <c r="H395">
        <f>Time!$O$85</f>
        <v>1</v>
      </c>
      <c r="J395">
        <v>0</v>
      </c>
      <c r="K395" t="s">
        <v>101</v>
      </c>
    </row>
    <row r="396" spans="1:11" x14ac:dyDescent="0.2">
      <c r="A396" t="s">
        <v>333</v>
      </c>
      <c r="D396">
        <v>0</v>
      </c>
      <c r="E396" s="78">
        <v>45747</v>
      </c>
      <c r="H396">
        <f>Time!$J$92</f>
        <v>1</v>
      </c>
      <c r="J396">
        <v>0</v>
      </c>
      <c r="K396" t="s">
        <v>695</v>
      </c>
    </row>
    <row r="397" spans="1:11" x14ac:dyDescent="0.2">
      <c r="A397" t="s">
        <v>333</v>
      </c>
      <c r="D397">
        <v>0</v>
      </c>
      <c r="E397" s="78">
        <v>46112</v>
      </c>
      <c r="H397">
        <f>Time!$K$92</f>
        <v>1</v>
      </c>
      <c r="J397">
        <v>0</v>
      </c>
      <c r="K397" t="s">
        <v>695</v>
      </c>
    </row>
    <row r="398" spans="1:11" x14ac:dyDescent="0.2">
      <c r="A398" t="s">
        <v>333</v>
      </c>
      <c r="D398">
        <v>0</v>
      </c>
      <c r="E398" s="78">
        <v>46477</v>
      </c>
      <c r="H398">
        <f>Time!$L$92</f>
        <v>1</v>
      </c>
      <c r="J398">
        <v>0</v>
      </c>
      <c r="K398" t="s">
        <v>695</v>
      </c>
    </row>
    <row r="399" spans="1:11" x14ac:dyDescent="0.2">
      <c r="A399" t="s">
        <v>333</v>
      </c>
      <c r="D399">
        <v>0</v>
      </c>
      <c r="E399" s="78">
        <v>46843</v>
      </c>
      <c r="H399">
        <f>Time!$M$92</f>
        <v>1</v>
      </c>
      <c r="J399">
        <v>0</v>
      </c>
      <c r="K399" t="s">
        <v>695</v>
      </c>
    </row>
    <row r="400" spans="1:11" x14ac:dyDescent="0.2">
      <c r="A400" t="s">
        <v>333</v>
      </c>
      <c r="D400">
        <v>0</v>
      </c>
      <c r="E400" s="78">
        <v>47208</v>
      </c>
      <c r="H400">
        <f>Time!$N$92</f>
        <v>0</v>
      </c>
      <c r="J400">
        <v>0</v>
      </c>
      <c r="K400" t="s">
        <v>695</v>
      </c>
    </row>
    <row r="401" spans="1:11" x14ac:dyDescent="0.2">
      <c r="A401" t="s">
        <v>333</v>
      </c>
      <c r="D401">
        <v>0</v>
      </c>
      <c r="E401" s="78">
        <v>47573</v>
      </c>
      <c r="H401">
        <f>Time!$O$92</f>
        <v>0</v>
      </c>
      <c r="J401">
        <v>0</v>
      </c>
      <c r="K401" t="s">
        <v>695</v>
      </c>
    </row>
    <row r="402" spans="1:11" x14ac:dyDescent="0.2">
      <c r="A402" t="s">
        <v>587</v>
      </c>
      <c r="D402">
        <v>0</v>
      </c>
      <c r="E402" s="78">
        <v>45747</v>
      </c>
      <c r="H402">
        <f>Time!$J$97</f>
        <v>0</v>
      </c>
      <c r="J402">
        <v>0</v>
      </c>
      <c r="K402" t="s">
        <v>654</v>
      </c>
    </row>
    <row r="403" spans="1:11" x14ac:dyDescent="0.2">
      <c r="A403" t="s">
        <v>587</v>
      </c>
      <c r="D403">
        <v>0</v>
      </c>
      <c r="E403" s="78">
        <v>46112</v>
      </c>
      <c r="H403">
        <f>Time!$K$97</f>
        <v>0</v>
      </c>
      <c r="J403">
        <v>0</v>
      </c>
      <c r="K403" t="s">
        <v>654</v>
      </c>
    </row>
    <row r="404" spans="1:11" x14ac:dyDescent="0.2">
      <c r="A404" t="s">
        <v>587</v>
      </c>
      <c r="D404">
        <v>0</v>
      </c>
      <c r="E404" s="78">
        <v>46477</v>
      </c>
      <c r="H404">
        <f>Time!$L$97</f>
        <v>0</v>
      </c>
      <c r="J404">
        <v>0</v>
      </c>
      <c r="K404" t="s">
        <v>654</v>
      </c>
    </row>
    <row r="405" spans="1:11" x14ac:dyDescent="0.2">
      <c r="A405" t="s">
        <v>587</v>
      </c>
      <c r="D405">
        <v>0</v>
      </c>
      <c r="E405" s="78">
        <v>46843</v>
      </c>
      <c r="H405">
        <f>Time!$M$97</f>
        <v>1</v>
      </c>
      <c r="J405">
        <v>0</v>
      </c>
      <c r="K405" t="s">
        <v>654</v>
      </c>
    </row>
    <row r="406" spans="1:11" x14ac:dyDescent="0.2">
      <c r="A406" t="s">
        <v>587</v>
      </c>
      <c r="D406">
        <v>0</v>
      </c>
      <c r="E406" s="78">
        <v>47208</v>
      </c>
      <c r="H406">
        <f>Time!$N$97</f>
        <v>0</v>
      </c>
      <c r="J406">
        <v>0</v>
      </c>
      <c r="K406" t="s">
        <v>654</v>
      </c>
    </row>
    <row r="407" spans="1:11" x14ac:dyDescent="0.2">
      <c r="A407" t="s">
        <v>587</v>
      </c>
      <c r="D407">
        <v>0</v>
      </c>
      <c r="E407" s="78">
        <v>47573</v>
      </c>
      <c r="H407">
        <f>Time!$O$97</f>
        <v>0</v>
      </c>
      <c r="J407">
        <v>0</v>
      </c>
      <c r="K407" t="s">
        <v>654</v>
      </c>
    </row>
    <row r="408" spans="1:11" x14ac:dyDescent="0.2">
      <c r="A408" t="s">
        <v>588</v>
      </c>
      <c r="D408">
        <v>0</v>
      </c>
      <c r="E408" s="78">
        <v>45747</v>
      </c>
      <c r="H408">
        <f>Time!$F$102</f>
        <v>4</v>
      </c>
      <c r="J408">
        <v>0</v>
      </c>
      <c r="K408" t="s">
        <v>599</v>
      </c>
    </row>
    <row r="409" spans="1:11" x14ac:dyDescent="0.2">
      <c r="A409" t="s">
        <v>679</v>
      </c>
      <c r="D409">
        <v>0</v>
      </c>
      <c r="E409" s="78">
        <v>45747</v>
      </c>
      <c r="F409" s="78">
        <f>Time!$J$109</f>
        <v>45747</v>
      </c>
      <c r="J409">
        <v>0</v>
      </c>
      <c r="K409" t="s">
        <v>343</v>
      </c>
    </row>
    <row r="410" spans="1:11" x14ac:dyDescent="0.2">
      <c r="A410" t="s">
        <v>679</v>
      </c>
      <c r="D410">
        <v>0</v>
      </c>
      <c r="E410" s="78">
        <v>46112</v>
      </c>
      <c r="F410" s="78">
        <f>Time!$K$109</f>
        <v>46112</v>
      </c>
      <c r="J410">
        <v>0</v>
      </c>
      <c r="K410" t="s">
        <v>343</v>
      </c>
    </row>
    <row r="411" spans="1:11" x14ac:dyDescent="0.2">
      <c r="A411" t="s">
        <v>679</v>
      </c>
      <c r="D411">
        <v>0</v>
      </c>
      <c r="E411" s="78">
        <v>46477</v>
      </c>
      <c r="F411" s="78">
        <f>Time!$L$109</f>
        <v>46477</v>
      </c>
      <c r="J411">
        <v>0</v>
      </c>
      <c r="K411" t="s">
        <v>343</v>
      </c>
    </row>
    <row r="412" spans="1:11" x14ac:dyDescent="0.2">
      <c r="A412" t="s">
        <v>679</v>
      </c>
      <c r="D412">
        <v>0</v>
      </c>
      <c r="E412" s="78">
        <v>46843</v>
      </c>
      <c r="F412" s="78">
        <f>Time!$M$109</f>
        <v>46843</v>
      </c>
      <c r="J412">
        <v>0</v>
      </c>
      <c r="K412" t="s">
        <v>343</v>
      </c>
    </row>
    <row r="413" spans="1:11" x14ac:dyDescent="0.2">
      <c r="A413" t="s">
        <v>679</v>
      </c>
      <c r="D413">
        <v>0</v>
      </c>
      <c r="E413" s="78">
        <v>47208</v>
      </c>
      <c r="F413" s="78">
        <f>Time!$N$109</f>
        <v>47208</v>
      </c>
      <c r="J413">
        <v>0</v>
      </c>
      <c r="K413" t="s">
        <v>343</v>
      </c>
    </row>
    <row r="414" spans="1:11" x14ac:dyDescent="0.2">
      <c r="A414" t="s">
        <v>679</v>
      </c>
      <c r="D414">
        <v>0</v>
      </c>
      <c r="E414" s="78">
        <v>47573</v>
      </c>
      <c r="F414" s="78">
        <f>Time!$O$109</f>
        <v>47573</v>
      </c>
      <c r="J414">
        <v>0</v>
      </c>
      <c r="K414" t="s">
        <v>343</v>
      </c>
    </row>
    <row r="415" spans="1:11" x14ac:dyDescent="0.2">
      <c r="A415" t="s">
        <v>680</v>
      </c>
      <c r="D415">
        <v>0</v>
      </c>
      <c r="E415" s="78">
        <v>45747</v>
      </c>
      <c r="H415">
        <f>Time!$J$117</f>
        <v>2025</v>
      </c>
      <c r="J415">
        <v>0</v>
      </c>
      <c r="K415" t="s">
        <v>148</v>
      </c>
    </row>
    <row r="416" spans="1:11" x14ac:dyDescent="0.2">
      <c r="A416" t="s">
        <v>680</v>
      </c>
      <c r="D416">
        <v>0</v>
      </c>
      <c r="E416" s="78">
        <v>46112</v>
      </c>
      <c r="H416">
        <f>Time!$K$117</f>
        <v>2026</v>
      </c>
      <c r="J416">
        <v>0</v>
      </c>
      <c r="K416" t="s">
        <v>148</v>
      </c>
    </row>
    <row r="417" spans="1:11" x14ac:dyDescent="0.2">
      <c r="A417" t="s">
        <v>680</v>
      </c>
      <c r="D417">
        <v>0</v>
      </c>
      <c r="E417" s="78">
        <v>46477</v>
      </c>
      <c r="H417">
        <f>Time!$L$117</f>
        <v>2027</v>
      </c>
      <c r="J417">
        <v>0</v>
      </c>
      <c r="K417" t="s">
        <v>148</v>
      </c>
    </row>
    <row r="418" spans="1:11" x14ac:dyDescent="0.2">
      <c r="A418" t="s">
        <v>680</v>
      </c>
      <c r="D418">
        <v>0</v>
      </c>
      <c r="E418" s="78">
        <v>46843</v>
      </c>
      <c r="H418">
        <f>Time!$M$117</f>
        <v>2028</v>
      </c>
      <c r="J418">
        <v>0</v>
      </c>
      <c r="K418" t="s">
        <v>148</v>
      </c>
    </row>
    <row r="419" spans="1:11" x14ac:dyDescent="0.2">
      <c r="A419" t="s">
        <v>680</v>
      </c>
      <c r="D419">
        <v>0</v>
      </c>
      <c r="E419" s="78">
        <v>47208</v>
      </c>
      <c r="H419">
        <f>Time!$N$117</f>
        <v>2029</v>
      </c>
      <c r="J419">
        <v>0</v>
      </c>
      <c r="K419" t="s">
        <v>148</v>
      </c>
    </row>
    <row r="420" spans="1:11" x14ac:dyDescent="0.2">
      <c r="A420" t="s">
        <v>680</v>
      </c>
      <c r="D420">
        <v>0</v>
      </c>
      <c r="E420" s="78">
        <v>47573</v>
      </c>
      <c r="H420">
        <f>Time!$O$117</f>
        <v>2030</v>
      </c>
      <c r="J420">
        <v>0</v>
      </c>
      <c r="K420" t="s">
        <v>148</v>
      </c>
    </row>
    <row r="421" spans="1:11" x14ac:dyDescent="0.2">
      <c r="A421" t="s">
        <v>638</v>
      </c>
      <c r="D421">
        <v>0</v>
      </c>
      <c r="E421" s="78">
        <v>45747</v>
      </c>
      <c r="H421">
        <f>Time!$J$121</f>
        <v>1</v>
      </c>
      <c r="J421">
        <v>0</v>
      </c>
      <c r="K421" t="s">
        <v>508</v>
      </c>
    </row>
    <row r="422" spans="1:11" x14ac:dyDescent="0.2">
      <c r="A422" t="s">
        <v>638</v>
      </c>
      <c r="D422">
        <v>0</v>
      </c>
      <c r="E422" s="78">
        <v>46112</v>
      </c>
      <c r="H422">
        <f>Time!$K$121</f>
        <v>2</v>
      </c>
      <c r="J422">
        <v>0</v>
      </c>
      <c r="K422" t="s">
        <v>508</v>
      </c>
    </row>
    <row r="423" spans="1:11" x14ac:dyDescent="0.2">
      <c r="A423" t="s">
        <v>638</v>
      </c>
      <c r="D423">
        <v>0</v>
      </c>
      <c r="E423" s="78">
        <v>46477</v>
      </c>
      <c r="H423">
        <f>Time!$L$121</f>
        <v>3</v>
      </c>
      <c r="J423">
        <v>0</v>
      </c>
      <c r="K423" t="s">
        <v>508</v>
      </c>
    </row>
    <row r="424" spans="1:11" x14ac:dyDescent="0.2">
      <c r="A424" t="s">
        <v>638</v>
      </c>
      <c r="D424">
        <v>0</v>
      </c>
      <c r="E424" s="78">
        <v>46843</v>
      </c>
      <c r="H424">
        <f>Time!$M$121</f>
        <v>4</v>
      </c>
      <c r="J424">
        <v>0</v>
      </c>
      <c r="K424" t="s">
        <v>508</v>
      </c>
    </row>
    <row r="425" spans="1:11" x14ac:dyDescent="0.2">
      <c r="A425" t="s">
        <v>638</v>
      </c>
      <c r="D425">
        <v>0</v>
      </c>
      <c r="E425" s="78">
        <v>47208</v>
      </c>
      <c r="H425">
        <f>Time!$N$121</f>
        <v>5</v>
      </c>
      <c r="J425">
        <v>0</v>
      </c>
      <c r="K425" t="s">
        <v>508</v>
      </c>
    </row>
    <row r="426" spans="1:11" x14ac:dyDescent="0.2">
      <c r="A426" t="s">
        <v>638</v>
      </c>
      <c r="D426">
        <v>0</v>
      </c>
      <c r="E426" s="78">
        <v>47573</v>
      </c>
      <c r="H426">
        <f>Time!$O$121</f>
        <v>6</v>
      </c>
      <c r="J426">
        <v>0</v>
      </c>
      <c r="K426" t="s">
        <v>508</v>
      </c>
    </row>
    <row r="427" spans="1:11" x14ac:dyDescent="0.2">
      <c r="A427" t="s">
        <v>181</v>
      </c>
      <c r="D427">
        <v>0</v>
      </c>
      <c r="E427" s="78">
        <v>45747</v>
      </c>
      <c r="H427">
        <f>Inp_Active!$J$14</f>
        <v>0</v>
      </c>
      <c r="J427">
        <v>0</v>
      </c>
      <c r="K427" t="s">
        <v>344</v>
      </c>
    </row>
    <row r="428" spans="1:11" x14ac:dyDescent="0.2">
      <c r="A428" t="s">
        <v>181</v>
      </c>
      <c r="D428">
        <v>0</v>
      </c>
      <c r="E428" s="78">
        <v>46112</v>
      </c>
      <c r="H428">
        <f>Inp_Active!$K$14</f>
        <v>0</v>
      </c>
      <c r="J428">
        <v>0</v>
      </c>
      <c r="K428" t="s">
        <v>344</v>
      </c>
    </row>
    <row r="429" spans="1:11" x14ac:dyDescent="0.2">
      <c r="A429" t="s">
        <v>181</v>
      </c>
      <c r="D429">
        <v>0</v>
      </c>
      <c r="E429" s="78">
        <v>46477</v>
      </c>
      <c r="H429">
        <f>Inp_Active!$L$14</f>
        <v>0</v>
      </c>
      <c r="J429">
        <v>0</v>
      </c>
      <c r="K429" t="s">
        <v>344</v>
      </c>
    </row>
    <row r="430" spans="1:11" x14ac:dyDescent="0.2">
      <c r="A430" t="s">
        <v>181</v>
      </c>
      <c r="D430">
        <v>0</v>
      </c>
      <c r="E430" s="78">
        <v>46843</v>
      </c>
      <c r="H430">
        <f>Inp_Active!$M$14</f>
        <v>0</v>
      </c>
      <c r="J430">
        <v>0</v>
      </c>
      <c r="K430" t="s">
        <v>344</v>
      </c>
    </row>
    <row r="431" spans="1:11" x14ac:dyDescent="0.2">
      <c r="A431" t="s">
        <v>181</v>
      </c>
      <c r="D431">
        <v>0</v>
      </c>
      <c r="E431" s="78">
        <v>47208</v>
      </c>
      <c r="H431">
        <f>Inp_Active!$N$14</f>
        <v>0</v>
      </c>
      <c r="J431">
        <v>0</v>
      </c>
      <c r="K431" t="s">
        <v>344</v>
      </c>
    </row>
    <row r="432" spans="1:11" x14ac:dyDescent="0.2">
      <c r="A432" t="s">
        <v>181</v>
      </c>
      <c r="D432">
        <v>0</v>
      </c>
      <c r="E432" s="78">
        <v>47573</v>
      </c>
      <c r="H432">
        <f>Inp_Active!$O$14</f>
        <v>0</v>
      </c>
      <c r="J432">
        <v>0</v>
      </c>
      <c r="K432" t="s">
        <v>344</v>
      </c>
    </row>
    <row r="433" spans="1:11" x14ac:dyDescent="0.2">
      <c r="A433" t="s">
        <v>455</v>
      </c>
      <c r="D433">
        <v>0</v>
      </c>
      <c r="E433" s="78">
        <v>45747</v>
      </c>
      <c r="H433">
        <f>Inp_Active!$J$21</f>
        <v>0</v>
      </c>
      <c r="J433">
        <v>0</v>
      </c>
      <c r="K433" t="s">
        <v>509</v>
      </c>
    </row>
    <row r="434" spans="1:11" x14ac:dyDescent="0.2">
      <c r="A434" t="s">
        <v>455</v>
      </c>
      <c r="D434">
        <v>0</v>
      </c>
      <c r="E434" s="78">
        <v>46112</v>
      </c>
      <c r="H434">
        <f>Inp_Active!$K$21</f>
        <v>0</v>
      </c>
      <c r="J434">
        <v>0</v>
      </c>
      <c r="K434" t="s">
        <v>509</v>
      </c>
    </row>
    <row r="435" spans="1:11" x14ac:dyDescent="0.2">
      <c r="A435" t="s">
        <v>455</v>
      </c>
      <c r="D435">
        <v>0</v>
      </c>
      <c r="E435" s="78">
        <v>46477</v>
      </c>
      <c r="H435">
        <f>Inp_Active!$L$21</f>
        <v>0</v>
      </c>
      <c r="J435">
        <v>0</v>
      </c>
      <c r="K435" t="s">
        <v>509</v>
      </c>
    </row>
    <row r="436" spans="1:11" x14ac:dyDescent="0.2">
      <c r="A436" t="s">
        <v>455</v>
      </c>
      <c r="D436">
        <v>0</v>
      </c>
      <c r="E436" s="78">
        <v>46843</v>
      </c>
      <c r="H436">
        <f>Inp_Active!$M$21</f>
        <v>0</v>
      </c>
      <c r="J436">
        <v>0</v>
      </c>
      <c r="K436" t="s">
        <v>509</v>
      </c>
    </row>
    <row r="437" spans="1:11" x14ac:dyDescent="0.2">
      <c r="A437" t="s">
        <v>455</v>
      </c>
      <c r="D437">
        <v>0</v>
      </c>
      <c r="E437" s="78">
        <v>47208</v>
      </c>
      <c r="H437">
        <f>Inp_Active!$N$21</f>
        <v>0</v>
      </c>
      <c r="J437">
        <v>0</v>
      </c>
      <c r="K437" t="s">
        <v>509</v>
      </c>
    </row>
    <row r="438" spans="1:11" x14ac:dyDescent="0.2">
      <c r="A438" t="s">
        <v>455</v>
      </c>
      <c r="D438">
        <v>0</v>
      </c>
      <c r="E438" s="78">
        <v>47573</v>
      </c>
      <c r="H438">
        <f>Inp_Active!$O$21</f>
        <v>0</v>
      </c>
      <c r="J438">
        <v>0</v>
      </c>
      <c r="K438" t="s">
        <v>509</v>
      </c>
    </row>
    <row r="439" spans="1:11" x14ac:dyDescent="0.2">
      <c r="A439" t="s">
        <v>499</v>
      </c>
      <c r="D439">
        <v>0</v>
      </c>
      <c r="E439" s="78">
        <v>45747</v>
      </c>
      <c r="H439">
        <f>Inp_Active!$J$28</f>
        <v>0</v>
      </c>
      <c r="J439">
        <v>0</v>
      </c>
      <c r="K439" t="s">
        <v>510</v>
      </c>
    </row>
    <row r="440" spans="1:11" x14ac:dyDescent="0.2">
      <c r="A440" t="s">
        <v>499</v>
      </c>
      <c r="D440">
        <v>0</v>
      </c>
      <c r="E440" s="78">
        <v>46112</v>
      </c>
      <c r="H440">
        <f>Inp_Active!$K$28</f>
        <v>0</v>
      </c>
      <c r="J440">
        <v>0</v>
      </c>
      <c r="K440" t="s">
        <v>510</v>
      </c>
    </row>
    <row r="441" spans="1:11" x14ac:dyDescent="0.2">
      <c r="A441" t="s">
        <v>499</v>
      </c>
      <c r="D441">
        <v>0</v>
      </c>
      <c r="E441" s="78">
        <v>46477</v>
      </c>
      <c r="H441">
        <f>Inp_Active!$L$28</f>
        <v>0</v>
      </c>
      <c r="J441">
        <v>0</v>
      </c>
      <c r="K441" t="s">
        <v>510</v>
      </c>
    </row>
    <row r="442" spans="1:11" x14ac:dyDescent="0.2">
      <c r="A442" t="s">
        <v>499</v>
      </c>
      <c r="D442">
        <v>0</v>
      </c>
      <c r="E442" s="78">
        <v>46843</v>
      </c>
      <c r="H442">
        <f>Inp_Active!$M$28</f>
        <v>0</v>
      </c>
      <c r="J442">
        <v>0</v>
      </c>
      <c r="K442" t="s">
        <v>510</v>
      </c>
    </row>
    <row r="443" spans="1:11" x14ac:dyDescent="0.2">
      <c r="A443" t="s">
        <v>499</v>
      </c>
      <c r="D443">
        <v>0</v>
      </c>
      <c r="E443" s="78">
        <v>47208</v>
      </c>
      <c r="H443">
        <f>Inp_Active!$N$28</f>
        <v>0</v>
      </c>
      <c r="J443">
        <v>0</v>
      </c>
      <c r="K443" t="s">
        <v>510</v>
      </c>
    </row>
    <row r="444" spans="1:11" x14ac:dyDescent="0.2">
      <c r="A444" t="s">
        <v>499</v>
      </c>
      <c r="D444">
        <v>0</v>
      </c>
      <c r="E444" s="78">
        <v>47573</v>
      </c>
      <c r="H444">
        <f>Inp_Active!$O$28</f>
        <v>0</v>
      </c>
      <c r="J444">
        <v>0</v>
      </c>
      <c r="K444" t="s">
        <v>510</v>
      </c>
    </row>
    <row r="445" spans="1:11" x14ac:dyDescent="0.2">
      <c r="A445" t="s">
        <v>226</v>
      </c>
      <c r="D445">
        <v>0</v>
      </c>
      <c r="E445" s="78">
        <v>45747</v>
      </c>
      <c r="H445">
        <f>Inp_Active!$J$35</f>
        <v>0</v>
      </c>
      <c r="J445">
        <v>0</v>
      </c>
      <c r="K445" t="s">
        <v>244</v>
      </c>
    </row>
    <row r="446" spans="1:11" x14ac:dyDescent="0.2">
      <c r="A446" t="s">
        <v>226</v>
      </c>
      <c r="D446">
        <v>0</v>
      </c>
      <c r="E446" s="78">
        <v>46112</v>
      </c>
      <c r="H446">
        <f>Inp_Active!$K$35</f>
        <v>0</v>
      </c>
      <c r="J446">
        <v>0</v>
      </c>
      <c r="K446" t="s">
        <v>244</v>
      </c>
    </row>
    <row r="447" spans="1:11" x14ac:dyDescent="0.2">
      <c r="A447" t="s">
        <v>226</v>
      </c>
      <c r="D447">
        <v>0</v>
      </c>
      <c r="E447" s="78">
        <v>46477</v>
      </c>
      <c r="H447">
        <f>Inp_Active!$L$35</f>
        <v>0</v>
      </c>
      <c r="J447">
        <v>0</v>
      </c>
      <c r="K447" t="s">
        <v>244</v>
      </c>
    </row>
    <row r="448" spans="1:11" x14ac:dyDescent="0.2">
      <c r="A448" t="s">
        <v>226</v>
      </c>
      <c r="D448">
        <v>0</v>
      </c>
      <c r="E448" s="78">
        <v>46843</v>
      </c>
      <c r="H448">
        <f>Inp_Active!$M$35</f>
        <v>0</v>
      </c>
      <c r="J448">
        <v>0</v>
      </c>
      <c r="K448" t="s">
        <v>244</v>
      </c>
    </row>
    <row r="449" spans="1:11" x14ac:dyDescent="0.2">
      <c r="A449" t="s">
        <v>226</v>
      </c>
      <c r="D449">
        <v>0</v>
      </c>
      <c r="E449" s="78">
        <v>47208</v>
      </c>
      <c r="H449">
        <f>Inp_Active!$N$35</f>
        <v>0</v>
      </c>
      <c r="J449">
        <v>0</v>
      </c>
      <c r="K449" t="s">
        <v>244</v>
      </c>
    </row>
    <row r="450" spans="1:11" x14ac:dyDescent="0.2">
      <c r="A450" t="s">
        <v>226</v>
      </c>
      <c r="D450">
        <v>0</v>
      </c>
      <c r="E450" s="78">
        <v>47573</v>
      </c>
      <c r="H450">
        <f>Inp_Active!$O$35</f>
        <v>0</v>
      </c>
      <c r="J450">
        <v>0</v>
      </c>
      <c r="K450" t="s">
        <v>244</v>
      </c>
    </row>
    <row r="451" spans="1:11" x14ac:dyDescent="0.2">
      <c r="A451" t="s">
        <v>182</v>
      </c>
      <c r="D451">
        <v>0</v>
      </c>
      <c r="E451" s="78">
        <v>45747</v>
      </c>
      <c r="H451">
        <f>Inp_Active!$J$42</f>
        <v>0</v>
      </c>
      <c r="J451">
        <v>0</v>
      </c>
      <c r="K451" t="s">
        <v>345</v>
      </c>
    </row>
    <row r="452" spans="1:11" x14ac:dyDescent="0.2">
      <c r="A452" t="s">
        <v>182</v>
      </c>
      <c r="D452">
        <v>0</v>
      </c>
      <c r="E452" s="78">
        <v>46112</v>
      </c>
      <c r="H452">
        <f>Inp_Active!$K$42</f>
        <v>0</v>
      </c>
      <c r="J452">
        <v>0</v>
      </c>
      <c r="K452" t="s">
        <v>345</v>
      </c>
    </row>
    <row r="453" spans="1:11" x14ac:dyDescent="0.2">
      <c r="A453" t="s">
        <v>182</v>
      </c>
      <c r="D453">
        <v>0</v>
      </c>
      <c r="E453" s="78">
        <v>46477</v>
      </c>
      <c r="H453">
        <f>Inp_Active!$L$42</f>
        <v>0</v>
      </c>
      <c r="J453">
        <v>0</v>
      </c>
      <c r="K453" t="s">
        <v>345</v>
      </c>
    </row>
    <row r="454" spans="1:11" x14ac:dyDescent="0.2">
      <c r="A454" t="s">
        <v>182</v>
      </c>
      <c r="D454">
        <v>0</v>
      </c>
      <c r="E454" s="78">
        <v>46843</v>
      </c>
      <c r="H454">
        <f>Inp_Active!$M$42</f>
        <v>0</v>
      </c>
      <c r="J454">
        <v>0</v>
      </c>
      <c r="K454" t="s">
        <v>345</v>
      </c>
    </row>
    <row r="455" spans="1:11" x14ac:dyDescent="0.2">
      <c r="A455" t="s">
        <v>182</v>
      </c>
      <c r="D455">
        <v>0</v>
      </c>
      <c r="E455" s="78">
        <v>47208</v>
      </c>
      <c r="H455">
        <f>Inp_Active!$N$42</f>
        <v>0</v>
      </c>
      <c r="J455">
        <v>0</v>
      </c>
      <c r="K455" t="s">
        <v>345</v>
      </c>
    </row>
    <row r="456" spans="1:11" x14ac:dyDescent="0.2">
      <c r="A456" t="s">
        <v>182</v>
      </c>
      <c r="D456">
        <v>0</v>
      </c>
      <c r="E456" s="78">
        <v>47573</v>
      </c>
      <c r="H456">
        <f>Inp_Active!$O$42</f>
        <v>0</v>
      </c>
      <c r="J456">
        <v>0</v>
      </c>
      <c r="K456" t="s">
        <v>345</v>
      </c>
    </row>
    <row r="457" spans="1:11" x14ac:dyDescent="0.2">
      <c r="A457" t="s">
        <v>227</v>
      </c>
      <c r="D457">
        <v>0</v>
      </c>
      <c r="E457" s="78">
        <v>45747</v>
      </c>
      <c r="H457">
        <f>Inp_Active!$J$49</f>
        <v>0</v>
      </c>
      <c r="J457">
        <v>0</v>
      </c>
      <c r="K457" t="s">
        <v>471</v>
      </c>
    </row>
    <row r="458" spans="1:11" x14ac:dyDescent="0.2">
      <c r="A458" t="s">
        <v>227</v>
      </c>
      <c r="D458">
        <v>0</v>
      </c>
      <c r="E458" s="78">
        <v>46112</v>
      </c>
      <c r="H458">
        <f>Inp_Active!$K$49</f>
        <v>0</v>
      </c>
      <c r="J458">
        <v>0</v>
      </c>
      <c r="K458" t="s">
        <v>471</v>
      </c>
    </row>
    <row r="459" spans="1:11" x14ac:dyDescent="0.2">
      <c r="A459" t="s">
        <v>227</v>
      </c>
      <c r="D459">
        <v>0</v>
      </c>
      <c r="E459" s="78">
        <v>46477</v>
      </c>
      <c r="H459">
        <f>Inp_Active!$L$49</f>
        <v>0</v>
      </c>
      <c r="J459">
        <v>0</v>
      </c>
      <c r="K459" t="s">
        <v>471</v>
      </c>
    </row>
    <row r="460" spans="1:11" x14ac:dyDescent="0.2">
      <c r="A460" t="s">
        <v>227</v>
      </c>
      <c r="D460">
        <v>0</v>
      </c>
      <c r="E460" s="78">
        <v>46843</v>
      </c>
      <c r="H460">
        <f>Inp_Active!$M$49</f>
        <v>0</v>
      </c>
      <c r="J460">
        <v>0</v>
      </c>
      <c r="K460" t="s">
        <v>471</v>
      </c>
    </row>
    <row r="461" spans="1:11" x14ac:dyDescent="0.2">
      <c r="A461" t="s">
        <v>227</v>
      </c>
      <c r="D461">
        <v>0</v>
      </c>
      <c r="E461" s="78">
        <v>47208</v>
      </c>
      <c r="H461">
        <f>Inp_Active!$N$49</f>
        <v>0</v>
      </c>
      <c r="J461">
        <v>0</v>
      </c>
      <c r="K461" t="s">
        <v>471</v>
      </c>
    </row>
    <row r="462" spans="1:11" x14ac:dyDescent="0.2">
      <c r="A462" t="s">
        <v>227</v>
      </c>
      <c r="D462">
        <v>0</v>
      </c>
      <c r="E462" s="78">
        <v>47573</v>
      </c>
      <c r="H462">
        <f>Inp_Active!$O$49</f>
        <v>0</v>
      </c>
      <c r="J462">
        <v>0</v>
      </c>
      <c r="K462" t="s">
        <v>471</v>
      </c>
    </row>
    <row r="463" spans="1:11" x14ac:dyDescent="0.2">
      <c r="A463" t="s">
        <v>63</v>
      </c>
      <c r="D463">
        <v>0</v>
      </c>
      <c r="E463" s="78">
        <v>45747</v>
      </c>
      <c r="H463">
        <f>Inp_Active!$J$56</f>
        <v>0</v>
      </c>
      <c r="J463">
        <v>0</v>
      </c>
      <c r="K463" t="s">
        <v>193</v>
      </c>
    </row>
    <row r="464" spans="1:11" x14ac:dyDescent="0.2">
      <c r="A464" t="s">
        <v>63</v>
      </c>
      <c r="D464">
        <v>0</v>
      </c>
      <c r="E464" s="78">
        <v>46112</v>
      </c>
      <c r="H464">
        <f>Inp_Active!$K$56</f>
        <v>0</v>
      </c>
      <c r="J464">
        <v>0</v>
      </c>
      <c r="K464" t="s">
        <v>193</v>
      </c>
    </row>
    <row r="465" spans="1:11" x14ac:dyDescent="0.2">
      <c r="A465" t="s">
        <v>63</v>
      </c>
      <c r="D465">
        <v>0</v>
      </c>
      <c r="E465" s="78">
        <v>46477</v>
      </c>
      <c r="H465">
        <f>Inp_Active!$L$56</f>
        <v>0</v>
      </c>
      <c r="J465">
        <v>0</v>
      </c>
      <c r="K465" t="s">
        <v>193</v>
      </c>
    </row>
    <row r="466" spans="1:11" x14ac:dyDescent="0.2">
      <c r="A466" t="s">
        <v>63</v>
      </c>
      <c r="D466">
        <v>0</v>
      </c>
      <c r="E466" s="78">
        <v>46843</v>
      </c>
      <c r="H466">
        <f>Inp_Active!$M$56</f>
        <v>0</v>
      </c>
      <c r="J466">
        <v>0</v>
      </c>
      <c r="K466" t="s">
        <v>193</v>
      </c>
    </row>
    <row r="467" spans="1:11" x14ac:dyDescent="0.2">
      <c r="A467" t="s">
        <v>63</v>
      </c>
      <c r="D467">
        <v>0</v>
      </c>
      <c r="E467" s="78">
        <v>47208</v>
      </c>
      <c r="H467">
        <f>Inp_Active!$N$56</f>
        <v>0</v>
      </c>
      <c r="J467">
        <v>0</v>
      </c>
      <c r="K467" t="s">
        <v>193</v>
      </c>
    </row>
    <row r="468" spans="1:11" x14ac:dyDescent="0.2">
      <c r="A468" t="s">
        <v>63</v>
      </c>
      <c r="D468">
        <v>0</v>
      </c>
      <c r="E468" s="78">
        <v>47573</v>
      </c>
      <c r="H468">
        <f>Inp_Active!$O$56</f>
        <v>0</v>
      </c>
      <c r="J468">
        <v>0</v>
      </c>
      <c r="K468" t="s">
        <v>193</v>
      </c>
    </row>
    <row r="469" spans="1:11" x14ac:dyDescent="0.2">
      <c r="A469" t="s">
        <v>134</v>
      </c>
      <c r="D469">
        <v>0</v>
      </c>
      <c r="E469" s="78">
        <v>45747</v>
      </c>
      <c r="H469">
        <f>Inp_Active!$J$63</f>
        <v>0</v>
      </c>
      <c r="J469">
        <v>0</v>
      </c>
      <c r="K469" t="s">
        <v>394</v>
      </c>
    </row>
    <row r="470" spans="1:11" x14ac:dyDescent="0.2">
      <c r="A470" t="s">
        <v>134</v>
      </c>
      <c r="D470">
        <v>0</v>
      </c>
      <c r="E470" s="78">
        <v>46112</v>
      </c>
      <c r="H470">
        <f>Inp_Active!$K$63</f>
        <v>0</v>
      </c>
      <c r="J470">
        <v>0</v>
      </c>
      <c r="K470" t="s">
        <v>394</v>
      </c>
    </row>
    <row r="471" spans="1:11" x14ac:dyDescent="0.2">
      <c r="A471" t="s">
        <v>134</v>
      </c>
      <c r="D471">
        <v>0</v>
      </c>
      <c r="E471" s="78">
        <v>46477</v>
      </c>
      <c r="H471">
        <f>Inp_Active!$L$63</f>
        <v>0</v>
      </c>
      <c r="J471">
        <v>0</v>
      </c>
      <c r="K471" t="s">
        <v>394</v>
      </c>
    </row>
    <row r="472" spans="1:11" x14ac:dyDescent="0.2">
      <c r="A472" t="s">
        <v>134</v>
      </c>
      <c r="D472">
        <v>0</v>
      </c>
      <c r="E472" s="78">
        <v>46843</v>
      </c>
      <c r="H472">
        <f>Inp_Active!$M$63</f>
        <v>0</v>
      </c>
      <c r="J472">
        <v>0</v>
      </c>
      <c r="K472" t="s">
        <v>394</v>
      </c>
    </row>
    <row r="473" spans="1:11" x14ac:dyDescent="0.2">
      <c r="A473" t="s">
        <v>134</v>
      </c>
      <c r="D473">
        <v>0</v>
      </c>
      <c r="E473" s="78">
        <v>47208</v>
      </c>
      <c r="H473">
        <f>Inp_Active!$N$63</f>
        <v>0</v>
      </c>
      <c r="J473">
        <v>0</v>
      </c>
      <c r="K473" t="s">
        <v>394</v>
      </c>
    </row>
    <row r="474" spans="1:11" x14ac:dyDescent="0.2">
      <c r="A474" t="s">
        <v>134</v>
      </c>
      <c r="D474">
        <v>0</v>
      </c>
      <c r="E474" s="78">
        <v>47573</v>
      </c>
      <c r="H474">
        <f>Inp_Active!$O$63</f>
        <v>0</v>
      </c>
      <c r="J474">
        <v>0</v>
      </c>
      <c r="K474" t="s">
        <v>394</v>
      </c>
    </row>
    <row r="475" spans="1:11" x14ac:dyDescent="0.2">
      <c r="A475" t="s">
        <v>183</v>
      </c>
      <c r="D475">
        <v>0</v>
      </c>
      <c r="E475" s="78">
        <v>45747</v>
      </c>
      <c r="H475">
        <f>Inp_Active!$J$70</f>
        <v>0</v>
      </c>
      <c r="J475">
        <v>0</v>
      </c>
      <c r="K475" t="s">
        <v>431</v>
      </c>
    </row>
    <row r="476" spans="1:11" x14ac:dyDescent="0.2">
      <c r="A476" t="s">
        <v>183</v>
      </c>
      <c r="D476">
        <v>0</v>
      </c>
      <c r="E476" s="78">
        <v>46112</v>
      </c>
      <c r="H476">
        <f>Inp_Active!$K$70</f>
        <v>0</v>
      </c>
      <c r="J476">
        <v>0</v>
      </c>
      <c r="K476" t="s">
        <v>431</v>
      </c>
    </row>
    <row r="477" spans="1:11" x14ac:dyDescent="0.2">
      <c r="A477" t="s">
        <v>183</v>
      </c>
      <c r="D477">
        <v>0</v>
      </c>
      <c r="E477" s="78">
        <v>46477</v>
      </c>
      <c r="H477">
        <f>Inp_Active!$L$70</f>
        <v>0</v>
      </c>
      <c r="J477">
        <v>0</v>
      </c>
      <c r="K477" t="s">
        <v>431</v>
      </c>
    </row>
    <row r="478" spans="1:11" x14ac:dyDescent="0.2">
      <c r="A478" t="s">
        <v>183</v>
      </c>
      <c r="D478">
        <v>0</v>
      </c>
      <c r="E478" s="78">
        <v>46843</v>
      </c>
      <c r="H478">
        <f>Inp_Active!$M$70</f>
        <v>0</v>
      </c>
      <c r="J478">
        <v>0</v>
      </c>
      <c r="K478" t="s">
        <v>431</v>
      </c>
    </row>
    <row r="479" spans="1:11" x14ac:dyDescent="0.2">
      <c r="A479" t="s">
        <v>183</v>
      </c>
      <c r="D479">
        <v>0</v>
      </c>
      <c r="E479" s="78">
        <v>47208</v>
      </c>
      <c r="H479">
        <f>Inp_Active!$N$70</f>
        <v>0</v>
      </c>
      <c r="J479">
        <v>0</v>
      </c>
      <c r="K479" t="s">
        <v>431</v>
      </c>
    </row>
    <row r="480" spans="1:11" x14ac:dyDescent="0.2">
      <c r="A480" t="s">
        <v>183</v>
      </c>
      <c r="D480">
        <v>0</v>
      </c>
      <c r="E480" s="78">
        <v>47573</v>
      </c>
      <c r="H480">
        <f>Inp_Active!$O$70</f>
        <v>0</v>
      </c>
      <c r="J480">
        <v>0</v>
      </c>
      <c r="K480" t="s">
        <v>431</v>
      </c>
    </row>
    <row r="481" spans="1:11" x14ac:dyDescent="0.2">
      <c r="A481" t="s">
        <v>456</v>
      </c>
      <c r="D481">
        <v>0</v>
      </c>
      <c r="E481" s="78">
        <v>45747</v>
      </c>
      <c r="H481">
        <f>Inp_Active!$J$77</f>
        <v>0</v>
      </c>
      <c r="J481">
        <v>0</v>
      </c>
      <c r="K481" t="s">
        <v>600</v>
      </c>
    </row>
    <row r="482" spans="1:11" x14ac:dyDescent="0.2">
      <c r="A482" t="s">
        <v>456</v>
      </c>
      <c r="D482">
        <v>0</v>
      </c>
      <c r="E482" s="78">
        <v>46112</v>
      </c>
      <c r="H482">
        <f>Inp_Active!$K$77</f>
        <v>0</v>
      </c>
      <c r="J482">
        <v>0</v>
      </c>
      <c r="K482" t="s">
        <v>600</v>
      </c>
    </row>
    <row r="483" spans="1:11" x14ac:dyDescent="0.2">
      <c r="A483" t="s">
        <v>456</v>
      </c>
      <c r="D483">
        <v>0</v>
      </c>
      <c r="E483" s="78">
        <v>46477</v>
      </c>
      <c r="H483">
        <f>Inp_Active!$L$77</f>
        <v>0</v>
      </c>
      <c r="J483">
        <v>0</v>
      </c>
      <c r="K483" t="s">
        <v>600</v>
      </c>
    </row>
    <row r="484" spans="1:11" x14ac:dyDescent="0.2">
      <c r="A484" t="s">
        <v>456</v>
      </c>
      <c r="D484">
        <v>0</v>
      </c>
      <c r="E484" s="78">
        <v>46843</v>
      </c>
      <c r="H484">
        <f>Inp_Active!$M$77</f>
        <v>0</v>
      </c>
      <c r="J484">
        <v>0</v>
      </c>
      <c r="K484" t="s">
        <v>600</v>
      </c>
    </row>
    <row r="485" spans="1:11" x14ac:dyDescent="0.2">
      <c r="A485" t="s">
        <v>456</v>
      </c>
      <c r="D485">
        <v>0</v>
      </c>
      <c r="E485" s="78">
        <v>47208</v>
      </c>
      <c r="H485">
        <f>Inp_Active!$N$77</f>
        <v>0</v>
      </c>
      <c r="J485">
        <v>0</v>
      </c>
      <c r="K485" t="s">
        <v>600</v>
      </c>
    </row>
    <row r="486" spans="1:11" x14ac:dyDescent="0.2">
      <c r="A486" t="s">
        <v>456</v>
      </c>
      <c r="D486">
        <v>0</v>
      </c>
      <c r="E486" s="78">
        <v>47573</v>
      </c>
      <c r="H486">
        <f>Inp_Active!$O$77</f>
        <v>0</v>
      </c>
      <c r="J486">
        <v>0</v>
      </c>
      <c r="K486" t="s">
        <v>600</v>
      </c>
    </row>
    <row r="487" spans="1:11" x14ac:dyDescent="0.2">
      <c r="A487" t="s">
        <v>457</v>
      </c>
      <c r="D487">
        <v>0</v>
      </c>
      <c r="E487" s="78">
        <v>45747</v>
      </c>
      <c r="H487">
        <f>Inp_Active!$J$84</f>
        <v>0</v>
      </c>
      <c r="J487">
        <v>0</v>
      </c>
      <c r="K487" t="s">
        <v>696</v>
      </c>
    </row>
    <row r="488" spans="1:11" x14ac:dyDescent="0.2">
      <c r="A488" t="s">
        <v>457</v>
      </c>
      <c r="D488">
        <v>0</v>
      </c>
      <c r="E488" s="78">
        <v>46112</v>
      </c>
      <c r="H488">
        <f>Inp_Active!$K$84</f>
        <v>0</v>
      </c>
      <c r="J488">
        <v>0</v>
      </c>
      <c r="K488" t="s">
        <v>696</v>
      </c>
    </row>
    <row r="489" spans="1:11" x14ac:dyDescent="0.2">
      <c r="A489" t="s">
        <v>457</v>
      </c>
      <c r="D489">
        <v>0</v>
      </c>
      <c r="E489" s="78">
        <v>46477</v>
      </c>
      <c r="H489">
        <f>Inp_Active!$L$84</f>
        <v>0</v>
      </c>
      <c r="J489">
        <v>0</v>
      </c>
      <c r="K489" t="s">
        <v>696</v>
      </c>
    </row>
    <row r="490" spans="1:11" x14ac:dyDescent="0.2">
      <c r="A490" t="s">
        <v>457</v>
      </c>
      <c r="D490">
        <v>0</v>
      </c>
      <c r="E490" s="78">
        <v>46843</v>
      </c>
      <c r="H490">
        <f>Inp_Active!$M$84</f>
        <v>0</v>
      </c>
      <c r="J490">
        <v>0</v>
      </c>
      <c r="K490" t="s">
        <v>696</v>
      </c>
    </row>
    <row r="491" spans="1:11" x14ac:dyDescent="0.2">
      <c r="A491" t="s">
        <v>457</v>
      </c>
      <c r="D491">
        <v>0</v>
      </c>
      <c r="E491" s="78">
        <v>47208</v>
      </c>
      <c r="H491">
        <f>Inp_Active!$N$84</f>
        <v>0</v>
      </c>
      <c r="J491">
        <v>0</v>
      </c>
      <c r="K491" t="s">
        <v>696</v>
      </c>
    </row>
    <row r="492" spans="1:11" x14ac:dyDescent="0.2">
      <c r="A492" t="s">
        <v>457</v>
      </c>
      <c r="D492">
        <v>0</v>
      </c>
      <c r="E492" s="78">
        <v>47573</v>
      </c>
      <c r="H492">
        <f>Inp_Active!$O$84</f>
        <v>0</v>
      </c>
      <c r="J492">
        <v>0</v>
      </c>
      <c r="K492" t="s">
        <v>696</v>
      </c>
    </row>
    <row r="493" spans="1:11" x14ac:dyDescent="0.2">
      <c r="A493" t="s">
        <v>543</v>
      </c>
      <c r="D493">
        <v>0</v>
      </c>
      <c r="E493" s="78">
        <v>45747</v>
      </c>
      <c r="H493">
        <f>Inp_Active!$J$91</f>
        <v>0</v>
      </c>
      <c r="J493">
        <v>0</v>
      </c>
      <c r="K493" t="s">
        <v>697</v>
      </c>
    </row>
    <row r="494" spans="1:11" x14ac:dyDescent="0.2">
      <c r="A494" t="s">
        <v>543</v>
      </c>
      <c r="D494">
        <v>0</v>
      </c>
      <c r="E494" s="78">
        <v>46112</v>
      </c>
      <c r="H494">
        <f>Inp_Active!$K$91</f>
        <v>0</v>
      </c>
      <c r="J494">
        <v>0</v>
      </c>
      <c r="K494" t="s">
        <v>697</v>
      </c>
    </row>
    <row r="495" spans="1:11" x14ac:dyDescent="0.2">
      <c r="A495" t="s">
        <v>543</v>
      </c>
      <c r="D495">
        <v>0</v>
      </c>
      <c r="E495" s="78">
        <v>46477</v>
      </c>
      <c r="H495">
        <f>Inp_Active!$L$91</f>
        <v>0</v>
      </c>
      <c r="J495">
        <v>0</v>
      </c>
      <c r="K495" t="s">
        <v>697</v>
      </c>
    </row>
    <row r="496" spans="1:11" x14ac:dyDescent="0.2">
      <c r="A496" t="s">
        <v>543</v>
      </c>
      <c r="D496">
        <v>0</v>
      </c>
      <c r="E496" s="78">
        <v>46843</v>
      </c>
      <c r="H496">
        <f>Inp_Active!$M$91</f>
        <v>0</v>
      </c>
      <c r="J496">
        <v>0</v>
      </c>
      <c r="K496" t="s">
        <v>697</v>
      </c>
    </row>
    <row r="497" spans="1:11" x14ac:dyDescent="0.2">
      <c r="A497" t="s">
        <v>543</v>
      </c>
      <c r="D497">
        <v>0</v>
      </c>
      <c r="E497" s="78">
        <v>47208</v>
      </c>
      <c r="H497">
        <f>Inp_Active!$N$91</f>
        <v>0</v>
      </c>
      <c r="J497">
        <v>0</v>
      </c>
      <c r="K497" t="s">
        <v>697</v>
      </c>
    </row>
    <row r="498" spans="1:11" x14ac:dyDescent="0.2">
      <c r="A498" t="s">
        <v>543</v>
      </c>
      <c r="D498">
        <v>0</v>
      </c>
      <c r="E498" s="78">
        <v>47573</v>
      </c>
      <c r="H498">
        <f>Inp_Active!$O$91</f>
        <v>0</v>
      </c>
      <c r="J498">
        <v>0</v>
      </c>
      <c r="K498" t="s">
        <v>697</v>
      </c>
    </row>
    <row r="499" spans="1:11" x14ac:dyDescent="0.2">
      <c r="A499" t="s">
        <v>500</v>
      </c>
      <c r="D499">
        <v>0</v>
      </c>
      <c r="E499" s="78">
        <v>45747</v>
      </c>
      <c r="H499">
        <f>Inp_Active!$F$99</f>
        <v>119</v>
      </c>
      <c r="J499">
        <v>0</v>
      </c>
      <c r="K499" t="s">
        <v>35</v>
      </c>
    </row>
    <row r="500" spans="1:11" x14ac:dyDescent="0.2">
      <c r="A500" t="s">
        <v>334</v>
      </c>
      <c r="D500">
        <v>0</v>
      </c>
      <c r="E500" s="78">
        <v>45747</v>
      </c>
      <c r="H500">
        <f>Inp_Active!$F$106</f>
        <v>119.7</v>
      </c>
      <c r="J500">
        <v>0</v>
      </c>
      <c r="K500" t="s">
        <v>561</v>
      </c>
    </row>
    <row r="501" spans="1:11" x14ac:dyDescent="0.2">
      <c r="A501" t="s">
        <v>135</v>
      </c>
      <c r="D501">
        <v>0</v>
      </c>
      <c r="E501" s="78">
        <v>45747</v>
      </c>
      <c r="H501">
        <f>Inp_Active!$F$113</f>
        <v>120.5</v>
      </c>
      <c r="J501">
        <v>0</v>
      </c>
      <c r="K501" t="s">
        <v>395</v>
      </c>
    </row>
    <row r="502" spans="1:11" x14ac:dyDescent="0.2">
      <c r="A502" t="s">
        <v>381</v>
      </c>
      <c r="D502">
        <v>0</v>
      </c>
      <c r="E502" s="78">
        <v>45747</v>
      </c>
      <c r="H502">
        <f>Inp_Active!$F$120</f>
        <v>121.2</v>
      </c>
      <c r="J502">
        <v>0</v>
      </c>
      <c r="K502" t="s">
        <v>601</v>
      </c>
    </row>
    <row r="503" spans="1:11" x14ac:dyDescent="0.2">
      <c r="A503" t="s">
        <v>382</v>
      </c>
      <c r="D503">
        <v>0</v>
      </c>
      <c r="E503" s="78">
        <v>45747</v>
      </c>
      <c r="H503">
        <f>Inp_Active!$F$127</f>
        <v>121.8</v>
      </c>
      <c r="J503">
        <v>0</v>
      </c>
      <c r="K503" t="s">
        <v>511</v>
      </c>
    </row>
    <row r="504" spans="1:11" x14ac:dyDescent="0.2">
      <c r="A504" t="s">
        <v>383</v>
      </c>
      <c r="D504">
        <v>0</v>
      </c>
      <c r="E504" s="78">
        <v>45747</v>
      </c>
      <c r="H504">
        <f>Inp_Active!$F$134</f>
        <v>122.3</v>
      </c>
      <c r="J504">
        <v>0</v>
      </c>
      <c r="K504" t="s">
        <v>245</v>
      </c>
    </row>
    <row r="505" spans="1:11" x14ac:dyDescent="0.2">
      <c r="A505" t="s">
        <v>544</v>
      </c>
      <c r="D505">
        <v>0</v>
      </c>
      <c r="E505" s="78">
        <v>45747</v>
      </c>
      <c r="H505">
        <f>Inp_Active!$F$141</f>
        <v>124.3</v>
      </c>
      <c r="J505">
        <v>0</v>
      </c>
      <c r="K505" t="s">
        <v>346</v>
      </c>
    </row>
    <row r="506" spans="1:11" x14ac:dyDescent="0.2">
      <c r="A506" t="s">
        <v>228</v>
      </c>
      <c r="D506">
        <v>0</v>
      </c>
      <c r="E506" s="78">
        <v>45747</v>
      </c>
      <c r="H506">
        <f>Inp_Active!$F$148</f>
        <v>124.8</v>
      </c>
      <c r="J506">
        <v>0</v>
      </c>
      <c r="K506" t="s">
        <v>194</v>
      </c>
    </row>
    <row r="507" spans="1:11" x14ac:dyDescent="0.2">
      <c r="A507" t="s">
        <v>184</v>
      </c>
      <c r="D507">
        <v>0</v>
      </c>
      <c r="E507" s="78">
        <v>45747</v>
      </c>
      <c r="H507">
        <f>Inp_Active!$F$155</f>
        <v>125.3</v>
      </c>
      <c r="J507">
        <v>0</v>
      </c>
      <c r="K507" t="s">
        <v>102</v>
      </c>
    </row>
    <row r="508" spans="1:11" x14ac:dyDescent="0.2">
      <c r="A508" t="s">
        <v>545</v>
      </c>
      <c r="D508">
        <v>0</v>
      </c>
      <c r="E508" s="78">
        <v>45747</v>
      </c>
      <c r="H508">
        <f>Inp_Active!$F$162</f>
        <v>124.8</v>
      </c>
      <c r="J508">
        <v>0</v>
      </c>
      <c r="K508" t="s">
        <v>347</v>
      </c>
    </row>
    <row r="509" spans="1:11" x14ac:dyDescent="0.2">
      <c r="A509" t="s">
        <v>384</v>
      </c>
      <c r="D509">
        <v>0</v>
      </c>
      <c r="E509" s="78">
        <v>45747</v>
      </c>
      <c r="H509">
        <f>Inp_Active!$F$169</f>
        <v>126</v>
      </c>
      <c r="J509">
        <v>0</v>
      </c>
      <c r="K509" t="s">
        <v>300</v>
      </c>
    </row>
    <row r="510" spans="1:11" x14ac:dyDescent="0.2">
      <c r="A510" t="s">
        <v>64</v>
      </c>
      <c r="D510">
        <v>0</v>
      </c>
      <c r="E510" s="78">
        <v>45747</v>
      </c>
      <c r="H510">
        <f>Inp_Active!$F$176</f>
        <v>126.8</v>
      </c>
      <c r="J510">
        <v>0</v>
      </c>
      <c r="K510" t="s">
        <v>301</v>
      </c>
    </row>
    <row r="511" spans="1:11" x14ac:dyDescent="0.2">
      <c r="A511" t="s">
        <v>458</v>
      </c>
      <c r="B511" t="s">
        <v>259</v>
      </c>
      <c r="D511">
        <v>0</v>
      </c>
      <c r="E511" s="78">
        <v>45747</v>
      </c>
      <c r="H511">
        <f>Inp_Active!$J$194</f>
        <v>0</v>
      </c>
      <c r="J511">
        <v>0</v>
      </c>
      <c r="K511" t="s">
        <v>472</v>
      </c>
    </row>
    <row r="512" spans="1:11" x14ac:dyDescent="0.2">
      <c r="A512" t="s">
        <v>458</v>
      </c>
      <c r="B512" t="s">
        <v>259</v>
      </c>
      <c r="D512">
        <v>0</v>
      </c>
      <c r="E512" s="78">
        <v>46112</v>
      </c>
      <c r="H512">
        <f>Inp_Active!$K$194</f>
        <v>0</v>
      </c>
      <c r="J512">
        <v>0</v>
      </c>
      <c r="K512" t="s">
        <v>472</v>
      </c>
    </row>
    <row r="513" spans="1:11" x14ac:dyDescent="0.2">
      <c r="A513" t="s">
        <v>458</v>
      </c>
      <c r="B513" t="s">
        <v>259</v>
      </c>
      <c r="D513">
        <v>0</v>
      </c>
      <c r="E513" s="78">
        <v>46477</v>
      </c>
      <c r="H513">
        <f>Inp_Active!$L$194</f>
        <v>0</v>
      </c>
      <c r="J513">
        <v>0</v>
      </c>
      <c r="K513" t="s">
        <v>472</v>
      </c>
    </row>
    <row r="514" spans="1:11" x14ac:dyDescent="0.2">
      <c r="A514" t="s">
        <v>458</v>
      </c>
      <c r="B514" t="s">
        <v>259</v>
      </c>
      <c r="D514">
        <v>0</v>
      </c>
      <c r="E514" s="78">
        <v>46843</v>
      </c>
      <c r="H514">
        <f>Inp_Active!$M$194</f>
        <v>0</v>
      </c>
      <c r="J514">
        <v>0</v>
      </c>
      <c r="K514" t="s">
        <v>472</v>
      </c>
    </row>
    <row r="515" spans="1:11" x14ac:dyDescent="0.2">
      <c r="A515" t="s">
        <v>458</v>
      </c>
      <c r="B515" t="s">
        <v>259</v>
      </c>
      <c r="D515">
        <v>0</v>
      </c>
      <c r="E515" s="78">
        <v>47208</v>
      </c>
      <c r="H515">
        <f>Inp_Active!$N$194</f>
        <v>0</v>
      </c>
      <c r="J515">
        <v>0</v>
      </c>
      <c r="K515" t="s">
        <v>472</v>
      </c>
    </row>
    <row r="516" spans="1:11" x14ac:dyDescent="0.2">
      <c r="A516" t="s">
        <v>458</v>
      </c>
      <c r="B516" t="s">
        <v>259</v>
      </c>
      <c r="D516">
        <v>0</v>
      </c>
      <c r="E516" s="78">
        <v>47573</v>
      </c>
      <c r="H516">
        <f>Inp_Active!$O$194</f>
        <v>0</v>
      </c>
      <c r="J516">
        <v>0</v>
      </c>
      <c r="K516" t="s">
        <v>472</v>
      </c>
    </row>
    <row r="517" spans="1:11" x14ac:dyDescent="0.2">
      <c r="A517" t="s">
        <v>458</v>
      </c>
      <c r="B517" t="s">
        <v>242</v>
      </c>
      <c r="D517">
        <v>0</v>
      </c>
      <c r="E517" s="78">
        <v>45747</v>
      </c>
      <c r="H517">
        <f>Inp_Active!$J$195</f>
        <v>0</v>
      </c>
      <c r="J517">
        <v>0</v>
      </c>
      <c r="K517" t="s">
        <v>472</v>
      </c>
    </row>
    <row r="518" spans="1:11" x14ac:dyDescent="0.2">
      <c r="A518" t="s">
        <v>458</v>
      </c>
      <c r="B518" t="s">
        <v>242</v>
      </c>
      <c r="D518">
        <v>0</v>
      </c>
      <c r="E518" s="78">
        <v>46112</v>
      </c>
      <c r="H518">
        <f>Inp_Active!$K$195</f>
        <v>0</v>
      </c>
      <c r="J518">
        <v>0</v>
      </c>
      <c r="K518" t="s">
        <v>472</v>
      </c>
    </row>
    <row r="519" spans="1:11" x14ac:dyDescent="0.2">
      <c r="A519" t="s">
        <v>458</v>
      </c>
      <c r="B519" t="s">
        <v>242</v>
      </c>
      <c r="D519">
        <v>0</v>
      </c>
      <c r="E519" s="78">
        <v>46477</v>
      </c>
      <c r="H519">
        <f>Inp_Active!$L$195</f>
        <v>0</v>
      </c>
      <c r="J519">
        <v>0</v>
      </c>
      <c r="K519" t="s">
        <v>472</v>
      </c>
    </row>
    <row r="520" spans="1:11" x14ac:dyDescent="0.2">
      <c r="A520" t="s">
        <v>458</v>
      </c>
      <c r="B520" t="s">
        <v>242</v>
      </c>
      <c r="D520">
        <v>0</v>
      </c>
      <c r="E520" s="78">
        <v>46843</v>
      </c>
      <c r="H520">
        <f>Inp_Active!$M$195</f>
        <v>0</v>
      </c>
      <c r="J520">
        <v>0</v>
      </c>
      <c r="K520" t="s">
        <v>472</v>
      </c>
    </row>
    <row r="521" spans="1:11" x14ac:dyDescent="0.2">
      <c r="A521" t="s">
        <v>458</v>
      </c>
      <c r="B521" t="s">
        <v>242</v>
      </c>
      <c r="D521">
        <v>0</v>
      </c>
      <c r="E521" s="78">
        <v>47208</v>
      </c>
      <c r="H521">
        <f>Inp_Active!$N$195</f>
        <v>0</v>
      </c>
      <c r="J521">
        <v>0</v>
      </c>
      <c r="K521" t="s">
        <v>472</v>
      </c>
    </row>
    <row r="522" spans="1:11" x14ac:dyDescent="0.2">
      <c r="A522" t="s">
        <v>458</v>
      </c>
      <c r="B522" t="s">
        <v>242</v>
      </c>
      <c r="D522">
        <v>0</v>
      </c>
      <c r="E522" s="78">
        <v>47573</v>
      </c>
      <c r="H522">
        <f>Inp_Active!$O$195</f>
        <v>0</v>
      </c>
      <c r="J522">
        <v>0</v>
      </c>
      <c r="K522" t="s">
        <v>472</v>
      </c>
    </row>
    <row r="523" spans="1:11" x14ac:dyDescent="0.2">
      <c r="A523" t="s">
        <v>458</v>
      </c>
      <c r="B523" t="s">
        <v>469</v>
      </c>
      <c r="D523">
        <v>0</v>
      </c>
      <c r="E523" s="78">
        <v>45747</v>
      </c>
      <c r="H523">
        <f>Inp_Active!$J$196</f>
        <v>0</v>
      </c>
      <c r="J523">
        <v>0</v>
      </c>
      <c r="K523" t="s">
        <v>472</v>
      </c>
    </row>
    <row r="524" spans="1:11" x14ac:dyDescent="0.2">
      <c r="A524" t="s">
        <v>458</v>
      </c>
      <c r="B524" t="s">
        <v>469</v>
      </c>
      <c r="D524">
        <v>0</v>
      </c>
      <c r="E524" s="78">
        <v>46112</v>
      </c>
      <c r="H524">
        <f>Inp_Active!$K$196</f>
        <v>0</v>
      </c>
      <c r="J524">
        <v>0</v>
      </c>
      <c r="K524" t="s">
        <v>472</v>
      </c>
    </row>
    <row r="525" spans="1:11" x14ac:dyDescent="0.2">
      <c r="A525" t="s">
        <v>458</v>
      </c>
      <c r="B525" t="s">
        <v>469</v>
      </c>
      <c r="D525">
        <v>0</v>
      </c>
      <c r="E525" s="78">
        <v>46477</v>
      </c>
      <c r="H525">
        <f>Inp_Active!$L$196</f>
        <v>0</v>
      </c>
      <c r="J525">
        <v>0</v>
      </c>
      <c r="K525" t="s">
        <v>472</v>
      </c>
    </row>
    <row r="526" spans="1:11" x14ac:dyDescent="0.2">
      <c r="A526" t="s">
        <v>458</v>
      </c>
      <c r="B526" t="s">
        <v>469</v>
      </c>
      <c r="D526">
        <v>0</v>
      </c>
      <c r="E526" s="78">
        <v>46843</v>
      </c>
      <c r="H526">
        <f>Inp_Active!$M$196</f>
        <v>0</v>
      </c>
      <c r="J526">
        <v>0</v>
      </c>
      <c r="K526" t="s">
        <v>472</v>
      </c>
    </row>
    <row r="527" spans="1:11" x14ac:dyDescent="0.2">
      <c r="A527" t="s">
        <v>458</v>
      </c>
      <c r="B527" t="s">
        <v>469</v>
      </c>
      <c r="D527">
        <v>0</v>
      </c>
      <c r="E527" s="78">
        <v>47208</v>
      </c>
      <c r="H527">
        <f>Inp_Active!$N$196</f>
        <v>0</v>
      </c>
      <c r="J527">
        <v>0</v>
      </c>
      <c r="K527" t="s">
        <v>472</v>
      </c>
    </row>
    <row r="528" spans="1:11" x14ac:dyDescent="0.2">
      <c r="A528" t="s">
        <v>458</v>
      </c>
      <c r="B528" t="s">
        <v>469</v>
      </c>
      <c r="D528">
        <v>0</v>
      </c>
      <c r="E528" s="78">
        <v>47573</v>
      </c>
      <c r="H528">
        <f>Inp_Active!$O$196</f>
        <v>0</v>
      </c>
      <c r="J528">
        <v>0</v>
      </c>
      <c r="K528" t="s">
        <v>472</v>
      </c>
    </row>
    <row r="529" spans="1:11" x14ac:dyDescent="0.2">
      <c r="A529" t="s">
        <v>458</v>
      </c>
      <c r="B529" t="s">
        <v>252</v>
      </c>
      <c r="D529">
        <v>0</v>
      </c>
      <c r="E529" s="78">
        <v>45747</v>
      </c>
      <c r="H529">
        <f>Inp_Active!$J$197</f>
        <v>0</v>
      </c>
      <c r="J529">
        <v>0</v>
      </c>
      <c r="K529" t="s">
        <v>472</v>
      </c>
    </row>
    <row r="530" spans="1:11" x14ac:dyDescent="0.2">
      <c r="A530" t="s">
        <v>458</v>
      </c>
      <c r="B530" t="s">
        <v>252</v>
      </c>
      <c r="D530">
        <v>0</v>
      </c>
      <c r="E530" s="78">
        <v>46112</v>
      </c>
      <c r="H530">
        <f>Inp_Active!$K$197</f>
        <v>0</v>
      </c>
      <c r="J530">
        <v>0</v>
      </c>
      <c r="K530" t="s">
        <v>472</v>
      </c>
    </row>
    <row r="531" spans="1:11" x14ac:dyDescent="0.2">
      <c r="A531" t="s">
        <v>458</v>
      </c>
      <c r="B531" t="s">
        <v>252</v>
      </c>
      <c r="D531">
        <v>0</v>
      </c>
      <c r="E531" s="78">
        <v>46477</v>
      </c>
      <c r="H531">
        <f>Inp_Active!$L$197</f>
        <v>0</v>
      </c>
      <c r="J531">
        <v>0</v>
      </c>
      <c r="K531" t="s">
        <v>472</v>
      </c>
    </row>
    <row r="532" spans="1:11" x14ac:dyDescent="0.2">
      <c r="A532" t="s">
        <v>458</v>
      </c>
      <c r="B532" t="s">
        <v>252</v>
      </c>
      <c r="D532">
        <v>0</v>
      </c>
      <c r="E532" s="78">
        <v>46843</v>
      </c>
      <c r="H532">
        <f>Inp_Active!$M$197</f>
        <v>0</v>
      </c>
      <c r="J532">
        <v>0</v>
      </c>
      <c r="K532" t="s">
        <v>472</v>
      </c>
    </row>
    <row r="533" spans="1:11" x14ac:dyDescent="0.2">
      <c r="A533" t="s">
        <v>458</v>
      </c>
      <c r="B533" t="s">
        <v>252</v>
      </c>
      <c r="D533">
        <v>0</v>
      </c>
      <c r="E533" s="78">
        <v>47208</v>
      </c>
      <c r="H533">
        <f>Inp_Active!$N$197</f>
        <v>0</v>
      </c>
      <c r="J533">
        <v>0</v>
      </c>
      <c r="K533" t="s">
        <v>472</v>
      </c>
    </row>
    <row r="534" spans="1:11" x14ac:dyDescent="0.2">
      <c r="A534" t="s">
        <v>458</v>
      </c>
      <c r="B534" t="s">
        <v>252</v>
      </c>
      <c r="D534">
        <v>0</v>
      </c>
      <c r="E534" s="78">
        <v>47573</v>
      </c>
      <c r="H534">
        <f>Inp_Active!$O$197</f>
        <v>0</v>
      </c>
      <c r="J534">
        <v>0</v>
      </c>
      <c r="K534" t="s">
        <v>472</v>
      </c>
    </row>
    <row r="535" spans="1:11" x14ac:dyDescent="0.2">
      <c r="A535" t="s">
        <v>458</v>
      </c>
      <c r="B535" t="s">
        <v>296</v>
      </c>
      <c r="D535">
        <v>0</v>
      </c>
      <c r="E535" s="78">
        <v>45747</v>
      </c>
      <c r="H535">
        <f>Inp_Active!$J$198</f>
        <v>0</v>
      </c>
      <c r="J535">
        <v>0</v>
      </c>
      <c r="K535" t="s">
        <v>472</v>
      </c>
    </row>
    <row r="536" spans="1:11" x14ac:dyDescent="0.2">
      <c r="A536" t="s">
        <v>458</v>
      </c>
      <c r="B536" t="s">
        <v>296</v>
      </c>
      <c r="D536">
        <v>0</v>
      </c>
      <c r="E536" s="78">
        <v>46112</v>
      </c>
      <c r="H536">
        <f>Inp_Active!$K$198</f>
        <v>0</v>
      </c>
      <c r="J536">
        <v>0</v>
      </c>
      <c r="K536" t="s">
        <v>472</v>
      </c>
    </row>
    <row r="537" spans="1:11" x14ac:dyDescent="0.2">
      <c r="A537" t="s">
        <v>458</v>
      </c>
      <c r="B537" t="s">
        <v>296</v>
      </c>
      <c r="D537">
        <v>0</v>
      </c>
      <c r="E537" s="78">
        <v>46477</v>
      </c>
      <c r="H537">
        <f>Inp_Active!$L$198</f>
        <v>0</v>
      </c>
      <c r="J537">
        <v>0</v>
      </c>
      <c r="K537" t="s">
        <v>472</v>
      </c>
    </row>
    <row r="538" spans="1:11" x14ac:dyDescent="0.2">
      <c r="A538" t="s">
        <v>458</v>
      </c>
      <c r="B538" t="s">
        <v>296</v>
      </c>
      <c r="D538">
        <v>0</v>
      </c>
      <c r="E538" s="78">
        <v>46843</v>
      </c>
      <c r="H538">
        <f>Inp_Active!$M$198</f>
        <v>0</v>
      </c>
      <c r="J538">
        <v>0</v>
      </c>
      <c r="K538" t="s">
        <v>472</v>
      </c>
    </row>
    <row r="539" spans="1:11" x14ac:dyDescent="0.2">
      <c r="A539" t="s">
        <v>458</v>
      </c>
      <c r="B539" t="s">
        <v>296</v>
      </c>
      <c r="D539">
        <v>0</v>
      </c>
      <c r="E539" s="78">
        <v>47208</v>
      </c>
      <c r="H539">
        <f>Inp_Active!$N$198</f>
        <v>0</v>
      </c>
      <c r="J539">
        <v>0</v>
      </c>
      <c r="K539" t="s">
        <v>472</v>
      </c>
    </row>
    <row r="540" spans="1:11" x14ac:dyDescent="0.2">
      <c r="A540" t="s">
        <v>458</v>
      </c>
      <c r="B540" t="s">
        <v>296</v>
      </c>
      <c r="D540">
        <v>0</v>
      </c>
      <c r="E540" s="78">
        <v>47573</v>
      </c>
      <c r="H540">
        <f>Inp_Active!$O$198</f>
        <v>0</v>
      </c>
      <c r="J540">
        <v>0</v>
      </c>
      <c r="K540" t="s">
        <v>472</v>
      </c>
    </row>
    <row r="541" spans="1:11" x14ac:dyDescent="0.2">
      <c r="A541" t="s">
        <v>458</v>
      </c>
      <c r="B541" t="s">
        <v>506</v>
      </c>
      <c r="D541">
        <v>0</v>
      </c>
      <c r="E541" s="78">
        <v>45747</v>
      </c>
      <c r="H541">
        <f>Inp_Active!$J$199</f>
        <v>0</v>
      </c>
      <c r="J541">
        <v>0</v>
      </c>
      <c r="K541" t="s">
        <v>472</v>
      </c>
    </row>
    <row r="542" spans="1:11" x14ac:dyDescent="0.2">
      <c r="A542" t="s">
        <v>458</v>
      </c>
      <c r="B542" t="s">
        <v>506</v>
      </c>
      <c r="D542">
        <v>0</v>
      </c>
      <c r="E542" s="78">
        <v>46112</v>
      </c>
      <c r="H542">
        <f>Inp_Active!$K$199</f>
        <v>0</v>
      </c>
      <c r="J542">
        <v>0</v>
      </c>
      <c r="K542" t="s">
        <v>472</v>
      </c>
    </row>
    <row r="543" spans="1:11" x14ac:dyDescent="0.2">
      <c r="A543" t="s">
        <v>458</v>
      </c>
      <c r="B543" t="s">
        <v>506</v>
      </c>
      <c r="D543">
        <v>0</v>
      </c>
      <c r="E543" s="78">
        <v>46477</v>
      </c>
      <c r="H543">
        <f>Inp_Active!$L$199</f>
        <v>0</v>
      </c>
      <c r="J543">
        <v>0</v>
      </c>
      <c r="K543" t="s">
        <v>472</v>
      </c>
    </row>
    <row r="544" spans="1:11" x14ac:dyDescent="0.2">
      <c r="A544" t="s">
        <v>458</v>
      </c>
      <c r="B544" t="s">
        <v>506</v>
      </c>
      <c r="D544">
        <v>0</v>
      </c>
      <c r="E544" s="78">
        <v>46843</v>
      </c>
      <c r="H544">
        <f>Inp_Active!$M$199</f>
        <v>0</v>
      </c>
      <c r="J544">
        <v>0</v>
      </c>
      <c r="K544" t="s">
        <v>472</v>
      </c>
    </row>
    <row r="545" spans="1:11" x14ac:dyDescent="0.2">
      <c r="A545" t="s">
        <v>458</v>
      </c>
      <c r="B545" t="s">
        <v>506</v>
      </c>
      <c r="D545">
        <v>0</v>
      </c>
      <c r="E545" s="78">
        <v>47208</v>
      </c>
      <c r="H545">
        <f>Inp_Active!$N$199</f>
        <v>0</v>
      </c>
      <c r="J545">
        <v>0</v>
      </c>
      <c r="K545" t="s">
        <v>472</v>
      </c>
    </row>
    <row r="546" spans="1:11" x14ac:dyDescent="0.2">
      <c r="A546" t="s">
        <v>458</v>
      </c>
      <c r="B546" t="s">
        <v>506</v>
      </c>
      <c r="D546">
        <v>0</v>
      </c>
      <c r="E546" s="78">
        <v>47573</v>
      </c>
      <c r="H546">
        <f>Inp_Active!$O$199</f>
        <v>0</v>
      </c>
      <c r="J546">
        <v>0</v>
      </c>
      <c r="K546" t="s">
        <v>472</v>
      </c>
    </row>
    <row r="547" spans="1:11" x14ac:dyDescent="0.2">
      <c r="A547" t="s">
        <v>589</v>
      </c>
      <c r="B547" t="s">
        <v>259</v>
      </c>
      <c r="D547">
        <v>0</v>
      </c>
      <c r="E547" s="78">
        <v>45747</v>
      </c>
      <c r="H547">
        <f>Inp_Active!$J$216</f>
        <v>0</v>
      </c>
      <c r="J547">
        <v>0</v>
      </c>
      <c r="K547" t="s">
        <v>396</v>
      </c>
    </row>
    <row r="548" spans="1:11" x14ac:dyDescent="0.2">
      <c r="A548" t="s">
        <v>589</v>
      </c>
      <c r="B548" t="s">
        <v>259</v>
      </c>
      <c r="D548">
        <v>0</v>
      </c>
      <c r="E548" s="78">
        <v>46112</v>
      </c>
      <c r="H548">
        <f>Inp_Active!$K$216</f>
        <v>0</v>
      </c>
      <c r="J548">
        <v>0</v>
      </c>
      <c r="K548" t="s">
        <v>396</v>
      </c>
    </row>
    <row r="549" spans="1:11" x14ac:dyDescent="0.2">
      <c r="A549" t="s">
        <v>589</v>
      </c>
      <c r="B549" t="s">
        <v>259</v>
      </c>
      <c r="D549">
        <v>0</v>
      </c>
      <c r="E549" s="78">
        <v>46477</v>
      </c>
      <c r="H549">
        <f>Inp_Active!$L$216</f>
        <v>0</v>
      </c>
      <c r="J549">
        <v>0</v>
      </c>
      <c r="K549" t="s">
        <v>396</v>
      </c>
    </row>
    <row r="550" spans="1:11" x14ac:dyDescent="0.2">
      <c r="A550" t="s">
        <v>589</v>
      </c>
      <c r="B550" t="s">
        <v>259</v>
      </c>
      <c r="D550">
        <v>0</v>
      </c>
      <c r="E550" s="78">
        <v>46843</v>
      </c>
      <c r="H550">
        <f>Inp_Active!$M$216</f>
        <v>0</v>
      </c>
      <c r="J550">
        <v>0</v>
      </c>
      <c r="K550" t="s">
        <v>396</v>
      </c>
    </row>
    <row r="551" spans="1:11" x14ac:dyDescent="0.2">
      <c r="A551" t="s">
        <v>589</v>
      </c>
      <c r="B551" t="s">
        <v>259</v>
      </c>
      <c r="D551">
        <v>0</v>
      </c>
      <c r="E551" s="78">
        <v>47208</v>
      </c>
      <c r="H551">
        <f>Inp_Active!$N$216</f>
        <v>0</v>
      </c>
      <c r="J551">
        <v>0</v>
      </c>
      <c r="K551" t="s">
        <v>396</v>
      </c>
    </row>
    <row r="552" spans="1:11" x14ac:dyDescent="0.2">
      <c r="A552" t="s">
        <v>589</v>
      </c>
      <c r="B552" t="s">
        <v>259</v>
      </c>
      <c r="D552">
        <v>0</v>
      </c>
      <c r="E552" s="78">
        <v>47573</v>
      </c>
      <c r="H552">
        <f>Inp_Active!$O$216</f>
        <v>0</v>
      </c>
      <c r="J552">
        <v>0</v>
      </c>
      <c r="K552" t="s">
        <v>396</v>
      </c>
    </row>
    <row r="553" spans="1:11" x14ac:dyDescent="0.2">
      <c r="A553" t="s">
        <v>589</v>
      </c>
      <c r="B553" t="s">
        <v>242</v>
      </c>
      <c r="D553">
        <v>0</v>
      </c>
      <c r="E553" s="78">
        <v>45747</v>
      </c>
      <c r="H553">
        <f>Inp_Active!$J$217</f>
        <v>0</v>
      </c>
      <c r="J553">
        <v>0</v>
      </c>
      <c r="K553" t="s">
        <v>396</v>
      </c>
    </row>
    <row r="554" spans="1:11" x14ac:dyDescent="0.2">
      <c r="A554" t="s">
        <v>589</v>
      </c>
      <c r="B554" t="s">
        <v>242</v>
      </c>
      <c r="D554">
        <v>0</v>
      </c>
      <c r="E554" s="78">
        <v>46112</v>
      </c>
      <c r="H554">
        <f>Inp_Active!$K$217</f>
        <v>0</v>
      </c>
      <c r="J554">
        <v>0</v>
      </c>
      <c r="K554" t="s">
        <v>396</v>
      </c>
    </row>
    <row r="555" spans="1:11" x14ac:dyDescent="0.2">
      <c r="A555" t="s">
        <v>589</v>
      </c>
      <c r="B555" t="s">
        <v>242</v>
      </c>
      <c r="D555">
        <v>0</v>
      </c>
      <c r="E555" s="78">
        <v>46477</v>
      </c>
      <c r="H555">
        <f>Inp_Active!$L$217</f>
        <v>0</v>
      </c>
      <c r="J555">
        <v>0</v>
      </c>
      <c r="K555" t="s">
        <v>396</v>
      </c>
    </row>
    <row r="556" spans="1:11" x14ac:dyDescent="0.2">
      <c r="A556" t="s">
        <v>589</v>
      </c>
      <c r="B556" t="s">
        <v>242</v>
      </c>
      <c r="D556">
        <v>0</v>
      </c>
      <c r="E556" s="78">
        <v>46843</v>
      </c>
      <c r="H556">
        <f>Inp_Active!$M$217</f>
        <v>0</v>
      </c>
      <c r="J556">
        <v>0</v>
      </c>
      <c r="K556" t="s">
        <v>396</v>
      </c>
    </row>
    <row r="557" spans="1:11" x14ac:dyDescent="0.2">
      <c r="A557" t="s">
        <v>589</v>
      </c>
      <c r="B557" t="s">
        <v>242</v>
      </c>
      <c r="D557">
        <v>0</v>
      </c>
      <c r="E557" s="78">
        <v>47208</v>
      </c>
      <c r="H557">
        <f>Inp_Active!$N$217</f>
        <v>0</v>
      </c>
      <c r="J557">
        <v>0</v>
      </c>
      <c r="K557" t="s">
        <v>396</v>
      </c>
    </row>
    <row r="558" spans="1:11" x14ac:dyDescent="0.2">
      <c r="A558" t="s">
        <v>589</v>
      </c>
      <c r="B558" t="s">
        <v>242</v>
      </c>
      <c r="D558">
        <v>0</v>
      </c>
      <c r="E558" s="78">
        <v>47573</v>
      </c>
      <c r="H558">
        <f>Inp_Active!$O$217</f>
        <v>0</v>
      </c>
      <c r="J558">
        <v>0</v>
      </c>
      <c r="K558" t="s">
        <v>396</v>
      </c>
    </row>
    <row r="559" spans="1:11" x14ac:dyDescent="0.2">
      <c r="A559" t="s">
        <v>589</v>
      </c>
      <c r="B559" t="s">
        <v>469</v>
      </c>
      <c r="D559">
        <v>0</v>
      </c>
      <c r="E559" s="78">
        <v>45747</v>
      </c>
      <c r="H559">
        <f>Inp_Active!$J$218</f>
        <v>0</v>
      </c>
      <c r="J559">
        <v>0</v>
      </c>
      <c r="K559" t="s">
        <v>396</v>
      </c>
    </row>
    <row r="560" spans="1:11" x14ac:dyDescent="0.2">
      <c r="A560" t="s">
        <v>589</v>
      </c>
      <c r="B560" t="s">
        <v>469</v>
      </c>
      <c r="D560">
        <v>0</v>
      </c>
      <c r="E560" s="78">
        <v>46112</v>
      </c>
      <c r="H560">
        <f>Inp_Active!$K$218</f>
        <v>0</v>
      </c>
      <c r="J560">
        <v>0</v>
      </c>
      <c r="K560" t="s">
        <v>396</v>
      </c>
    </row>
    <row r="561" spans="1:11" x14ac:dyDescent="0.2">
      <c r="A561" t="s">
        <v>589</v>
      </c>
      <c r="B561" t="s">
        <v>469</v>
      </c>
      <c r="D561">
        <v>0</v>
      </c>
      <c r="E561" s="78">
        <v>46477</v>
      </c>
      <c r="H561">
        <f>Inp_Active!$L$218</f>
        <v>0</v>
      </c>
      <c r="J561">
        <v>0</v>
      </c>
      <c r="K561" t="s">
        <v>396</v>
      </c>
    </row>
    <row r="562" spans="1:11" x14ac:dyDescent="0.2">
      <c r="A562" t="s">
        <v>589</v>
      </c>
      <c r="B562" t="s">
        <v>469</v>
      </c>
      <c r="D562">
        <v>0</v>
      </c>
      <c r="E562" s="78">
        <v>46843</v>
      </c>
      <c r="H562">
        <f>Inp_Active!$M$218</f>
        <v>0</v>
      </c>
      <c r="J562">
        <v>0</v>
      </c>
      <c r="K562" t="s">
        <v>396</v>
      </c>
    </row>
    <row r="563" spans="1:11" x14ac:dyDescent="0.2">
      <c r="A563" t="s">
        <v>589</v>
      </c>
      <c r="B563" t="s">
        <v>469</v>
      </c>
      <c r="D563">
        <v>0</v>
      </c>
      <c r="E563" s="78">
        <v>47208</v>
      </c>
      <c r="H563">
        <f>Inp_Active!$N$218</f>
        <v>0</v>
      </c>
      <c r="J563">
        <v>0</v>
      </c>
      <c r="K563" t="s">
        <v>396</v>
      </c>
    </row>
    <row r="564" spans="1:11" x14ac:dyDescent="0.2">
      <c r="A564" t="s">
        <v>589</v>
      </c>
      <c r="B564" t="s">
        <v>469</v>
      </c>
      <c r="D564">
        <v>0</v>
      </c>
      <c r="E564" s="78">
        <v>47573</v>
      </c>
      <c r="H564">
        <f>Inp_Active!$O$218</f>
        <v>0</v>
      </c>
      <c r="J564">
        <v>0</v>
      </c>
      <c r="K564" t="s">
        <v>396</v>
      </c>
    </row>
    <row r="565" spans="1:11" x14ac:dyDescent="0.2">
      <c r="A565" t="s">
        <v>589</v>
      </c>
      <c r="B565" t="s">
        <v>252</v>
      </c>
      <c r="D565">
        <v>0</v>
      </c>
      <c r="E565" s="78">
        <v>45747</v>
      </c>
      <c r="H565">
        <f>Inp_Active!$J$219</f>
        <v>0</v>
      </c>
      <c r="J565">
        <v>0</v>
      </c>
      <c r="K565" t="s">
        <v>396</v>
      </c>
    </row>
    <row r="566" spans="1:11" x14ac:dyDescent="0.2">
      <c r="A566" t="s">
        <v>589</v>
      </c>
      <c r="B566" t="s">
        <v>252</v>
      </c>
      <c r="D566">
        <v>0</v>
      </c>
      <c r="E566" s="78">
        <v>46112</v>
      </c>
      <c r="H566">
        <f>Inp_Active!$K$219</f>
        <v>0</v>
      </c>
      <c r="J566">
        <v>0</v>
      </c>
      <c r="K566" t="s">
        <v>396</v>
      </c>
    </row>
    <row r="567" spans="1:11" x14ac:dyDescent="0.2">
      <c r="A567" t="s">
        <v>589</v>
      </c>
      <c r="B567" t="s">
        <v>252</v>
      </c>
      <c r="D567">
        <v>0</v>
      </c>
      <c r="E567" s="78">
        <v>46477</v>
      </c>
      <c r="H567">
        <f>Inp_Active!$L$219</f>
        <v>0</v>
      </c>
      <c r="J567">
        <v>0</v>
      </c>
      <c r="K567" t="s">
        <v>396</v>
      </c>
    </row>
    <row r="568" spans="1:11" x14ac:dyDescent="0.2">
      <c r="A568" t="s">
        <v>589</v>
      </c>
      <c r="B568" t="s">
        <v>252</v>
      </c>
      <c r="D568">
        <v>0</v>
      </c>
      <c r="E568" s="78">
        <v>46843</v>
      </c>
      <c r="H568">
        <f>Inp_Active!$M$219</f>
        <v>0</v>
      </c>
      <c r="J568">
        <v>0</v>
      </c>
      <c r="K568" t="s">
        <v>396</v>
      </c>
    </row>
    <row r="569" spans="1:11" x14ac:dyDescent="0.2">
      <c r="A569" t="s">
        <v>589</v>
      </c>
      <c r="B569" t="s">
        <v>252</v>
      </c>
      <c r="D569">
        <v>0</v>
      </c>
      <c r="E569" s="78">
        <v>47208</v>
      </c>
      <c r="H569">
        <f>Inp_Active!$N$219</f>
        <v>0</v>
      </c>
      <c r="J569">
        <v>0</v>
      </c>
      <c r="K569" t="s">
        <v>396</v>
      </c>
    </row>
    <row r="570" spans="1:11" x14ac:dyDescent="0.2">
      <c r="A570" t="s">
        <v>589</v>
      </c>
      <c r="B570" t="s">
        <v>252</v>
      </c>
      <c r="D570">
        <v>0</v>
      </c>
      <c r="E570" s="78">
        <v>47573</v>
      </c>
      <c r="H570">
        <f>Inp_Active!$O$219</f>
        <v>0</v>
      </c>
      <c r="J570">
        <v>0</v>
      </c>
      <c r="K570" t="s">
        <v>396</v>
      </c>
    </row>
    <row r="571" spans="1:11" x14ac:dyDescent="0.2">
      <c r="A571" t="s">
        <v>589</v>
      </c>
      <c r="B571" t="s">
        <v>296</v>
      </c>
      <c r="D571">
        <v>0</v>
      </c>
      <c r="E571" s="78">
        <v>45747</v>
      </c>
      <c r="H571">
        <f>Inp_Active!$J$220</f>
        <v>0</v>
      </c>
      <c r="J571">
        <v>0</v>
      </c>
      <c r="K571" t="s">
        <v>396</v>
      </c>
    </row>
    <row r="572" spans="1:11" x14ac:dyDescent="0.2">
      <c r="A572" t="s">
        <v>589</v>
      </c>
      <c r="B572" t="s">
        <v>296</v>
      </c>
      <c r="D572">
        <v>0</v>
      </c>
      <c r="E572" s="78">
        <v>46112</v>
      </c>
      <c r="H572">
        <f>Inp_Active!$K$220</f>
        <v>0</v>
      </c>
      <c r="J572">
        <v>0</v>
      </c>
      <c r="K572" t="s">
        <v>396</v>
      </c>
    </row>
    <row r="573" spans="1:11" x14ac:dyDescent="0.2">
      <c r="A573" t="s">
        <v>589</v>
      </c>
      <c r="B573" t="s">
        <v>296</v>
      </c>
      <c r="D573">
        <v>0</v>
      </c>
      <c r="E573" s="78">
        <v>46477</v>
      </c>
      <c r="H573">
        <f>Inp_Active!$L$220</f>
        <v>0</v>
      </c>
      <c r="J573">
        <v>0</v>
      </c>
      <c r="K573" t="s">
        <v>396</v>
      </c>
    </row>
    <row r="574" spans="1:11" x14ac:dyDescent="0.2">
      <c r="A574" t="s">
        <v>589</v>
      </c>
      <c r="B574" t="s">
        <v>296</v>
      </c>
      <c r="D574">
        <v>0</v>
      </c>
      <c r="E574" s="78">
        <v>46843</v>
      </c>
      <c r="H574">
        <f>Inp_Active!$M$220</f>
        <v>0</v>
      </c>
      <c r="J574">
        <v>0</v>
      </c>
      <c r="K574" t="s">
        <v>396</v>
      </c>
    </row>
    <row r="575" spans="1:11" x14ac:dyDescent="0.2">
      <c r="A575" t="s">
        <v>589</v>
      </c>
      <c r="B575" t="s">
        <v>296</v>
      </c>
      <c r="D575">
        <v>0</v>
      </c>
      <c r="E575" s="78">
        <v>47208</v>
      </c>
      <c r="H575">
        <f>Inp_Active!$N$220</f>
        <v>0</v>
      </c>
      <c r="J575">
        <v>0</v>
      </c>
      <c r="K575" t="s">
        <v>396</v>
      </c>
    </row>
    <row r="576" spans="1:11" x14ac:dyDescent="0.2">
      <c r="A576" t="s">
        <v>589</v>
      </c>
      <c r="B576" t="s">
        <v>296</v>
      </c>
      <c r="D576">
        <v>0</v>
      </c>
      <c r="E576" s="78">
        <v>47573</v>
      </c>
      <c r="H576">
        <f>Inp_Active!$O$220</f>
        <v>0</v>
      </c>
      <c r="J576">
        <v>0</v>
      </c>
      <c r="K576" t="s">
        <v>396</v>
      </c>
    </row>
    <row r="577" spans="1:11" x14ac:dyDescent="0.2">
      <c r="A577" t="s">
        <v>589</v>
      </c>
      <c r="B577" t="s">
        <v>506</v>
      </c>
      <c r="D577">
        <v>0</v>
      </c>
      <c r="E577" s="78">
        <v>45747</v>
      </c>
      <c r="H577">
        <f>Inp_Active!$J$221</f>
        <v>0</v>
      </c>
      <c r="J577">
        <v>0</v>
      </c>
      <c r="K577" t="s">
        <v>396</v>
      </c>
    </row>
    <row r="578" spans="1:11" x14ac:dyDescent="0.2">
      <c r="A578" t="s">
        <v>589</v>
      </c>
      <c r="B578" t="s">
        <v>506</v>
      </c>
      <c r="D578">
        <v>0</v>
      </c>
      <c r="E578" s="78">
        <v>46112</v>
      </c>
      <c r="H578">
        <f>Inp_Active!$K$221</f>
        <v>0</v>
      </c>
      <c r="J578">
        <v>0</v>
      </c>
      <c r="K578" t="s">
        <v>396</v>
      </c>
    </row>
    <row r="579" spans="1:11" x14ac:dyDescent="0.2">
      <c r="A579" t="s">
        <v>589</v>
      </c>
      <c r="B579" t="s">
        <v>506</v>
      </c>
      <c r="D579">
        <v>0</v>
      </c>
      <c r="E579" s="78">
        <v>46477</v>
      </c>
      <c r="H579">
        <f>Inp_Active!$L$221</f>
        <v>0</v>
      </c>
      <c r="J579">
        <v>0</v>
      </c>
      <c r="K579" t="s">
        <v>396</v>
      </c>
    </row>
    <row r="580" spans="1:11" x14ac:dyDescent="0.2">
      <c r="A580" t="s">
        <v>589</v>
      </c>
      <c r="B580" t="s">
        <v>506</v>
      </c>
      <c r="D580">
        <v>0</v>
      </c>
      <c r="E580" s="78">
        <v>46843</v>
      </c>
      <c r="H580">
        <f>Inp_Active!$M$221</f>
        <v>0</v>
      </c>
      <c r="J580">
        <v>0</v>
      </c>
      <c r="K580" t="s">
        <v>396</v>
      </c>
    </row>
    <row r="581" spans="1:11" x14ac:dyDescent="0.2">
      <c r="A581" t="s">
        <v>589</v>
      </c>
      <c r="B581" t="s">
        <v>506</v>
      </c>
      <c r="D581">
        <v>0</v>
      </c>
      <c r="E581" s="78">
        <v>47208</v>
      </c>
      <c r="H581">
        <f>Inp_Active!$N$221</f>
        <v>0</v>
      </c>
      <c r="J581">
        <v>0</v>
      </c>
      <c r="K581" t="s">
        <v>396</v>
      </c>
    </row>
    <row r="582" spans="1:11" x14ac:dyDescent="0.2">
      <c r="A582" t="s">
        <v>589</v>
      </c>
      <c r="B582" t="s">
        <v>506</v>
      </c>
      <c r="D582">
        <v>0</v>
      </c>
      <c r="E582" s="78">
        <v>47573</v>
      </c>
      <c r="H582">
        <f>Inp_Active!$O$221</f>
        <v>0</v>
      </c>
      <c r="J582">
        <v>0</v>
      </c>
      <c r="K582" t="s">
        <v>396</v>
      </c>
    </row>
    <row r="583" spans="1:11" x14ac:dyDescent="0.2">
      <c r="A583" t="s">
        <v>229</v>
      </c>
      <c r="D583">
        <v>0</v>
      </c>
      <c r="E583" s="78">
        <v>45747</v>
      </c>
      <c r="H583">
        <f>Indexation!$F$23</f>
        <v>123.04166666666664</v>
      </c>
      <c r="J583">
        <v>0</v>
      </c>
      <c r="K583" t="s">
        <v>473</v>
      </c>
    </row>
    <row r="584" spans="1:11" x14ac:dyDescent="0.2">
      <c r="A584" t="s">
        <v>281</v>
      </c>
      <c r="D584">
        <v>0</v>
      </c>
      <c r="E584" s="78">
        <v>45747</v>
      </c>
      <c r="H584">
        <f>Indexation!$F$30</f>
        <v>0</v>
      </c>
      <c r="J584">
        <v>0</v>
      </c>
      <c r="K584" t="s">
        <v>512</v>
      </c>
    </row>
    <row r="585" spans="1:11" x14ac:dyDescent="0.2">
      <c r="A585" t="s">
        <v>426</v>
      </c>
      <c r="D585">
        <v>0</v>
      </c>
      <c r="E585" s="78">
        <v>45747</v>
      </c>
      <c r="H585">
        <f>Indexation!$J$37</f>
        <v>0</v>
      </c>
      <c r="J585">
        <v>0</v>
      </c>
      <c r="K585" t="s">
        <v>348</v>
      </c>
    </row>
    <row r="586" spans="1:11" x14ac:dyDescent="0.2">
      <c r="A586" t="s">
        <v>426</v>
      </c>
      <c r="D586">
        <v>0</v>
      </c>
      <c r="E586" s="78">
        <v>46112</v>
      </c>
      <c r="H586">
        <f>Indexation!$K$37</f>
        <v>0</v>
      </c>
      <c r="J586">
        <v>0</v>
      </c>
      <c r="K586" t="s">
        <v>348</v>
      </c>
    </row>
    <row r="587" spans="1:11" x14ac:dyDescent="0.2">
      <c r="A587" t="s">
        <v>426</v>
      </c>
      <c r="D587">
        <v>0</v>
      </c>
      <c r="E587" s="78">
        <v>46477</v>
      </c>
      <c r="H587">
        <f>Indexation!$L$37</f>
        <v>0</v>
      </c>
      <c r="J587">
        <v>0</v>
      </c>
      <c r="K587" t="s">
        <v>348</v>
      </c>
    </row>
    <row r="588" spans="1:11" x14ac:dyDescent="0.2">
      <c r="A588" t="s">
        <v>426</v>
      </c>
      <c r="D588">
        <v>0</v>
      </c>
      <c r="E588" s="78">
        <v>46843</v>
      </c>
      <c r="H588">
        <f>Indexation!$M$37</f>
        <v>0</v>
      </c>
      <c r="J588">
        <v>0</v>
      </c>
      <c r="K588" t="s">
        <v>348</v>
      </c>
    </row>
    <row r="589" spans="1:11" x14ac:dyDescent="0.2">
      <c r="A589" t="s">
        <v>426</v>
      </c>
      <c r="D589">
        <v>0</v>
      </c>
      <c r="E589" s="78">
        <v>47208</v>
      </c>
      <c r="H589">
        <f>Indexation!$N$37</f>
        <v>0</v>
      </c>
      <c r="J589">
        <v>0</v>
      </c>
      <c r="K589" t="s">
        <v>348</v>
      </c>
    </row>
    <row r="590" spans="1:11" x14ac:dyDescent="0.2">
      <c r="A590" t="s">
        <v>426</v>
      </c>
      <c r="D590">
        <v>0</v>
      </c>
      <c r="E590" s="78">
        <v>47573</v>
      </c>
      <c r="H590">
        <f>Indexation!$O$37</f>
        <v>0</v>
      </c>
      <c r="J590">
        <v>0</v>
      </c>
      <c r="K590" t="s">
        <v>348</v>
      </c>
    </row>
    <row r="591" spans="1:11" x14ac:dyDescent="0.2">
      <c r="A591" t="s">
        <v>231</v>
      </c>
      <c r="D591">
        <v>0</v>
      </c>
      <c r="E591" s="78">
        <v>45747</v>
      </c>
      <c r="H591">
        <f>Indexation!$J$43</f>
        <v>0</v>
      </c>
      <c r="J591">
        <v>0</v>
      </c>
      <c r="K591" t="s">
        <v>195</v>
      </c>
    </row>
    <row r="592" spans="1:11" x14ac:dyDescent="0.2">
      <c r="A592" t="s">
        <v>231</v>
      </c>
      <c r="D592">
        <v>0</v>
      </c>
      <c r="E592" s="78">
        <v>46112</v>
      </c>
      <c r="H592">
        <f>Indexation!$K$43</f>
        <v>0</v>
      </c>
      <c r="J592">
        <v>0</v>
      </c>
      <c r="K592" t="s">
        <v>195</v>
      </c>
    </row>
    <row r="593" spans="1:11" x14ac:dyDescent="0.2">
      <c r="A593" t="s">
        <v>231</v>
      </c>
      <c r="D593">
        <v>0</v>
      </c>
      <c r="E593" s="78">
        <v>46477</v>
      </c>
      <c r="H593">
        <f>Indexation!$L$43</f>
        <v>0</v>
      </c>
      <c r="J593">
        <v>0</v>
      </c>
      <c r="K593" t="s">
        <v>195</v>
      </c>
    </row>
    <row r="594" spans="1:11" x14ac:dyDescent="0.2">
      <c r="A594" t="s">
        <v>231</v>
      </c>
      <c r="D594">
        <v>0</v>
      </c>
      <c r="E594" s="78">
        <v>46843</v>
      </c>
      <c r="H594">
        <f>Indexation!$M$43</f>
        <v>0</v>
      </c>
      <c r="J594">
        <v>0</v>
      </c>
      <c r="K594" t="s">
        <v>195</v>
      </c>
    </row>
    <row r="595" spans="1:11" x14ac:dyDescent="0.2">
      <c r="A595" t="s">
        <v>231</v>
      </c>
      <c r="D595">
        <v>0</v>
      </c>
      <c r="E595" s="78">
        <v>47208</v>
      </c>
      <c r="H595">
        <f>Indexation!$N$43</f>
        <v>0</v>
      </c>
      <c r="J595">
        <v>0</v>
      </c>
      <c r="K595" t="s">
        <v>195</v>
      </c>
    </row>
    <row r="596" spans="1:11" x14ac:dyDescent="0.2">
      <c r="A596" t="s">
        <v>231</v>
      </c>
      <c r="D596">
        <v>0</v>
      </c>
      <c r="E596" s="78">
        <v>47573</v>
      </c>
      <c r="H596">
        <f>Indexation!$O$43</f>
        <v>0</v>
      </c>
      <c r="J596">
        <v>0</v>
      </c>
      <c r="K596" t="s">
        <v>195</v>
      </c>
    </row>
    <row r="597" spans="1:11" x14ac:dyDescent="0.2">
      <c r="A597" t="s">
        <v>282</v>
      </c>
      <c r="D597">
        <v>0</v>
      </c>
      <c r="E597" s="78">
        <v>45747</v>
      </c>
      <c r="H597">
        <f>Indexation!$J$49</f>
        <v>0</v>
      </c>
      <c r="J597">
        <v>0</v>
      </c>
      <c r="K597" t="s">
        <v>474</v>
      </c>
    </row>
    <row r="598" spans="1:11" x14ac:dyDescent="0.2">
      <c r="A598" t="s">
        <v>282</v>
      </c>
      <c r="D598">
        <v>0</v>
      </c>
      <c r="E598" s="78">
        <v>46112</v>
      </c>
      <c r="H598">
        <f>Indexation!$K$49</f>
        <v>0</v>
      </c>
      <c r="J598">
        <v>0</v>
      </c>
      <c r="K598" t="s">
        <v>474</v>
      </c>
    </row>
    <row r="599" spans="1:11" x14ac:dyDescent="0.2">
      <c r="A599" t="s">
        <v>282</v>
      </c>
      <c r="D599">
        <v>0</v>
      </c>
      <c r="E599" s="78">
        <v>46477</v>
      </c>
      <c r="H599">
        <f>Indexation!$L$49</f>
        <v>0</v>
      </c>
      <c r="J599">
        <v>0</v>
      </c>
      <c r="K599" t="s">
        <v>474</v>
      </c>
    </row>
    <row r="600" spans="1:11" x14ac:dyDescent="0.2">
      <c r="A600" t="s">
        <v>282</v>
      </c>
      <c r="D600">
        <v>0</v>
      </c>
      <c r="E600" s="78">
        <v>46843</v>
      </c>
      <c r="H600">
        <f>Indexation!$M$49</f>
        <v>0</v>
      </c>
      <c r="J600">
        <v>0</v>
      </c>
      <c r="K600" t="s">
        <v>474</v>
      </c>
    </row>
    <row r="601" spans="1:11" x14ac:dyDescent="0.2">
      <c r="A601" t="s">
        <v>282</v>
      </c>
      <c r="D601">
        <v>0</v>
      </c>
      <c r="E601" s="78">
        <v>47208</v>
      </c>
      <c r="H601">
        <f>Indexation!$N$49</f>
        <v>0</v>
      </c>
      <c r="J601">
        <v>0</v>
      </c>
      <c r="K601" t="s">
        <v>474</v>
      </c>
    </row>
    <row r="602" spans="1:11" x14ac:dyDescent="0.2">
      <c r="A602" t="s">
        <v>282</v>
      </c>
      <c r="D602">
        <v>0</v>
      </c>
      <c r="E602" s="78">
        <v>47573</v>
      </c>
      <c r="H602">
        <f>Indexation!$O$49</f>
        <v>0</v>
      </c>
      <c r="J602">
        <v>0</v>
      </c>
      <c r="K602" t="s">
        <v>474</v>
      </c>
    </row>
    <row r="603" spans="1:11" x14ac:dyDescent="0.2">
      <c r="A603" t="s">
        <v>546</v>
      </c>
      <c r="D603">
        <v>0</v>
      </c>
      <c r="E603" s="78">
        <v>45747</v>
      </c>
      <c r="H603">
        <f>Indexation!$J$55</f>
        <v>0</v>
      </c>
      <c r="J603">
        <v>0</v>
      </c>
      <c r="K603" t="s">
        <v>36</v>
      </c>
    </row>
    <row r="604" spans="1:11" x14ac:dyDescent="0.2">
      <c r="A604" t="s">
        <v>546</v>
      </c>
      <c r="D604">
        <v>0</v>
      </c>
      <c r="E604" s="78">
        <v>46112</v>
      </c>
      <c r="H604">
        <f>Indexation!$K$55</f>
        <v>0</v>
      </c>
      <c r="J604">
        <v>0</v>
      </c>
      <c r="K604" t="s">
        <v>36</v>
      </c>
    </row>
    <row r="605" spans="1:11" x14ac:dyDescent="0.2">
      <c r="A605" t="s">
        <v>546</v>
      </c>
      <c r="D605">
        <v>0</v>
      </c>
      <c r="E605" s="78">
        <v>46477</v>
      </c>
      <c r="H605">
        <f>Indexation!$L$55</f>
        <v>0</v>
      </c>
      <c r="J605">
        <v>0</v>
      </c>
      <c r="K605" t="s">
        <v>36</v>
      </c>
    </row>
    <row r="606" spans="1:11" x14ac:dyDescent="0.2">
      <c r="A606" t="s">
        <v>546</v>
      </c>
      <c r="D606">
        <v>0</v>
      </c>
      <c r="E606" s="78">
        <v>46843</v>
      </c>
      <c r="H606">
        <f>Indexation!$M$55</f>
        <v>0</v>
      </c>
      <c r="J606">
        <v>0</v>
      </c>
      <c r="K606" t="s">
        <v>36</v>
      </c>
    </row>
    <row r="607" spans="1:11" x14ac:dyDescent="0.2">
      <c r="A607" t="s">
        <v>546</v>
      </c>
      <c r="D607">
        <v>0</v>
      </c>
      <c r="E607" s="78">
        <v>47208</v>
      </c>
      <c r="H607">
        <f>Indexation!$N$55</f>
        <v>0</v>
      </c>
      <c r="J607">
        <v>0</v>
      </c>
      <c r="K607" t="s">
        <v>36</v>
      </c>
    </row>
    <row r="608" spans="1:11" x14ac:dyDescent="0.2">
      <c r="A608" t="s">
        <v>546</v>
      </c>
      <c r="D608">
        <v>0</v>
      </c>
      <c r="E608" s="78">
        <v>47573</v>
      </c>
      <c r="H608">
        <f>Indexation!$O$55</f>
        <v>0</v>
      </c>
      <c r="J608">
        <v>0</v>
      </c>
      <c r="K608" t="s">
        <v>36</v>
      </c>
    </row>
    <row r="609" spans="1:11" x14ac:dyDescent="0.2">
      <c r="A609" t="s">
        <v>681</v>
      </c>
      <c r="D609">
        <v>0</v>
      </c>
      <c r="E609" s="78">
        <v>45747</v>
      </c>
      <c r="H609">
        <f>Indexation!$J$61</f>
        <v>0</v>
      </c>
      <c r="J609">
        <v>0</v>
      </c>
      <c r="K609" t="s">
        <v>655</v>
      </c>
    </row>
    <row r="610" spans="1:11" x14ac:dyDescent="0.2">
      <c r="A610" t="s">
        <v>681</v>
      </c>
      <c r="D610">
        <v>0</v>
      </c>
      <c r="E610" s="78">
        <v>46112</v>
      </c>
      <c r="H610">
        <f>Indexation!$K$61</f>
        <v>0</v>
      </c>
      <c r="J610">
        <v>0</v>
      </c>
      <c r="K610" t="s">
        <v>655</v>
      </c>
    </row>
    <row r="611" spans="1:11" x14ac:dyDescent="0.2">
      <c r="A611" t="s">
        <v>681</v>
      </c>
      <c r="D611">
        <v>0</v>
      </c>
      <c r="E611" s="78">
        <v>46477</v>
      </c>
      <c r="H611">
        <f>Indexation!$L$61</f>
        <v>0</v>
      </c>
      <c r="J611">
        <v>0</v>
      </c>
      <c r="K611" t="s">
        <v>655</v>
      </c>
    </row>
    <row r="612" spans="1:11" x14ac:dyDescent="0.2">
      <c r="A612" t="s">
        <v>681</v>
      </c>
      <c r="D612">
        <v>0</v>
      </c>
      <c r="E612" s="78">
        <v>46843</v>
      </c>
      <c r="H612">
        <f>Indexation!$M$61</f>
        <v>0</v>
      </c>
      <c r="J612">
        <v>0</v>
      </c>
      <c r="K612" t="s">
        <v>655</v>
      </c>
    </row>
    <row r="613" spans="1:11" x14ac:dyDescent="0.2">
      <c r="A613" t="s">
        <v>681</v>
      </c>
      <c r="D613">
        <v>0</v>
      </c>
      <c r="E613" s="78">
        <v>47208</v>
      </c>
      <c r="H613">
        <f>Indexation!$N$61</f>
        <v>0</v>
      </c>
      <c r="J613">
        <v>0</v>
      </c>
      <c r="K613" t="s">
        <v>655</v>
      </c>
    </row>
    <row r="614" spans="1:11" x14ac:dyDescent="0.2">
      <c r="A614" t="s">
        <v>681</v>
      </c>
      <c r="D614">
        <v>0</v>
      </c>
      <c r="E614" s="78">
        <v>47573</v>
      </c>
      <c r="H614">
        <f>Indexation!$O$61</f>
        <v>0</v>
      </c>
      <c r="J614">
        <v>0</v>
      </c>
      <c r="K614" t="s">
        <v>655</v>
      </c>
    </row>
    <row r="615" spans="1:11" x14ac:dyDescent="0.2">
      <c r="A615" t="s">
        <v>547</v>
      </c>
      <c r="D615">
        <v>0</v>
      </c>
      <c r="E615" s="78">
        <v>45747</v>
      </c>
      <c r="H615">
        <f>Indexation!$J$67</f>
        <v>0</v>
      </c>
      <c r="J615">
        <v>0</v>
      </c>
      <c r="K615" t="s">
        <v>602</v>
      </c>
    </row>
    <row r="616" spans="1:11" x14ac:dyDescent="0.2">
      <c r="A616" t="s">
        <v>547</v>
      </c>
      <c r="D616">
        <v>0</v>
      </c>
      <c r="E616" s="78">
        <v>46112</v>
      </c>
      <c r="H616">
        <f>Indexation!$K$67</f>
        <v>0</v>
      </c>
      <c r="J616">
        <v>0</v>
      </c>
      <c r="K616" t="s">
        <v>602</v>
      </c>
    </row>
    <row r="617" spans="1:11" x14ac:dyDescent="0.2">
      <c r="A617" t="s">
        <v>547</v>
      </c>
      <c r="D617">
        <v>0</v>
      </c>
      <c r="E617" s="78">
        <v>46477</v>
      </c>
      <c r="H617">
        <f>Indexation!$L$67</f>
        <v>0</v>
      </c>
      <c r="J617">
        <v>0</v>
      </c>
      <c r="K617" t="s">
        <v>602</v>
      </c>
    </row>
    <row r="618" spans="1:11" x14ac:dyDescent="0.2">
      <c r="A618" t="s">
        <v>547</v>
      </c>
      <c r="D618">
        <v>0</v>
      </c>
      <c r="E618" s="78">
        <v>46843</v>
      </c>
      <c r="H618">
        <f>Indexation!$M$67</f>
        <v>0</v>
      </c>
      <c r="J618">
        <v>0</v>
      </c>
      <c r="K618" t="s">
        <v>602</v>
      </c>
    </row>
    <row r="619" spans="1:11" x14ac:dyDescent="0.2">
      <c r="A619" t="s">
        <v>547</v>
      </c>
      <c r="D619">
        <v>0</v>
      </c>
      <c r="E619" s="78">
        <v>47208</v>
      </c>
      <c r="H619">
        <f>Indexation!$N$67</f>
        <v>0</v>
      </c>
      <c r="J619">
        <v>0</v>
      </c>
      <c r="K619" t="s">
        <v>602</v>
      </c>
    </row>
    <row r="620" spans="1:11" x14ac:dyDescent="0.2">
      <c r="A620" t="s">
        <v>547</v>
      </c>
      <c r="D620">
        <v>0</v>
      </c>
      <c r="E620" s="78">
        <v>47573</v>
      </c>
      <c r="H620">
        <f>Indexation!$O$67</f>
        <v>0</v>
      </c>
      <c r="J620">
        <v>0</v>
      </c>
      <c r="K620" t="s">
        <v>602</v>
      </c>
    </row>
    <row r="621" spans="1:11" x14ac:dyDescent="0.2">
      <c r="A621" t="s">
        <v>682</v>
      </c>
      <c r="D621">
        <v>0</v>
      </c>
      <c r="E621" s="78">
        <v>45747</v>
      </c>
      <c r="H621">
        <f>Indexation!$J$73</f>
        <v>0</v>
      </c>
      <c r="J621">
        <v>0</v>
      </c>
      <c r="K621" t="s">
        <v>103</v>
      </c>
    </row>
    <row r="622" spans="1:11" x14ac:dyDescent="0.2">
      <c r="A622" t="s">
        <v>682</v>
      </c>
      <c r="D622">
        <v>0</v>
      </c>
      <c r="E622" s="78">
        <v>46112</v>
      </c>
      <c r="H622">
        <f>Indexation!$K$73</f>
        <v>0</v>
      </c>
      <c r="J622">
        <v>0</v>
      </c>
      <c r="K622" t="s">
        <v>103</v>
      </c>
    </row>
    <row r="623" spans="1:11" x14ac:dyDescent="0.2">
      <c r="A623" t="s">
        <v>682</v>
      </c>
      <c r="D623">
        <v>0</v>
      </c>
      <c r="E623" s="78">
        <v>46477</v>
      </c>
      <c r="H623">
        <f>Indexation!$L$73</f>
        <v>0</v>
      </c>
      <c r="J623">
        <v>0</v>
      </c>
      <c r="K623" t="s">
        <v>103</v>
      </c>
    </row>
    <row r="624" spans="1:11" x14ac:dyDescent="0.2">
      <c r="A624" t="s">
        <v>682</v>
      </c>
      <c r="D624">
        <v>0</v>
      </c>
      <c r="E624" s="78">
        <v>46843</v>
      </c>
      <c r="H624">
        <f>Indexation!$M$73</f>
        <v>0</v>
      </c>
      <c r="J624">
        <v>0</v>
      </c>
      <c r="K624" t="s">
        <v>103</v>
      </c>
    </row>
    <row r="625" spans="1:11" x14ac:dyDescent="0.2">
      <c r="A625" t="s">
        <v>682</v>
      </c>
      <c r="D625">
        <v>0</v>
      </c>
      <c r="E625" s="78">
        <v>47208</v>
      </c>
      <c r="H625">
        <f>Indexation!$N$73</f>
        <v>0</v>
      </c>
      <c r="J625">
        <v>0</v>
      </c>
      <c r="K625" t="s">
        <v>103</v>
      </c>
    </row>
    <row r="626" spans="1:11" x14ac:dyDescent="0.2">
      <c r="A626" t="s">
        <v>682</v>
      </c>
      <c r="D626">
        <v>0</v>
      </c>
      <c r="E626" s="78">
        <v>47573</v>
      </c>
      <c r="H626">
        <f>Indexation!$O$73</f>
        <v>0</v>
      </c>
      <c r="J626">
        <v>0</v>
      </c>
      <c r="K626" t="s">
        <v>103</v>
      </c>
    </row>
    <row r="627" spans="1:11" x14ac:dyDescent="0.2">
      <c r="A627" t="s">
        <v>640</v>
      </c>
      <c r="D627">
        <v>0</v>
      </c>
      <c r="E627" s="78">
        <v>45747</v>
      </c>
      <c r="H627">
        <f>Indexation!$J$79</f>
        <v>0</v>
      </c>
      <c r="J627">
        <v>0</v>
      </c>
      <c r="K627" t="s">
        <v>698</v>
      </c>
    </row>
    <row r="628" spans="1:11" x14ac:dyDescent="0.2">
      <c r="A628" t="s">
        <v>640</v>
      </c>
      <c r="D628">
        <v>0</v>
      </c>
      <c r="E628" s="78">
        <v>46112</v>
      </c>
      <c r="H628">
        <f>Indexation!$K$79</f>
        <v>0</v>
      </c>
      <c r="J628">
        <v>0</v>
      </c>
      <c r="K628" t="s">
        <v>698</v>
      </c>
    </row>
    <row r="629" spans="1:11" x14ac:dyDescent="0.2">
      <c r="A629" t="s">
        <v>640</v>
      </c>
      <c r="D629">
        <v>0</v>
      </c>
      <c r="E629" s="78">
        <v>46477</v>
      </c>
      <c r="H629">
        <f>Indexation!$L$79</f>
        <v>0</v>
      </c>
      <c r="J629">
        <v>0</v>
      </c>
      <c r="K629" t="s">
        <v>698</v>
      </c>
    </row>
    <row r="630" spans="1:11" x14ac:dyDescent="0.2">
      <c r="A630" t="s">
        <v>640</v>
      </c>
      <c r="D630">
        <v>0</v>
      </c>
      <c r="E630" s="78">
        <v>46843</v>
      </c>
      <c r="H630">
        <f>Indexation!$M$79</f>
        <v>0</v>
      </c>
      <c r="J630">
        <v>0</v>
      </c>
      <c r="K630" t="s">
        <v>698</v>
      </c>
    </row>
    <row r="631" spans="1:11" x14ac:dyDescent="0.2">
      <c r="A631" t="s">
        <v>640</v>
      </c>
      <c r="D631">
        <v>0</v>
      </c>
      <c r="E631" s="78">
        <v>47208</v>
      </c>
      <c r="H631">
        <f>Indexation!$N$79</f>
        <v>0</v>
      </c>
      <c r="J631">
        <v>0</v>
      </c>
      <c r="K631" t="s">
        <v>698</v>
      </c>
    </row>
    <row r="632" spans="1:11" x14ac:dyDescent="0.2">
      <c r="A632" t="s">
        <v>640</v>
      </c>
      <c r="D632">
        <v>0</v>
      </c>
      <c r="E632" s="78">
        <v>47573</v>
      </c>
      <c r="H632">
        <f>Indexation!$O$79</f>
        <v>0</v>
      </c>
      <c r="J632">
        <v>0</v>
      </c>
      <c r="K632" t="s">
        <v>698</v>
      </c>
    </row>
    <row r="633" spans="1:11" x14ac:dyDescent="0.2">
      <c r="A633" t="s">
        <v>185</v>
      </c>
      <c r="D633">
        <v>0</v>
      </c>
      <c r="E633" s="78">
        <v>45747</v>
      </c>
      <c r="H633">
        <f>Indexation!$J$85</f>
        <v>0</v>
      </c>
      <c r="J633">
        <v>0</v>
      </c>
      <c r="K633" t="s">
        <v>246</v>
      </c>
    </row>
    <row r="634" spans="1:11" x14ac:dyDescent="0.2">
      <c r="A634" t="s">
        <v>185</v>
      </c>
      <c r="D634">
        <v>0</v>
      </c>
      <c r="E634" s="78">
        <v>46112</v>
      </c>
      <c r="H634">
        <f>Indexation!$K$85</f>
        <v>0</v>
      </c>
      <c r="J634">
        <v>0</v>
      </c>
      <c r="K634" t="s">
        <v>246</v>
      </c>
    </row>
    <row r="635" spans="1:11" x14ac:dyDescent="0.2">
      <c r="A635" t="s">
        <v>185</v>
      </c>
      <c r="D635">
        <v>0</v>
      </c>
      <c r="E635" s="78">
        <v>46477</v>
      </c>
      <c r="H635">
        <f>Indexation!$L$85</f>
        <v>0</v>
      </c>
      <c r="J635">
        <v>0</v>
      </c>
      <c r="K635" t="s">
        <v>246</v>
      </c>
    </row>
    <row r="636" spans="1:11" x14ac:dyDescent="0.2">
      <c r="A636" t="s">
        <v>185</v>
      </c>
      <c r="D636">
        <v>0</v>
      </c>
      <c r="E636" s="78">
        <v>46843</v>
      </c>
      <c r="H636">
        <f>Indexation!$M$85</f>
        <v>0</v>
      </c>
      <c r="J636">
        <v>0</v>
      </c>
      <c r="K636" t="s">
        <v>246</v>
      </c>
    </row>
    <row r="637" spans="1:11" x14ac:dyDescent="0.2">
      <c r="A637" t="s">
        <v>185</v>
      </c>
      <c r="D637">
        <v>0</v>
      </c>
      <c r="E637" s="78">
        <v>47208</v>
      </c>
      <c r="H637">
        <f>Indexation!$N$85</f>
        <v>0</v>
      </c>
      <c r="J637">
        <v>0</v>
      </c>
      <c r="K637" t="s">
        <v>246</v>
      </c>
    </row>
    <row r="638" spans="1:11" x14ac:dyDescent="0.2">
      <c r="A638" t="s">
        <v>185</v>
      </c>
      <c r="D638">
        <v>0</v>
      </c>
      <c r="E638" s="78">
        <v>47573</v>
      </c>
      <c r="H638">
        <f>Indexation!$O$85</f>
        <v>0</v>
      </c>
      <c r="J638">
        <v>0</v>
      </c>
      <c r="K638" t="s">
        <v>246</v>
      </c>
    </row>
    <row r="639" spans="1:11" x14ac:dyDescent="0.2">
      <c r="A639" t="s">
        <v>459</v>
      </c>
      <c r="D639">
        <v>0</v>
      </c>
      <c r="E639" s="78">
        <v>45747</v>
      </c>
      <c r="H639">
        <f>Indexation!$J$91</f>
        <v>0</v>
      </c>
      <c r="J639">
        <v>0</v>
      </c>
      <c r="K639" t="s">
        <v>603</v>
      </c>
    </row>
    <row r="640" spans="1:11" x14ac:dyDescent="0.2">
      <c r="A640" t="s">
        <v>459</v>
      </c>
      <c r="D640">
        <v>0</v>
      </c>
      <c r="E640" s="78">
        <v>46112</v>
      </c>
      <c r="H640">
        <f>Indexation!$K$91</f>
        <v>0</v>
      </c>
      <c r="J640">
        <v>0</v>
      </c>
      <c r="K640" t="s">
        <v>603</v>
      </c>
    </row>
    <row r="641" spans="1:11" x14ac:dyDescent="0.2">
      <c r="A641" t="s">
        <v>459</v>
      </c>
      <c r="D641">
        <v>0</v>
      </c>
      <c r="E641" s="78">
        <v>46477</v>
      </c>
      <c r="H641">
        <f>Indexation!$L$91</f>
        <v>0</v>
      </c>
      <c r="J641">
        <v>0</v>
      </c>
      <c r="K641" t="s">
        <v>603</v>
      </c>
    </row>
    <row r="642" spans="1:11" x14ac:dyDescent="0.2">
      <c r="A642" t="s">
        <v>459</v>
      </c>
      <c r="D642">
        <v>0</v>
      </c>
      <c r="E642" s="78">
        <v>46843</v>
      </c>
      <c r="H642">
        <f>Indexation!$M$91</f>
        <v>0</v>
      </c>
      <c r="J642">
        <v>0</v>
      </c>
      <c r="K642" t="s">
        <v>603</v>
      </c>
    </row>
    <row r="643" spans="1:11" x14ac:dyDescent="0.2">
      <c r="A643" t="s">
        <v>459</v>
      </c>
      <c r="D643">
        <v>0</v>
      </c>
      <c r="E643" s="78">
        <v>47208</v>
      </c>
      <c r="H643">
        <f>Indexation!$N$91</f>
        <v>0</v>
      </c>
      <c r="J643">
        <v>0</v>
      </c>
      <c r="K643" t="s">
        <v>603</v>
      </c>
    </row>
    <row r="644" spans="1:11" x14ac:dyDescent="0.2">
      <c r="A644" t="s">
        <v>459</v>
      </c>
      <c r="D644">
        <v>0</v>
      </c>
      <c r="E644" s="78">
        <v>47573</v>
      </c>
      <c r="H644">
        <f>Indexation!$O$91</f>
        <v>0</v>
      </c>
      <c r="J644">
        <v>0</v>
      </c>
      <c r="K644" t="s">
        <v>603</v>
      </c>
    </row>
    <row r="645" spans="1:11" x14ac:dyDescent="0.2">
      <c r="A645" t="s">
        <v>91</v>
      </c>
      <c r="D645">
        <v>0</v>
      </c>
      <c r="E645" s="78">
        <v>45747</v>
      </c>
      <c r="H645">
        <f>Indexation!$J$97</f>
        <v>0</v>
      </c>
      <c r="J645">
        <v>0</v>
      </c>
      <c r="K645" t="s">
        <v>149</v>
      </c>
    </row>
    <row r="646" spans="1:11" x14ac:dyDescent="0.2">
      <c r="A646" t="s">
        <v>91</v>
      </c>
      <c r="D646">
        <v>0</v>
      </c>
      <c r="E646" s="78">
        <v>46112</v>
      </c>
      <c r="H646">
        <f>Indexation!$K$97</f>
        <v>0</v>
      </c>
      <c r="J646">
        <v>0</v>
      </c>
      <c r="K646" t="s">
        <v>149</v>
      </c>
    </row>
    <row r="647" spans="1:11" x14ac:dyDescent="0.2">
      <c r="A647" t="s">
        <v>91</v>
      </c>
      <c r="D647">
        <v>0</v>
      </c>
      <c r="E647" s="78">
        <v>46477</v>
      </c>
      <c r="H647">
        <f>Indexation!$L$97</f>
        <v>0</v>
      </c>
      <c r="J647">
        <v>0</v>
      </c>
      <c r="K647" t="s">
        <v>149</v>
      </c>
    </row>
    <row r="648" spans="1:11" x14ac:dyDescent="0.2">
      <c r="A648" t="s">
        <v>91</v>
      </c>
      <c r="D648">
        <v>0</v>
      </c>
      <c r="E648" s="78">
        <v>46843</v>
      </c>
      <c r="H648">
        <f>Indexation!$M$97</f>
        <v>0</v>
      </c>
      <c r="J648">
        <v>0</v>
      </c>
      <c r="K648" t="s">
        <v>149</v>
      </c>
    </row>
    <row r="649" spans="1:11" x14ac:dyDescent="0.2">
      <c r="A649" t="s">
        <v>91</v>
      </c>
      <c r="D649">
        <v>0</v>
      </c>
      <c r="E649" s="78">
        <v>47208</v>
      </c>
      <c r="H649">
        <f>Indexation!$N$97</f>
        <v>0</v>
      </c>
      <c r="J649">
        <v>0</v>
      </c>
      <c r="K649" t="s">
        <v>149</v>
      </c>
    </row>
    <row r="650" spans="1:11" x14ac:dyDescent="0.2">
      <c r="A650" t="s">
        <v>91</v>
      </c>
      <c r="D650">
        <v>0</v>
      </c>
      <c r="E650" s="78">
        <v>47573</v>
      </c>
      <c r="H650">
        <f>Indexation!$O$97</f>
        <v>0</v>
      </c>
      <c r="J650">
        <v>0</v>
      </c>
      <c r="K650" t="s">
        <v>149</v>
      </c>
    </row>
    <row r="651" spans="1:11" x14ac:dyDescent="0.2">
      <c r="A651" t="s">
        <v>460</v>
      </c>
      <c r="D651">
        <v>0</v>
      </c>
      <c r="E651" s="78">
        <v>45747</v>
      </c>
      <c r="H651">
        <f>Indexation!$J$103</f>
        <v>0</v>
      </c>
      <c r="J651">
        <v>0</v>
      </c>
      <c r="K651" t="s">
        <v>349</v>
      </c>
    </row>
    <row r="652" spans="1:11" x14ac:dyDescent="0.2">
      <c r="A652" t="s">
        <v>460</v>
      </c>
      <c r="D652">
        <v>0</v>
      </c>
      <c r="E652" s="78">
        <v>46112</v>
      </c>
      <c r="H652">
        <f>Indexation!$K$103</f>
        <v>0</v>
      </c>
      <c r="J652">
        <v>0</v>
      </c>
      <c r="K652" t="s">
        <v>349</v>
      </c>
    </row>
    <row r="653" spans="1:11" x14ac:dyDescent="0.2">
      <c r="A653" t="s">
        <v>460</v>
      </c>
      <c r="D653">
        <v>0</v>
      </c>
      <c r="E653" s="78">
        <v>46477</v>
      </c>
      <c r="H653">
        <f>Indexation!$L$103</f>
        <v>0</v>
      </c>
      <c r="J653">
        <v>0</v>
      </c>
      <c r="K653" t="s">
        <v>349</v>
      </c>
    </row>
    <row r="654" spans="1:11" x14ac:dyDescent="0.2">
      <c r="A654" t="s">
        <v>460</v>
      </c>
      <c r="D654">
        <v>0</v>
      </c>
      <c r="E654" s="78">
        <v>46843</v>
      </c>
      <c r="H654">
        <f>Indexation!$M$103</f>
        <v>0</v>
      </c>
      <c r="J654">
        <v>0</v>
      </c>
      <c r="K654" t="s">
        <v>349</v>
      </c>
    </row>
    <row r="655" spans="1:11" x14ac:dyDescent="0.2">
      <c r="A655" t="s">
        <v>460</v>
      </c>
      <c r="D655">
        <v>0</v>
      </c>
      <c r="E655" s="78">
        <v>47208</v>
      </c>
      <c r="H655">
        <f>Indexation!$N$103</f>
        <v>0</v>
      </c>
      <c r="J655">
        <v>0</v>
      </c>
      <c r="K655" t="s">
        <v>349</v>
      </c>
    </row>
    <row r="656" spans="1:11" x14ac:dyDescent="0.2">
      <c r="A656" t="s">
        <v>460</v>
      </c>
      <c r="D656">
        <v>0</v>
      </c>
      <c r="E656" s="78">
        <v>47573</v>
      </c>
      <c r="H656">
        <f>Indexation!$O$103</f>
        <v>0</v>
      </c>
      <c r="J656">
        <v>0</v>
      </c>
      <c r="K656" t="s">
        <v>349</v>
      </c>
    </row>
    <row r="657" spans="1:11" x14ac:dyDescent="0.2">
      <c r="A657" t="s">
        <v>385</v>
      </c>
      <c r="D657">
        <v>0</v>
      </c>
      <c r="E657" s="78">
        <v>45747</v>
      </c>
      <c r="H657">
        <f>Indexation!$J$120</f>
        <v>0</v>
      </c>
      <c r="J657">
        <v>0</v>
      </c>
      <c r="K657" t="s">
        <v>562</v>
      </c>
    </row>
    <row r="658" spans="1:11" x14ac:dyDescent="0.2">
      <c r="A658" t="s">
        <v>385</v>
      </c>
      <c r="D658">
        <v>0</v>
      </c>
      <c r="E658" s="78">
        <v>46112</v>
      </c>
      <c r="H658">
        <f>Indexation!$K$120</f>
        <v>0</v>
      </c>
      <c r="J658">
        <v>0</v>
      </c>
      <c r="K658" t="s">
        <v>562</v>
      </c>
    </row>
    <row r="659" spans="1:11" x14ac:dyDescent="0.2">
      <c r="A659" t="s">
        <v>385</v>
      </c>
      <c r="D659">
        <v>0</v>
      </c>
      <c r="E659" s="78">
        <v>46477</v>
      </c>
      <c r="H659">
        <f>Indexation!$L$120</f>
        <v>0</v>
      </c>
      <c r="J659">
        <v>0</v>
      </c>
      <c r="K659" t="s">
        <v>562</v>
      </c>
    </row>
    <row r="660" spans="1:11" x14ac:dyDescent="0.2">
      <c r="A660" t="s">
        <v>385</v>
      </c>
      <c r="D660">
        <v>0</v>
      </c>
      <c r="E660" s="78">
        <v>46843</v>
      </c>
      <c r="H660">
        <f>Indexation!$M$120</f>
        <v>0</v>
      </c>
      <c r="J660">
        <v>0</v>
      </c>
      <c r="K660" t="s">
        <v>562</v>
      </c>
    </row>
    <row r="661" spans="1:11" x14ac:dyDescent="0.2">
      <c r="A661" t="s">
        <v>385</v>
      </c>
      <c r="D661">
        <v>0</v>
      </c>
      <c r="E661" s="78">
        <v>47208</v>
      </c>
      <c r="H661">
        <f>Indexation!$N$120</f>
        <v>0</v>
      </c>
      <c r="J661">
        <v>0</v>
      </c>
      <c r="K661" t="s">
        <v>562</v>
      </c>
    </row>
    <row r="662" spans="1:11" x14ac:dyDescent="0.2">
      <c r="A662" t="s">
        <v>385</v>
      </c>
      <c r="D662">
        <v>0</v>
      </c>
      <c r="E662" s="78">
        <v>47573</v>
      </c>
      <c r="H662">
        <f>Indexation!$O$120</f>
        <v>0</v>
      </c>
      <c r="J662">
        <v>0</v>
      </c>
      <c r="K662" t="s">
        <v>562</v>
      </c>
    </row>
    <row r="663" spans="1:11" x14ac:dyDescent="0.2">
      <c r="A663" t="s">
        <v>283</v>
      </c>
      <c r="D663">
        <v>0</v>
      </c>
      <c r="E663" s="78">
        <v>45747</v>
      </c>
      <c r="G663" s="133">
        <f>Indexation!$J$127</f>
        <v>0</v>
      </c>
      <c r="J663">
        <v>0</v>
      </c>
      <c r="K663" t="s">
        <v>247</v>
      </c>
    </row>
    <row r="664" spans="1:11" x14ac:dyDescent="0.2">
      <c r="A664" t="s">
        <v>283</v>
      </c>
      <c r="D664">
        <v>0</v>
      </c>
      <c r="E664" s="78">
        <v>46112</v>
      </c>
      <c r="G664" s="133">
        <f>Indexation!$K$127</f>
        <v>0</v>
      </c>
      <c r="J664">
        <v>0</v>
      </c>
      <c r="K664" t="s">
        <v>247</v>
      </c>
    </row>
    <row r="665" spans="1:11" x14ac:dyDescent="0.2">
      <c r="A665" t="s">
        <v>283</v>
      </c>
      <c r="D665">
        <v>0</v>
      </c>
      <c r="E665" s="78">
        <v>46477</v>
      </c>
      <c r="G665" s="133">
        <f>Indexation!$L$127</f>
        <v>0</v>
      </c>
      <c r="J665">
        <v>0</v>
      </c>
      <c r="K665" t="s">
        <v>247</v>
      </c>
    </row>
    <row r="666" spans="1:11" x14ac:dyDescent="0.2">
      <c r="A666" t="s">
        <v>283</v>
      </c>
      <c r="D666">
        <v>0</v>
      </c>
      <c r="E666" s="78">
        <v>46843</v>
      </c>
      <c r="G666" s="133">
        <f>Indexation!$M$127</f>
        <v>0</v>
      </c>
      <c r="J666">
        <v>0</v>
      </c>
      <c r="K666" t="s">
        <v>247</v>
      </c>
    </row>
    <row r="667" spans="1:11" x14ac:dyDescent="0.2">
      <c r="A667" t="s">
        <v>283</v>
      </c>
      <c r="D667">
        <v>0</v>
      </c>
      <c r="E667" s="78">
        <v>47208</v>
      </c>
      <c r="G667" s="133">
        <f>Indexation!$N$127</f>
        <v>0</v>
      </c>
      <c r="J667">
        <v>0</v>
      </c>
      <c r="K667" t="s">
        <v>247</v>
      </c>
    </row>
    <row r="668" spans="1:11" x14ac:dyDescent="0.2">
      <c r="A668" t="s">
        <v>283</v>
      </c>
      <c r="D668">
        <v>0</v>
      </c>
      <c r="E668" s="78">
        <v>47573</v>
      </c>
      <c r="G668" s="133">
        <f>Indexation!$O$127</f>
        <v>0</v>
      </c>
      <c r="J668">
        <v>0</v>
      </c>
      <c r="K668" t="s">
        <v>247</v>
      </c>
    </row>
    <row r="669" spans="1:11" x14ac:dyDescent="0.2">
      <c r="A669" t="s">
        <v>642</v>
      </c>
      <c r="B669" t="s">
        <v>259</v>
      </c>
      <c r="D669">
        <v>0</v>
      </c>
      <c r="E669" s="78">
        <v>45747</v>
      </c>
      <c r="I669" t="str">
        <f>Calcs!$J$28</f>
        <v/>
      </c>
      <c r="J669">
        <v>0</v>
      </c>
      <c r="K669" t="s">
        <v>513</v>
      </c>
    </row>
    <row r="670" spans="1:11" x14ac:dyDescent="0.2">
      <c r="A670" t="s">
        <v>642</v>
      </c>
      <c r="B670" t="s">
        <v>259</v>
      </c>
      <c r="D670">
        <v>0</v>
      </c>
      <c r="E670" s="78">
        <v>46112</v>
      </c>
      <c r="H670">
        <f>Calcs!$K$28</f>
        <v>0</v>
      </c>
      <c r="J670">
        <v>0</v>
      </c>
      <c r="K670" t="s">
        <v>513</v>
      </c>
    </row>
    <row r="671" spans="1:11" x14ac:dyDescent="0.2">
      <c r="A671" t="s">
        <v>642</v>
      </c>
      <c r="B671" t="s">
        <v>259</v>
      </c>
      <c r="D671">
        <v>0</v>
      </c>
      <c r="E671" s="78">
        <v>46477</v>
      </c>
      <c r="H671">
        <f>Calcs!$L$28</f>
        <v>0</v>
      </c>
      <c r="J671">
        <v>0</v>
      </c>
      <c r="K671" t="s">
        <v>513</v>
      </c>
    </row>
    <row r="672" spans="1:11" x14ac:dyDescent="0.2">
      <c r="A672" t="s">
        <v>642</v>
      </c>
      <c r="B672" t="s">
        <v>259</v>
      </c>
      <c r="D672">
        <v>0</v>
      </c>
      <c r="E672" s="78">
        <v>46843</v>
      </c>
      <c r="H672">
        <f>Calcs!$M$28</f>
        <v>0</v>
      </c>
      <c r="J672">
        <v>0</v>
      </c>
      <c r="K672" t="s">
        <v>513</v>
      </c>
    </row>
    <row r="673" spans="1:11" x14ac:dyDescent="0.2">
      <c r="A673" t="s">
        <v>642</v>
      </c>
      <c r="B673" t="s">
        <v>259</v>
      </c>
      <c r="D673">
        <v>0</v>
      </c>
      <c r="E673" s="78">
        <v>47208</v>
      </c>
      <c r="H673">
        <f>Calcs!$N$28</f>
        <v>0</v>
      </c>
      <c r="J673">
        <v>0</v>
      </c>
      <c r="K673" t="s">
        <v>513</v>
      </c>
    </row>
    <row r="674" spans="1:11" x14ac:dyDescent="0.2">
      <c r="A674" t="s">
        <v>642</v>
      </c>
      <c r="B674" t="s">
        <v>259</v>
      </c>
      <c r="D674">
        <v>0</v>
      </c>
      <c r="E674" s="78">
        <v>47573</v>
      </c>
      <c r="H674">
        <f>Calcs!$O$28</f>
        <v>0</v>
      </c>
      <c r="J674">
        <v>0</v>
      </c>
      <c r="K674" t="s">
        <v>513</v>
      </c>
    </row>
    <row r="675" spans="1:11" x14ac:dyDescent="0.2">
      <c r="A675" t="s">
        <v>642</v>
      </c>
      <c r="B675" t="s">
        <v>242</v>
      </c>
      <c r="D675">
        <v>0</v>
      </c>
      <c r="E675" s="78">
        <v>45747</v>
      </c>
      <c r="I675" t="str">
        <f>Calcs!$J$29</f>
        <v/>
      </c>
      <c r="J675">
        <v>0</v>
      </c>
      <c r="K675" t="s">
        <v>513</v>
      </c>
    </row>
    <row r="676" spans="1:11" x14ac:dyDescent="0.2">
      <c r="A676" t="s">
        <v>642</v>
      </c>
      <c r="B676" t="s">
        <v>242</v>
      </c>
      <c r="D676">
        <v>0</v>
      </c>
      <c r="E676" s="78">
        <v>46112</v>
      </c>
      <c r="H676">
        <f>Calcs!$K$29</f>
        <v>0</v>
      </c>
      <c r="J676">
        <v>0</v>
      </c>
      <c r="K676" t="s">
        <v>513</v>
      </c>
    </row>
    <row r="677" spans="1:11" x14ac:dyDescent="0.2">
      <c r="A677" t="s">
        <v>642</v>
      </c>
      <c r="B677" t="s">
        <v>242</v>
      </c>
      <c r="D677">
        <v>0</v>
      </c>
      <c r="E677" s="78">
        <v>46477</v>
      </c>
      <c r="H677">
        <f>Calcs!$L$29</f>
        <v>0</v>
      </c>
      <c r="J677">
        <v>0</v>
      </c>
      <c r="K677" t="s">
        <v>513</v>
      </c>
    </row>
    <row r="678" spans="1:11" x14ac:dyDescent="0.2">
      <c r="A678" t="s">
        <v>642</v>
      </c>
      <c r="B678" t="s">
        <v>242</v>
      </c>
      <c r="D678">
        <v>0</v>
      </c>
      <c r="E678" s="78">
        <v>46843</v>
      </c>
      <c r="H678">
        <f>Calcs!$M$29</f>
        <v>0</v>
      </c>
      <c r="J678">
        <v>0</v>
      </c>
      <c r="K678" t="s">
        <v>513</v>
      </c>
    </row>
    <row r="679" spans="1:11" x14ac:dyDescent="0.2">
      <c r="A679" t="s">
        <v>642</v>
      </c>
      <c r="B679" t="s">
        <v>242</v>
      </c>
      <c r="D679">
        <v>0</v>
      </c>
      <c r="E679" s="78">
        <v>47208</v>
      </c>
      <c r="H679">
        <f>Calcs!$N$29</f>
        <v>0</v>
      </c>
      <c r="J679">
        <v>0</v>
      </c>
      <c r="K679" t="s">
        <v>513</v>
      </c>
    </row>
    <row r="680" spans="1:11" x14ac:dyDescent="0.2">
      <c r="A680" t="s">
        <v>642</v>
      </c>
      <c r="B680" t="s">
        <v>242</v>
      </c>
      <c r="D680">
        <v>0</v>
      </c>
      <c r="E680" s="78">
        <v>47573</v>
      </c>
      <c r="H680">
        <f>Calcs!$O$29</f>
        <v>0</v>
      </c>
      <c r="J680">
        <v>0</v>
      </c>
      <c r="K680" t="s">
        <v>513</v>
      </c>
    </row>
    <row r="681" spans="1:11" x14ac:dyDescent="0.2">
      <c r="A681" t="s">
        <v>642</v>
      </c>
      <c r="B681" t="s">
        <v>469</v>
      </c>
      <c r="D681">
        <v>0</v>
      </c>
      <c r="E681" s="78">
        <v>45747</v>
      </c>
      <c r="I681" t="str">
        <f>Calcs!$J$30</f>
        <v/>
      </c>
      <c r="J681">
        <v>0</v>
      </c>
      <c r="K681" t="s">
        <v>513</v>
      </c>
    </row>
    <row r="682" spans="1:11" x14ac:dyDescent="0.2">
      <c r="A682" t="s">
        <v>642</v>
      </c>
      <c r="B682" t="s">
        <v>469</v>
      </c>
      <c r="D682">
        <v>0</v>
      </c>
      <c r="E682" s="78">
        <v>46112</v>
      </c>
      <c r="H682">
        <f>Calcs!$K$30</f>
        <v>0</v>
      </c>
      <c r="J682">
        <v>0</v>
      </c>
      <c r="K682" t="s">
        <v>513</v>
      </c>
    </row>
    <row r="683" spans="1:11" x14ac:dyDescent="0.2">
      <c r="A683" t="s">
        <v>642</v>
      </c>
      <c r="B683" t="s">
        <v>469</v>
      </c>
      <c r="D683">
        <v>0</v>
      </c>
      <c r="E683" s="78">
        <v>46477</v>
      </c>
      <c r="H683">
        <f>Calcs!$L$30</f>
        <v>0</v>
      </c>
      <c r="J683">
        <v>0</v>
      </c>
      <c r="K683" t="s">
        <v>513</v>
      </c>
    </row>
    <row r="684" spans="1:11" x14ac:dyDescent="0.2">
      <c r="A684" t="s">
        <v>642</v>
      </c>
      <c r="B684" t="s">
        <v>469</v>
      </c>
      <c r="D684">
        <v>0</v>
      </c>
      <c r="E684" s="78">
        <v>46843</v>
      </c>
      <c r="H684">
        <f>Calcs!$M$30</f>
        <v>0</v>
      </c>
      <c r="J684">
        <v>0</v>
      </c>
      <c r="K684" t="s">
        <v>513</v>
      </c>
    </row>
    <row r="685" spans="1:11" x14ac:dyDescent="0.2">
      <c r="A685" t="s">
        <v>642</v>
      </c>
      <c r="B685" t="s">
        <v>469</v>
      </c>
      <c r="D685">
        <v>0</v>
      </c>
      <c r="E685" s="78">
        <v>47208</v>
      </c>
      <c r="H685">
        <f>Calcs!$N$30</f>
        <v>0</v>
      </c>
      <c r="J685">
        <v>0</v>
      </c>
      <c r="K685" t="s">
        <v>513</v>
      </c>
    </row>
    <row r="686" spans="1:11" x14ac:dyDescent="0.2">
      <c r="A686" t="s">
        <v>642</v>
      </c>
      <c r="B686" t="s">
        <v>469</v>
      </c>
      <c r="D686">
        <v>0</v>
      </c>
      <c r="E686" s="78">
        <v>47573</v>
      </c>
      <c r="H686">
        <f>Calcs!$O$30</f>
        <v>0</v>
      </c>
      <c r="J686">
        <v>0</v>
      </c>
      <c r="K686" t="s">
        <v>513</v>
      </c>
    </row>
    <row r="687" spans="1:11" x14ac:dyDescent="0.2">
      <c r="A687" t="s">
        <v>642</v>
      </c>
      <c r="B687" t="s">
        <v>252</v>
      </c>
      <c r="D687">
        <v>0</v>
      </c>
      <c r="E687" s="78">
        <v>45747</v>
      </c>
      <c r="I687" t="str">
        <f>Calcs!$J$31</f>
        <v/>
      </c>
      <c r="J687">
        <v>0</v>
      </c>
      <c r="K687" t="s">
        <v>513</v>
      </c>
    </row>
    <row r="688" spans="1:11" x14ac:dyDescent="0.2">
      <c r="A688" t="s">
        <v>642</v>
      </c>
      <c r="B688" t="s">
        <v>252</v>
      </c>
      <c r="D688">
        <v>0</v>
      </c>
      <c r="E688" s="78">
        <v>46112</v>
      </c>
      <c r="H688">
        <f>Calcs!$K$31</f>
        <v>0</v>
      </c>
      <c r="J688">
        <v>0</v>
      </c>
      <c r="K688" t="s">
        <v>513</v>
      </c>
    </row>
    <row r="689" spans="1:11" x14ac:dyDescent="0.2">
      <c r="A689" t="s">
        <v>642</v>
      </c>
      <c r="B689" t="s">
        <v>252</v>
      </c>
      <c r="D689">
        <v>0</v>
      </c>
      <c r="E689" s="78">
        <v>46477</v>
      </c>
      <c r="H689">
        <f>Calcs!$L$31</f>
        <v>0</v>
      </c>
      <c r="J689">
        <v>0</v>
      </c>
      <c r="K689" t="s">
        <v>513</v>
      </c>
    </row>
    <row r="690" spans="1:11" x14ac:dyDescent="0.2">
      <c r="A690" t="s">
        <v>642</v>
      </c>
      <c r="B690" t="s">
        <v>252</v>
      </c>
      <c r="D690">
        <v>0</v>
      </c>
      <c r="E690" s="78">
        <v>46843</v>
      </c>
      <c r="H690">
        <f>Calcs!$M$31</f>
        <v>0</v>
      </c>
      <c r="J690">
        <v>0</v>
      </c>
      <c r="K690" t="s">
        <v>513</v>
      </c>
    </row>
    <row r="691" spans="1:11" x14ac:dyDescent="0.2">
      <c r="A691" t="s">
        <v>642</v>
      </c>
      <c r="B691" t="s">
        <v>252</v>
      </c>
      <c r="D691">
        <v>0</v>
      </c>
      <c r="E691" s="78">
        <v>47208</v>
      </c>
      <c r="H691">
        <f>Calcs!$N$31</f>
        <v>0</v>
      </c>
      <c r="J691">
        <v>0</v>
      </c>
      <c r="K691" t="s">
        <v>513</v>
      </c>
    </row>
    <row r="692" spans="1:11" x14ac:dyDescent="0.2">
      <c r="A692" t="s">
        <v>642</v>
      </c>
      <c r="B692" t="s">
        <v>252</v>
      </c>
      <c r="D692">
        <v>0</v>
      </c>
      <c r="E692" s="78">
        <v>47573</v>
      </c>
      <c r="H692">
        <f>Calcs!$O$31</f>
        <v>0</v>
      </c>
      <c r="J692">
        <v>0</v>
      </c>
      <c r="K692" t="s">
        <v>513</v>
      </c>
    </row>
    <row r="693" spans="1:11" x14ac:dyDescent="0.2">
      <c r="A693" t="s">
        <v>642</v>
      </c>
      <c r="B693" t="s">
        <v>296</v>
      </c>
      <c r="D693">
        <v>0</v>
      </c>
      <c r="E693" s="78">
        <v>45747</v>
      </c>
      <c r="I693" t="str">
        <f>Calcs!$J$32</f>
        <v/>
      </c>
      <c r="J693">
        <v>0</v>
      </c>
      <c r="K693" t="s">
        <v>513</v>
      </c>
    </row>
    <row r="694" spans="1:11" x14ac:dyDescent="0.2">
      <c r="A694" t="s">
        <v>642</v>
      </c>
      <c r="B694" t="s">
        <v>296</v>
      </c>
      <c r="D694">
        <v>0</v>
      </c>
      <c r="E694" s="78">
        <v>46112</v>
      </c>
      <c r="H694">
        <f>Calcs!$K$32</f>
        <v>0</v>
      </c>
      <c r="J694">
        <v>0</v>
      </c>
      <c r="K694" t="s">
        <v>513</v>
      </c>
    </row>
    <row r="695" spans="1:11" x14ac:dyDescent="0.2">
      <c r="A695" t="s">
        <v>642</v>
      </c>
      <c r="B695" t="s">
        <v>296</v>
      </c>
      <c r="D695">
        <v>0</v>
      </c>
      <c r="E695" s="78">
        <v>46477</v>
      </c>
      <c r="H695">
        <f>Calcs!$L$32</f>
        <v>0</v>
      </c>
      <c r="J695">
        <v>0</v>
      </c>
      <c r="K695" t="s">
        <v>513</v>
      </c>
    </row>
    <row r="696" spans="1:11" x14ac:dyDescent="0.2">
      <c r="A696" t="s">
        <v>642</v>
      </c>
      <c r="B696" t="s">
        <v>296</v>
      </c>
      <c r="D696">
        <v>0</v>
      </c>
      <c r="E696" s="78">
        <v>46843</v>
      </c>
      <c r="H696">
        <f>Calcs!$M$32</f>
        <v>0</v>
      </c>
      <c r="J696">
        <v>0</v>
      </c>
      <c r="K696" t="s">
        <v>513</v>
      </c>
    </row>
    <row r="697" spans="1:11" x14ac:dyDescent="0.2">
      <c r="A697" t="s">
        <v>642</v>
      </c>
      <c r="B697" t="s">
        <v>296</v>
      </c>
      <c r="D697">
        <v>0</v>
      </c>
      <c r="E697" s="78">
        <v>47208</v>
      </c>
      <c r="H697">
        <f>Calcs!$N$32</f>
        <v>0</v>
      </c>
      <c r="J697">
        <v>0</v>
      </c>
      <c r="K697" t="s">
        <v>513</v>
      </c>
    </row>
    <row r="698" spans="1:11" x14ac:dyDescent="0.2">
      <c r="A698" t="s">
        <v>642</v>
      </c>
      <c r="B698" t="s">
        <v>296</v>
      </c>
      <c r="D698">
        <v>0</v>
      </c>
      <c r="E698" s="78">
        <v>47573</v>
      </c>
      <c r="H698">
        <f>Calcs!$O$32</f>
        <v>0</v>
      </c>
      <c r="J698">
        <v>0</v>
      </c>
      <c r="K698" t="s">
        <v>513</v>
      </c>
    </row>
    <row r="699" spans="1:11" x14ac:dyDescent="0.2">
      <c r="A699" t="s">
        <v>642</v>
      </c>
      <c r="B699" t="s">
        <v>506</v>
      </c>
      <c r="D699">
        <v>0</v>
      </c>
      <c r="E699" s="78">
        <v>45747</v>
      </c>
      <c r="I699" t="str">
        <f>Calcs!$J$33</f>
        <v/>
      </c>
      <c r="J699">
        <v>0</v>
      </c>
      <c r="K699" t="s">
        <v>513</v>
      </c>
    </row>
    <row r="700" spans="1:11" x14ac:dyDescent="0.2">
      <c r="A700" t="s">
        <v>642</v>
      </c>
      <c r="B700" t="s">
        <v>506</v>
      </c>
      <c r="D700">
        <v>0</v>
      </c>
      <c r="E700" s="78">
        <v>46112</v>
      </c>
      <c r="H700">
        <f>Calcs!$K$33</f>
        <v>0</v>
      </c>
      <c r="J700">
        <v>0</v>
      </c>
      <c r="K700" t="s">
        <v>513</v>
      </c>
    </row>
    <row r="701" spans="1:11" x14ac:dyDescent="0.2">
      <c r="A701" t="s">
        <v>642</v>
      </c>
      <c r="B701" t="s">
        <v>506</v>
      </c>
      <c r="D701">
        <v>0</v>
      </c>
      <c r="E701" s="78">
        <v>46477</v>
      </c>
      <c r="H701">
        <f>Calcs!$L$33</f>
        <v>0</v>
      </c>
      <c r="J701">
        <v>0</v>
      </c>
      <c r="K701" t="s">
        <v>513</v>
      </c>
    </row>
    <row r="702" spans="1:11" x14ac:dyDescent="0.2">
      <c r="A702" t="s">
        <v>642</v>
      </c>
      <c r="B702" t="s">
        <v>506</v>
      </c>
      <c r="D702">
        <v>0</v>
      </c>
      <c r="E702" s="78">
        <v>46843</v>
      </c>
      <c r="H702">
        <f>Calcs!$M$33</f>
        <v>0</v>
      </c>
      <c r="J702">
        <v>0</v>
      </c>
      <c r="K702" t="s">
        <v>513</v>
      </c>
    </row>
    <row r="703" spans="1:11" x14ac:dyDescent="0.2">
      <c r="A703" t="s">
        <v>642</v>
      </c>
      <c r="B703" t="s">
        <v>506</v>
      </c>
      <c r="D703">
        <v>0</v>
      </c>
      <c r="E703" s="78">
        <v>47208</v>
      </c>
      <c r="H703">
        <f>Calcs!$N$33</f>
        <v>0</v>
      </c>
      <c r="J703">
        <v>0</v>
      </c>
      <c r="K703" t="s">
        <v>513</v>
      </c>
    </row>
    <row r="704" spans="1:11" x14ac:dyDescent="0.2">
      <c r="A704" t="s">
        <v>642</v>
      </c>
      <c r="B704" t="s">
        <v>506</v>
      </c>
      <c r="D704">
        <v>0</v>
      </c>
      <c r="E704" s="78">
        <v>47573</v>
      </c>
      <c r="H704">
        <f>Calcs!$O$33</f>
        <v>0</v>
      </c>
      <c r="J704">
        <v>0</v>
      </c>
      <c r="K704" t="s">
        <v>513</v>
      </c>
    </row>
    <row r="705" spans="1:11" x14ac:dyDescent="0.2">
      <c r="A705" t="s">
        <v>683</v>
      </c>
      <c r="B705" t="s">
        <v>259</v>
      </c>
      <c r="D705">
        <v>0</v>
      </c>
      <c r="E705" s="78">
        <v>45747</v>
      </c>
      <c r="I705" t="str">
        <f>Calcs!$J$45</f>
        <v/>
      </c>
      <c r="J705">
        <v>0</v>
      </c>
      <c r="K705" t="s">
        <v>37</v>
      </c>
    </row>
    <row r="706" spans="1:11" x14ac:dyDescent="0.2">
      <c r="A706" t="s">
        <v>683</v>
      </c>
      <c r="B706" t="s">
        <v>259</v>
      </c>
      <c r="D706">
        <v>0</v>
      </c>
      <c r="E706" s="78">
        <v>46112</v>
      </c>
      <c r="H706">
        <f>Calcs!$K$45</f>
        <v>0</v>
      </c>
      <c r="J706">
        <v>0</v>
      </c>
      <c r="K706" t="s">
        <v>37</v>
      </c>
    </row>
    <row r="707" spans="1:11" x14ac:dyDescent="0.2">
      <c r="A707" t="s">
        <v>683</v>
      </c>
      <c r="B707" t="s">
        <v>259</v>
      </c>
      <c r="D707">
        <v>0</v>
      </c>
      <c r="E707" s="78">
        <v>46477</v>
      </c>
      <c r="H707">
        <f>Calcs!$L$45</f>
        <v>0</v>
      </c>
      <c r="J707">
        <v>0</v>
      </c>
      <c r="K707" t="s">
        <v>37</v>
      </c>
    </row>
    <row r="708" spans="1:11" x14ac:dyDescent="0.2">
      <c r="A708" t="s">
        <v>683</v>
      </c>
      <c r="B708" t="s">
        <v>259</v>
      </c>
      <c r="D708">
        <v>0</v>
      </c>
      <c r="E708" s="78">
        <v>46843</v>
      </c>
      <c r="H708">
        <f>Calcs!$M$45</f>
        <v>0</v>
      </c>
      <c r="J708">
        <v>0</v>
      </c>
      <c r="K708" t="s">
        <v>37</v>
      </c>
    </row>
    <row r="709" spans="1:11" x14ac:dyDescent="0.2">
      <c r="A709" t="s">
        <v>683</v>
      </c>
      <c r="B709" t="s">
        <v>259</v>
      </c>
      <c r="D709">
        <v>0</v>
      </c>
      <c r="E709" s="78">
        <v>47208</v>
      </c>
      <c r="H709">
        <f>Calcs!$N$45</f>
        <v>0</v>
      </c>
      <c r="J709">
        <v>0</v>
      </c>
      <c r="K709" t="s">
        <v>37</v>
      </c>
    </row>
    <row r="710" spans="1:11" x14ac:dyDescent="0.2">
      <c r="A710" t="s">
        <v>683</v>
      </c>
      <c r="B710" t="s">
        <v>259</v>
      </c>
      <c r="D710">
        <v>0</v>
      </c>
      <c r="E710" s="78">
        <v>47573</v>
      </c>
      <c r="H710">
        <f>Calcs!$O$45</f>
        <v>0</v>
      </c>
      <c r="J710">
        <v>0</v>
      </c>
      <c r="K710" t="s">
        <v>37</v>
      </c>
    </row>
    <row r="711" spans="1:11" x14ac:dyDescent="0.2">
      <c r="A711" t="s">
        <v>683</v>
      </c>
      <c r="B711" t="s">
        <v>242</v>
      </c>
      <c r="D711">
        <v>0</v>
      </c>
      <c r="E711" s="78">
        <v>45747</v>
      </c>
      <c r="I711" t="str">
        <f>Calcs!$J$46</f>
        <v/>
      </c>
      <c r="J711">
        <v>0</v>
      </c>
      <c r="K711" t="s">
        <v>37</v>
      </c>
    </row>
    <row r="712" spans="1:11" x14ac:dyDescent="0.2">
      <c r="A712" t="s">
        <v>683</v>
      </c>
      <c r="B712" t="s">
        <v>242</v>
      </c>
      <c r="D712">
        <v>0</v>
      </c>
      <c r="E712" s="78">
        <v>46112</v>
      </c>
      <c r="H712">
        <f>Calcs!$K$46</f>
        <v>0</v>
      </c>
      <c r="J712">
        <v>0</v>
      </c>
      <c r="K712" t="s">
        <v>37</v>
      </c>
    </row>
    <row r="713" spans="1:11" x14ac:dyDescent="0.2">
      <c r="A713" t="s">
        <v>683</v>
      </c>
      <c r="B713" t="s">
        <v>242</v>
      </c>
      <c r="D713">
        <v>0</v>
      </c>
      <c r="E713" s="78">
        <v>46477</v>
      </c>
      <c r="H713">
        <f>Calcs!$L$46</f>
        <v>0</v>
      </c>
      <c r="J713">
        <v>0</v>
      </c>
      <c r="K713" t="s">
        <v>37</v>
      </c>
    </row>
    <row r="714" spans="1:11" x14ac:dyDescent="0.2">
      <c r="A714" t="s">
        <v>683</v>
      </c>
      <c r="B714" t="s">
        <v>242</v>
      </c>
      <c r="D714">
        <v>0</v>
      </c>
      <c r="E714" s="78">
        <v>46843</v>
      </c>
      <c r="H714">
        <f>Calcs!$M$46</f>
        <v>0</v>
      </c>
      <c r="J714">
        <v>0</v>
      </c>
      <c r="K714" t="s">
        <v>37</v>
      </c>
    </row>
    <row r="715" spans="1:11" x14ac:dyDescent="0.2">
      <c r="A715" t="s">
        <v>683</v>
      </c>
      <c r="B715" t="s">
        <v>242</v>
      </c>
      <c r="D715">
        <v>0</v>
      </c>
      <c r="E715" s="78">
        <v>47208</v>
      </c>
      <c r="H715">
        <f>Calcs!$N$46</f>
        <v>0</v>
      </c>
      <c r="J715">
        <v>0</v>
      </c>
      <c r="K715" t="s">
        <v>37</v>
      </c>
    </row>
    <row r="716" spans="1:11" x14ac:dyDescent="0.2">
      <c r="A716" t="s">
        <v>683</v>
      </c>
      <c r="B716" t="s">
        <v>242</v>
      </c>
      <c r="D716">
        <v>0</v>
      </c>
      <c r="E716" s="78">
        <v>47573</v>
      </c>
      <c r="H716">
        <f>Calcs!$O$46</f>
        <v>0</v>
      </c>
      <c r="J716">
        <v>0</v>
      </c>
      <c r="K716" t="s">
        <v>37</v>
      </c>
    </row>
    <row r="717" spans="1:11" x14ac:dyDescent="0.2">
      <c r="A717" t="s">
        <v>683</v>
      </c>
      <c r="B717" t="s">
        <v>469</v>
      </c>
      <c r="D717">
        <v>0</v>
      </c>
      <c r="E717" s="78">
        <v>45747</v>
      </c>
      <c r="I717" t="str">
        <f>Calcs!$J$47</f>
        <v/>
      </c>
      <c r="J717">
        <v>0</v>
      </c>
      <c r="K717" t="s">
        <v>37</v>
      </c>
    </row>
    <row r="718" spans="1:11" x14ac:dyDescent="0.2">
      <c r="A718" t="s">
        <v>683</v>
      </c>
      <c r="B718" t="s">
        <v>469</v>
      </c>
      <c r="D718">
        <v>0</v>
      </c>
      <c r="E718" s="78">
        <v>46112</v>
      </c>
      <c r="H718">
        <f>Calcs!$K$47</f>
        <v>0</v>
      </c>
      <c r="J718">
        <v>0</v>
      </c>
      <c r="K718" t="s">
        <v>37</v>
      </c>
    </row>
    <row r="719" spans="1:11" x14ac:dyDescent="0.2">
      <c r="A719" t="s">
        <v>683</v>
      </c>
      <c r="B719" t="s">
        <v>469</v>
      </c>
      <c r="D719">
        <v>0</v>
      </c>
      <c r="E719" s="78">
        <v>46477</v>
      </c>
      <c r="H719">
        <f>Calcs!$L$47</f>
        <v>0</v>
      </c>
      <c r="J719">
        <v>0</v>
      </c>
      <c r="K719" t="s">
        <v>37</v>
      </c>
    </row>
    <row r="720" spans="1:11" x14ac:dyDescent="0.2">
      <c r="A720" t="s">
        <v>683</v>
      </c>
      <c r="B720" t="s">
        <v>469</v>
      </c>
      <c r="D720">
        <v>0</v>
      </c>
      <c r="E720" s="78">
        <v>46843</v>
      </c>
      <c r="H720">
        <f>Calcs!$M$47</f>
        <v>0</v>
      </c>
      <c r="J720">
        <v>0</v>
      </c>
      <c r="K720" t="s">
        <v>37</v>
      </c>
    </row>
    <row r="721" spans="1:11" x14ac:dyDescent="0.2">
      <c r="A721" t="s">
        <v>683</v>
      </c>
      <c r="B721" t="s">
        <v>469</v>
      </c>
      <c r="D721">
        <v>0</v>
      </c>
      <c r="E721" s="78">
        <v>47208</v>
      </c>
      <c r="H721">
        <f>Calcs!$N$47</f>
        <v>0</v>
      </c>
      <c r="J721">
        <v>0</v>
      </c>
      <c r="K721" t="s">
        <v>37</v>
      </c>
    </row>
    <row r="722" spans="1:11" x14ac:dyDescent="0.2">
      <c r="A722" t="s">
        <v>683</v>
      </c>
      <c r="B722" t="s">
        <v>469</v>
      </c>
      <c r="D722">
        <v>0</v>
      </c>
      <c r="E722" s="78">
        <v>47573</v>
      </c>
      <c r="H722">
        <f>Calcs!$O$47</f>
        <v>0</v>
      </c>
      <c r="J722">
        <v>0</v>
      </c>
      <c r="K722" t="s">
        <v>37</v>
      </c>
    </row>
    <row r="723" spans="1:11" x14ac:dyDescent="0.2">
      <c r="A723" t="s">
        <v>683</v>
      </c>
      <c r="B723" t="s">
        <v>252</v>
      </c>
      <c r="D723">
        <v>0</v>
      </c>
      <c r="E723" s="78">
        <v>45747</v>
      </c>
      <c r="I723" t="str">
        <f>Calcs!$J$48</f>
        <v/>
      </c>
      <c r="J723">
        <v>0</v>
      </c>
      <c r="K723" t="s">
        <v>37</v>
      </c>
    </row>
    <row r="724" spans="1:11" x14ac:dyDescent="0.2">
      <c r="A724" t="s">
        <v>683</v>
      </c>
      <c r="B724" t="s">
        <v>252</v>
      </c>
      <c r="D724">
        <v>0</v>
      </c>
      <c r="E724" s="78">
        <v>46112</v>
      </c>
      <c r="H724">
        <f>Calcs!$K$48</f>
        <v>0</v>
      </c>
      <c r="J724">
        <v>0</v>
      </c>
      <c r="K724" t="s">
        <v>37</v>
      </c>
    </row>
    <row r="725" spans="1:11" x14ac:dyDescent="0.2">
      <c r="A725" t="s">
        <v>683</v>
      </c>
      <c r="B725" t="s">
        <v>252</v>
      </c>
      <c r="D725">
        <v>0</v>
      </c>
      <c r="E725" s="78">
        <v>46477</v>
      </c>
      <c r="H725">
        <f>Calcs!$L$48</f>
        <v>0</v>
      </c>
      <c r="J725">
        <v>0</v>
      </c>
      <c r="K725" t="s">
        <v>37</v>
      </c>
    </row>
    <row r="726" spans="1:11" x14ac:dyDescent="0.2">
      <c r="A726" t="s">
        <v>683</v>
      </c>
      <c r="B726" t="s">
        <v>252</v>
      </c>
      <c r="D726">
        <v>0</v>
      </c>
      <c r="E726" s="78">
        <v>46843</v>
      </c>
      <c r="H726">
        <f>Calcs!$M$48</f>
        <v>0</v>
      </c>
      <c r="J726">
        <v>0</v>
      </c>
      <c r="K726" t="s">
        <v>37</v>
      </c>
    </row>
    <row r="727" spans="1:11" x14ac:dyDescent="0.2">
      <c r="A727" t="s">
        <v>683</v>
      </c>
      <c r="B727" t="s">
        <v>252</v>
      </c>
      <c r="D727">
        <v>0</v>
      </c>
      <c r="E727" s="78">
        <v>47208</v>
      </c>
      <c r="H727">
        <f>Calcs!$N$48</f>
        <v>0</v>
      </c>
      <c r="J727">
        <v>0</v>
      </c>
      <c r="K727" t="s">
        <v>37</v>
      </c>
    </row>
    <row r="728" spans="1:11" x14ac:dyDescent="0.2">
      <c r="A728" t="s">
        <v>683</v>
      </c>
      <c r="B728" t="s">
        <v>252</v>
      </c>
      <c r="D728">
        <v>0</v>
      </c>
      <c r="E728" s="78">
        <v>47573</v>
      </c>
      <c r="H728">
        <f>Calcs!$O$48</f>
        <v>0</v>
      </c>
      <c r="J728">
        <v>0</v>
      </c>
      <c r="K728" t="s">
        <v>37</v>
      </c>
    </row>
    <row r="729" spans="1:11" x14ac:dyDescent="0.2">
      <c r="A729" t="s">
        <v>683</v>
      </c>
      <c r="B729" t="s">
        <v>296</v>
      </c>
      <c r="D729">
        <v>0</v>
      </c>
      <c r="E729" s="78">
        <v>45747</v>
      </c>
      <c r="I729" t="str">
        <f>Calcs!$J$49</f>
        <v/>
      </c>
      <c r="J729">
        <v>0</v>
      </c>
      <c r="K729" t="s">
        <v>37</v>
      </c>
    </row>
    <row r="730" spans="1:11" x14ac:dyDescent="0.2">
      <c r="A730" t="s">
        <v>683</v>
      </c>
      <c r="B730" t="s">
        <v>296</v>
      </c>
      <c r="D730">
        <v>0</v>
      </c>
      <c r="E730" s="78">
        <v>46112</v>
      </c>
      <c r="H730">
        <f>Calcs!$K$49</f>
        <v>0</v>
      </c>
      <c r="J730">
        <v>0</v>
      </c>
      <c r="K730" t="s">
        <v>37</v>
      </c>
    </row>
    <row r="731" spans="1:11" x14ac:dyDescent="0.2">
      <c r="A731" t="s">
        <v>683</v>
      </c>
      <c r="B731" t="s">
        <v>296</v>
      </c>
      <c r="D731">
        <v>0</v>
      </c>
      <c r="E731" s="78">
        <v>46477</v>
      </c>
      <c r="H731">
        <f>Calcs!$L$49</f>
        <v>0</v>
      </c>
      <c r="J731">
        <v>0</v>
      </c>
      <c r="K731" t="s">
        <v>37</v>
      </c>
    </row>
    <row r="732" spans="1:11" x14ac:dyDescent="0.2">
      <c r="A732" t="s">
        <v>683</v>
      </c>
      <c r="B732" t="s">
        <v>296</v>
      </c>
      <c r="D732">
        <v>0</v>
      </c>
      <c r="E732" s="78">
        <v>46843</v>
      </c>
      <c r="H732">
        <f>Calcs!$M$49</f>
        <v>0</v>
      </c>
      <c r="J732">
        <v>0</v>
      </c>
      <c r="K732" t="s">
        <v>37</v>
      </c>
    </row>
    <row r="733" spans="1:11" x14ac:dyDescent="0.2">
      <c r="A733" t="s">
        <v>683</v>
      </c>
      <c r="B733" t="s">
        <v>296</v>
      </c>
      <c r="D733">
        <v>0</v>
      </c>
      <c r="E733" s="78">
        <v>47208</v>
      </c>
      <c r="H733">
        <f>Calcs!$N$49</f>
        <v>0</v>
      </c>
      <c r="J733">
        <v>0</v>
      </c>
      <c r="K733" t="s">
        <v>37</v>
      </c>
    </row>
    <row r="734" spans="1:11" x14ac:dyDescent="0.2">
      <c r="A734" t="s">
        <v>683</v>
      </c>
      <c r="B734" t="s">
        <v>296</v>
      </c>
      <c r="D734">
        <v>0</v>
      </c>
      <c r="E734" s="78">
        <v>47573</v>
      </c>
      <c r="H734">
        <f>Calcs!$O$49</f>
        <v>0</v>
      </c>
      <c r="J734">
        <v>0</v>
      </c>
      <c r="K734" t="s">
        <v>37</v>
      </c>
    </row>
    <row r="735" spans="1:11" x14ac:dyDescent="0.2">
      <c r="A735" t="s">
        <v>683</v>
      </c>
      <c r="B735" t="s">
        <v>506</v>
      </c>
      <c r="D735">
        <v>0</v>
      </c>
      <c r="E735" s="78">
        <v>45747</v>
      </c>
      <c r="I735" t="str">
        <f>Calcs!$J$50</f>
        <v/>
      </c>
      <c r="J735">
        <v>0</v>
      </c>
      <c r="K735" t="s">
        <v>37</v>
      </c>
    </row>
    <row r="736" spans="1:11" x14ac:dyDescent="0.2">
      <c r="A736" t="s">
        <v>683</v>
      </c>
      <c r="B736" t="s">
        <v>506</v>
      </c>
      <c r="D736">
        <v>0</v>
      </c>
      <c r="E736" s="78">
        <v>46112</v>
      </c>
      <c r="H736">
        <f>Calcs!$K$50</f>
        <v>0</v>
      </c>
      <c r="J736">
        <v>0</v>
      </c>
      <c r="K736" t="s">
        <v>37</v>
      </c>
    </row>
    <row r="737" spans="1:11" x14ac:dyDescent="0.2">
      <c r="A737" t="s">
        <v>683</v>
      </c>
      <c r="B737" t="s">
        <v>506</v>
      </c>
      <c r="D737">
        <v>0</v>
      </c>
      <c r="E737" s="78">
        <v>46477</v>
      </c>
      <c r="H737">
        <f>Calcs!$L$50</f>
        <v>0</v>
      </c>
      <c r="J737">
        <v>0</v>
      </c>
      <c r="K737" t="s">
        <v>37</v>
      </c>
    </row>
    <row r="738" spans="1:11" x14ac:dyDescent="0.2">
      <c r="A738" t="s">
        <v>683</v>
      </c>
      <c r="B738" t="s">
        <v>506</v>
      </c>
      <c r="D738">
        <v>0</v>
      </c>
      <c r="E738" s="78">
        <v>46843</v>
      </c>
      <c r="H738">
        <f>Calcs!$M$50</f>
        <v>0</v>
      </c>
      <c r="J738">
        <v>0</v>
      </c>
      <c r="K738" t="s">
        <v>37</v>
      </c>
    </row>
    <row r="739" spans="1:11" x14ac:dyDescent="0.2">
      <c r="A739" t="s">
        <v>683</v>
      </c>
      <c r="B739" t="s">
        <v>506</v>
      </c>
      <c r="D739">
        <v>0</v>
      </c>
      <c r="E739" s="78">
        <v>47208</v>
      </c>
      <c r="H739">
        <f>Calcs!$N$50</f>
        <v>0</v>
      </c>
      <c r="J739">
        <v>0</v>
      </c>
      <c r="K739" t="s">
        <v>37</v>
      </c>
    </row>
    <row r="740" spans="1:11" x14ac:dyDescent="0.2">
      <c r="A740" t="s">
        <v>683</v>
      </c>
      <c r="B740" t="s">
        <v>506</v>
      </c>
      <c r="D740">
        <v>0</v>
      </c>
      <c r="E740" s="78">
        <v>47573</v>
      </c>
      <c r="H740">
        <f>Calcs!$O$50</f>
        <v>0</v>
      </c>
      <c r="J740">
        <v>0</v>
      </c>
      <c r="K740" t="s">
        <v>37</v>
      </c>
    </row>
    <row r="741" spans="1:11" x14ac:dyDescent="0.2">
      <c r="A741" t="s">
        <v>232</v>
      </c>
      <c r="B741" t="s">
        <v>259</v>
      </c>
      <c r="D741">
        <v>0</v>
      </c>
      <c r="E741" s="78">
        <v>45747</v>
      </c>
      <c r="H741">
        <f>Calcs!$J$63</f>
        <v>1.2387801618829954</v>
      </c>
      <c r="J741">
        <v>0</v>
      </c>
      <c r="K741" t="s">
        <v>248</v>
      </c>
    </row>
    <row r="742" spans="1:11" x14ac:dyDescent="0.2">
      <c r="A742" t="s">
        <v>232</v>
      </c>
      <c r="B742" t="s">
        <v>259</v>
      </c>
      <c r="D742">
        <v>0</v>
      </c>
      <c r="E742" s="78">
        <v>46112</v>
      </c>
      <c r="H742">
        <f>Calcs!$K$63</f>
        <v>1.191478466752905</v>
      </c>
      <c r="J742">
        <v>0</v>
      </c>
      <c r="K742" t="s">
        <v>248</v>
      </c>
    </row>
    <row r="743" spans="1:11" x14ac:dyDescent="0.2">
      <c r="A743" t="s">
        <v>232</v>
      </c>
      <c r="B743" t="s">
        <v>259</v>
      </c>
      <c r="D743">
        <v>0</v>
      </c>
      <c r="E743" s="78">
        <v>46477</v>
      </c>
      <c r="H743">
        <f>Calcs!$L$63</f>
        <v>1.1459829438808358</v>
      </c>
      <c r="J743">
        <v>0</v>
      </c>
      <c r="K743" t="s">
        <v>248</v>
      </c>
    </row>
    <row r="744" spans="1:11" x14ac:dyDescent="0.2">
      <c r="A744" t="s">
        <v>232</v>
      </c>
      <c r="B744" t="s">
        <v>259</v>
      </c>
      <c r="D744">
        <v>0</v>
      </c>
      <c r="E744" s="78">
        <v>46843</v>
      </c>
      <c r="H744">
        <f>Calcs!$M$63</f>
        <v>1.1022246262199056</v>
      </c>
      <c r="J744">
        <v>0</v>
      </c>
      <c r="K744" t="s">
        <v>248</v>
      </c>
    </row>
    <row r="745" spans="1:11" x14ac:dyDescent="0.2">
      <c r="A745" t="s">
        <v>232</v>
      </c>
      <c r="B745" t="s">
        <v>259</v>
      </c>
      <c r="D745">
        <v>0</v>
      </c>
      <c r="E745" s="78">
        <v>47208</v>
      </c>
      <c r="H745">
        <f>Calcs!$N$63</f>
        <v>1.060137180167265</v>
      </c>
      <c r="J745">
        <v>0</v>
      </c>
      <c r="K745" t="s">
        <v>248</v>
      </c>
    </row>
    <row r="746" spans="1:11" x14ac:dyDescent="0.2">
      <c r="A746" t="s">
        <v>232</v>
      </c>
      <c r="B746" t="s">
        <v>259</v>
      </c>
      <c r="D746">
        <v>0</v>
      </c>
      <c r="E746" s="78">
        <v>47573</v>
      </c>
      <c r="H746">
        <f>Calcs!$O$63</f>
        <v>1.0196568050084303</v>
      </c>
      <c r="J746">
        <v>0</v>
      </c>
      <c r="K746" t="s">
        <v>248</v>
      </c>
    </row>
    <row r="747" spans="1:11" x14ac:dyDescent="0.2">
      <c r="A747" t="s">
        <v>232</v>
      </c>
      <c r="B747" t="s">
        <v>242</v>
      </c>
      <c r="D747">
        <v>0</v>
      </c>
      <c r="E747" s="78">
        <v>45747</v>
      </c>
      <c r="H747">
        <f>Calcs!$J$64</f>
        <v>1.2387801618829954</v>
      </c>
      <c r="J747">
        <v>0</v>
      </c>
      <c r="K747" t="s">
        <v>248</v>
      </c>
    </row>
    <row r="748" spans="1:11" x14ac:dyDescent="0.2">
      <c r="A748" t="s">
        <v>232</v>
      </c>
      <c r="B748" t="s">
        <v>242</v>
      </c>
      <c r="D748">
        <v>0</v>
      </c>
      <c r="E748" s="78">
        <v>46112</v>
      </c>
      <c r="H748">
        <f>Calcs!$K$64</f>
        <v>1.191478466752905</v>
      </c>
      <c r="J748">
        <v>0</v>
      </c>
      <c r="K748" t="s">
        <v>248</v>
      </c>
    </row>
    <row r="749" spans="1:11" x14ac:dyDescent="0.2">
      <c r="A749" t="s">
        <v>232</v>
      </c>
      <c r="B749" t="s">
        <v>242</v>
      </c>
      <c r="D749">
        <v>0</v>
      </c>
      <c r="E749" s="78">
        <v>46477</v>
      </c>
      <c r="H749">
        <f>Calcs!$L$64</f>
        <v>1.1459829438808358</v>
      </c>
      <c r="J749">
        <v>0</v>
      </c>
      <c r="K749" t="s">
        <v>248</v>
      </c>
    </row>
    <row r="750" spans="1:11" x14ac:dyDescent="0.2">
      <c r="A750" t="s">
        <v>232</v>
      </c>
      <c r="B750" t="s">
        <v>242</v>
      </c>
      <c r="D750">
        <v>0</v>
      </c>
      <c r="E750" s="78">
        <v>46843</v>
      </c>
      <c r="H750">
        <f>Calcs!$M$64</f>
        <v>1.1022246262199056</v>
      </c>
      <c r="J750">
        <v>0</v>
      </c>
      <c r="K750" t="s">
        <v>248</v>
      </c>
    </row>
    <row r="751" spans="1:11" x14ac:dyDescent="0.2">
      <c r="A751" t="s">
        <v>232</v>
      </c>
      <c r="B751" t="s">
        <v>242</v>
      </c>
      <c r="D751">
        <v>0</v>
      </c>
      <c r="E751" s="78">
        <v>47208</v>
      </c>
      <c r="H751">
        <f>Calcs!$N$64</f>
        <v>1.060137180167265</v>
      </c>
      <c r="J751">
        <v>0</v>
      </c>
      <c r="K751" t="s">
        <v>248</v>
      </c>
    </row>
    <row r="752" spans="1:11" x14ac:dyDescent="0.2">
      <c r="A752" t="s">
        <v>232</v>
      </c>
      <c r="B752" t="s">
        <v>242</v>
      </c>
      <c r="D752">
        <v>0</v>
      </c>
      <c r="E752" s="78">
        <v>47573</v>
      </c>
      <c r="H752">
        <f>Calcs!$O$64</f>
        <v>1.0196568050084303</v>
      </c>
      <c r="J752">
        <v>0</v>
      </c>
      <c r="K752" t="s">
        <v>248</v>
      </c>
    </row>
    <row r="753" spans="1:11" x14ac:dyDescent="0.2">
      <c r="A753" t="s">
        <v>232</v>
      </c>
      <c r="B753" t="s">
        <v>469</v>
      </c>
      <c r="D753">
        <v>0</v>
      </c>
      <c r="E753" s="78">
        <v>45747</v>
      </c>
      <c r="H753">
        <f>Calcs!$J$65</f>
        <v>1.2387801618829954</v>
      </c>
      <c r="J753">
        <v>0</v>
      </c>
      <c r="K753" t="s">
        <v>248</v>
      </c>
    </row>
    <row r="754" spans="1:11" x14ac:dyDescent="0.2">
      <c r="A754" t="s">
        <v>232</v>
      </c>
      <c r="B754" t="s">
        <v>469</v>
      </c>
      <c r="D754">
        <v>0</v>
      </c>
      <c r="E754" s="78">
        <v>46112</v>
      </c>
      <c r="H754">
        <f>Calcs!$K$65</f>
        <v>1.191478466752905</v>
      </c>
      <c r="J754">
        <v>0</v>
      </c>
      <c r="K754" t="s">
        <v>248</v>
      </c>
    </row>
    <row r="755" spans="1:11" x14ac:dyDescent="0.2">
      <c r="A755" t="s">
        <v>232</v>
      </c>
      <c r="B755" t="s">
        <v>469</v>
      </c>
      <c r="D755">
        <v>0</v>
      </c>
      <c r="E755" s="78">
        <v>46477</v>
      </c>
      <c r="H755">
        <f>Calcs!$L$65</f>
        <v>1.1459829438808358</v>
      </c>
      <c r="J755">
        <v>0</v>
      </c>
      <c r="K755" t="s">
        <v>248</v>
      </c>
    </row>
    <row r="756" spans="1:11" x14ac:dyDescent="0.2">
      <c r="A756" t="s">
        <v>232</v>
      </c>
      <c r="B756" t="s">
        <v>469</v>
      </c>
      <c r="D756">
        <v>0</v>
      </c>
      <c r="E756" s="78">
        <v>46843</v>
      </c>
      <c r="H756">
        <f>Calcs!$M$65</f>
        <v>1.1022246262199056</v>
      </c>
      <c r="J756">
        <v>0</v>
      </c>
      <c r="K756" t="s">
        <v>248</v>
      </c>
    </row>
    <row r="757" spans="1:11" x14ac:dyDescent="0.2">
      <c r="A757" t="s">
        <v>232</v>
      </c>
      <c r="B757" t="s">
        <v>469</v>
      </c>
      <c r="D757">
        <v>0</v>
      </c>
      <c r="E757" s="78">
        <v>47208</v>
      </c>
      <c r="H757">
        <f>Calcs!$N$65</f>
        <v>1.060137180167265</v>
      </c>
      <c r="J757">
        <v>0</v>
      </c>
      <c r="K757" t="s">
        <v>248</v>
      </c>
    </row>
    <row r="758" spans="1:11" x14ac:dyDescent="0.2">
      <c r="A758" t="s">
        <v>232</v>
      </c>
      <c r="B758" t="s">
        <v>469</v>
      </c>
      <c r="D758">
        <v>0</v>
      </c>
      <c r="E758" s="78">
        <v>47573</v>
      </c>
      <c r="H758">
        <f>Calcs!$O$65</f>
        <v>1.0196568050084303</v>
      </c>
      <c r="J758">
        <v>0</v>
      </c>
      <c r="K758" t="s">
        <v>248</v>
      </c>
    </row>
    <row r="759" spans="1:11" x14ac:dyDescent="0.2">
      <c r="A759" t="s">
        <v>232</v>
      </c>
      <c r="B759" t="s">
        <v>252</v>
      </c>
      <c r="D759">
        <v>0</v>
      </c>
      <c r="E759" s="78">
        <v>45747</v>
      </c>
      <c r="H759">
        <f>Calcs!$J$66</f>
        <v>1.2387801618829954</v>
      </c>
      <c r="J759">
        <v>0</v>
      </c>
      <c r="K759" t="s">
        <v>248</v>
      </c>
    </row>
    <row r="760" spans="1:11" x14ac:dyDescent="0.2">
      <c r="A760" t="s">
        <v>232</v>
      </c>
      <c r="B760" t="s">
        <v>252</v>
      </c>
      <c r="D760">
        <v>0</v>
      </c>
      <c r="E760" s="78">
        <v>46112</v>
      </c>
      <c r="H760">
        <f>Calcs!$K$66</f>
        <v>1.191478466752905</v>
      </c>
      <c r="J760">
        <v>0</v>
      </c>
      <c r="K760" t="s">
        <v>248</v>
      </c>
    </row>
    <row r="761" spans="1:11" x14ac:dyDescent="0.2">
      <c r="A761" t="s">
        <v>232</v>
      </c>
      <c r="B761" t="s">
        <v>252</v>
      </c>
      <c r="D761">
        <v>0</v>
      </c>
      <c r="E761" s="78">
        <v>46477</v>
      </c>
      <c r="H761">
        <f>Calcs!$L$66</f>
        <v>1.1459829438808358</v>
      </c>
      <c r="J761">
        <v>0</v>
      </c>
      <c r="K761" t="s">
        <v>248</v>
      </c>
    </row>
    <row r="762" spans="1:11" x14ac:dyDescent="0.2">
      <c r="A762" t="s">
        <v>232</v>
      </c>
      <c r="B762" t="s">
        <v>252</v>
      </c>
      <c r="D762">
        <v>0</v>
      </c>
      <c r="E762" s="78">
        <v>46843</v>
      </c>
      <c r="H762">
        <f>Calcs!$M$66</f>
        <v>1.1022246262199056</v>
      </c>
      <c r="J762">
        <v>0</v>
      </c>
      <c r="K762" t="s">
        <v>248</v>
      </c>
    </row>
    <row r="763" spans="1:11" x14ac:dyDescent="0.2">
      <c r="A763" t="s">
        <v>232</v>
      </c>
      <c r="B763" t="s">
        <v>252</v>
      </c>
      <c r="D763">
        <v>0</v>
      </c>
      <c r="E763" s="78">
        <v>47208</v>
      </c>
      <c r="H763">
        <f>Calcs!$N$66</f>
        <v>1.060137180167265</v>
      </c>
      <c r="J763">
        <v>0</v>
      </c>
      <c r="K763" t="s">
        <v>248</v>
      </c>
    </row>
    <row r="764" spans="1:11" x14ac:dyDescent="0.2">
      <c r="A764" t="s">
        <v>232</v>
      </c>
      <c r="B764" t="s">
        <v>252</v>
      </c>
      <c r="D764">
        <v>0</v>
      </c>
      <c r="E764" s="78">
        <v>47573</v>
      </c>
      <c r="H764">
        <f>Calcs!$O$66</f>
        <v>1.0196568050084303</v>
      </c>
      <c r="J764">
        <v>0</v>
      </c>
      <c r="K764" t="s">
        <v>248</v>
      </c>
    </row>
    <row r="765" spans="1:11" x14ac:dyDescent="0.2">
      <c r="A765" t="s">
        <v>232</v>
      </c>
      <c r="B765" t="s">
        <v>296</v>
      </c>
      <c r="D765">
        <v>0</v>
      </c>
      <c r="E765" s="78">
        <v>45747</v>
      </c>
      <c r="H765">
        <f>Calcs!$J$67</f>
        <v>1.2387801618829954</v>
      </c>
      <c r="J765">
        <v>0</v>
      </c>
      <c r="K765" t="s">
        <v>248</v>
      </c>
    </row>
    <row r="766" spans="1:11" x14ac:dyDescent="0.2">
      <c r="A766" t="s">
        <v>232</v>
      </c>
      <c r="B766" t="s">
        <v>296</v>
      </c>
      <c r="D766">
        <v>0</v>
      </c>
      <c r="E766" s="78">
        <v>46112</v>
      </c>
      <c r="H766">
        <f>Calcs!$K$67</f>
        <v>1.191478466752905</v>
      </c>
      <c r="J766">
        <v>0</v>
      </c>
      <c r="K766" t="s">
        <v>248</v>
      </c>
    </row>
    <row r="767" spans="1:11" x14ac:dyDescent="0.2">
      <c r="A767" t="s">
        <v>232</v>
      </c>
      <c r="B767" t="s">
        <v>296</v>
      </c>
      <c r="D767">
        <v>0</v>
      </c>
      <c r="E767" s="78">
        <v>46477</v>
      </c>
      <c r="H767">
        <f>Calcs!$L$67</f>
        <v>1.1459829438808358</v>
      </c>
      <c r="J767">
        <v>0</v>
      </c>
      <c r="K767" t="s">
        <v>248</v>
      </c>
    </row>
    <row r="768" spans="1:11" x14ac:dyDescent="0.2">
      <c r="A768" t="s">
        <v>232</v>
      </c>
      <c r="B768" t="s">
        <v>296</v>
      </c>
      <c r="D768">
        <v>0</v>
      </c>
      <c r="E768" s="78">
        <v>46843</v>
      </c>
      <c r="H768">
        <f>Calcs!$M$67</f>
        <v>1.1022246262199056</v>
      </c>
      <c r="J768">
        <v>0</v>
      </c>
      <c r="K768" t="s">
        <v>248</v>
      </c>
    </row>
    <row r="769" spans="1:11" x14ac:dyDescent="0.2">
      <c r="A769" t="s">
        <v>232</v>
      </c>
      <c r="B769" t="s">
        <v>296</v>
      </c>
      <c r="D769">
        <v>0</v>
      </c>
      <c r="E769" s="78">
        <v>47208</v>
      </c>
      <c r="H769">
        <f>Calcs!$N$67</f>
        <v>1.060137180167265</v>
      </c>
      <c r="J769">
        <v>0</v>
      </c>
      <c r="K769" t="s">
        <v>248</v>
      </c>
    </row>
    <row r="770" spans="1:11" x14ac:dyDescent="0.2">
      <c r="A770" t="s">
        <v>232</v>
      </c>
      <c r="B770" t="s">
        <v>296</v>
      </c>
      <c r="D770">
        <v>0</v>
      </c>
      <c r="E770" s="78">
        <v>47573</v>
      </c>
      <c r="H770">
        <f>Calcs!$O$67</f>
        <v>1.0196568050084303</v>
      </c>
      <c r="J770">
        <v>0</v>
      </c>
      <c r="K770" t="s">
        <v>248</v>
      </c>
    </row>
    <row r="771" spans="1:11" x14ac:dyDescent="0.2">
      <c r="A771" t="s">
        <v>232</v>
      </c>
      <c r="B771" t="s">
        <v>506</v>
      </c>
      <c r="D771">
        <v>0</v>
      </c>
      <c r="E771" s="78">
        <v>45747</v>
      </c>
      <c r="H771">
        <f>Calcs!$J$68</f>
        <v>1.2387801618829954</v>
      </c>
      <c r="J771">
        <v>0</v>
      </c>
      <c r="K771" t="s">
        <v>248</v>
      </c>
    </row>
    <row r="772" spans="1:11" x14ac:dyDescent="0.2">
      <c r="A772" t="s">
        <v>232</v>
      </c>
      <c r="B772" t="s">
        <v>506</v>
      </c>
      <c r="D772">
        <v>0</v>
      </c>
      <c r="E772" s="78">
        <v>46112</v>
      </c>
      <c r="H772">
        <f>Calcs!$K$68</f>
        <v>1.191478466752905</v>
      </c>
      <c r="J772">
        <v>0</v>
      </c>
      <c r="K772" t="s">
        <v>248</v>
      </c>
    </row>
    <row r="773" spans="1:11" x14ac:dyDescent="0.2">
      <c r="A773" t="s">
        <v>232</v>
      </c>
      <c r="B773" t="s">
        <v>506</v>
      </c>
      <c r="D773">
        <v>0</v>
      </c>
      <c r="E773" s="78">
        <v>46477</v>
      </c>
      <c r="H773">
        <f>Calcs!$L$68</f>
        <v>1.1459829438808358</v>
      </c>
      <c r="J773">
        <v>0</v>
      </c>
      <c r="K773" t="s">
        <v>248</v>
      </c>
    </row>
    <row r="774" spans="1:11" x14ac:dyDescent="0.2">
      <c r="A774" t="s">
        <v>232</v>
      </c>
      <c r="B774" t="s">
        <v>506</v>
      </c>
      <c r="D774">
        <v>0</v>
      </c>
      <c r="E774" s="78">
        <v>46843</v>
      </c>
      <c r="H774">
        <f>Calcs!$M$68</f>
        <v>1.1022246262199056</v>
      </c>
      <c r="J774">
        <v>0</v>
      </c>
      <c r="K774" t="s">
        <v>248</v>
      </c>
    </row>
    <row r="775" spans="1:11" x14ac:dyDescent="0.2">
      <c r="A775" t="s">
        <v>232</v>
      </c>
      <c r="B775" t="s">
        <v>506</v>
      </c>
      <c r="D775">
        <v>0</v>
      </c>
      <c r="E775" s="78">
        <v>47208</v>
      </c>
      <c r="H775">
        <f>Calcs!$N$68</f>
        <v>1.060137180167265</v>
      </c>
      <c r="J775">
        <v>0</v>
      </c>
      <c r="K775" t="s">
        <v>248</v>
      </c>
    </row>
    <row r="776" spans="1:11" x14ac:dyDescent="0.2">
      <c r="A776" t="s">
        <v>232</v>
      </c>
      <c r="B776" t="s">
        <v>506</v>
      </c>
      <c r="D776">
        <v>0</v>
      </c>
      <c r="E776" s="78">
        <v>47573</v>
      </c>
      <c r="H776">
        <f>Calcs!$O$68</f>
        <v>1.0196568050084303</v>
      </c>
      <c r="J776">
        <v>0</v>
      </c>
      <c r="K776" t="s">
        <v>248</v>
      </c>
    </row>
    <row r="777" spans="1:11" x14ac:dyDescent="0.2">
      <c r="A777" t="s">
        <v>136</v>
      </c>
      <c r="B777" t="s">
        <v>259</v>
      </c>
      <c r="D777">
        <v>0</v>
      </c>
      <c r="E777" s="78">
        <v>45747</v>
      </c>
      <c r="I777" t="str">
        <f>Calcs!$J$85</f>
        <v/>
      </c>
      <c r="J777">
        <v>0</v>
      </c>
      <c r="K777" t="s">
        <v>104</v>
      </c>
    </row>
    <row r="778" spans="1:11" x14ac:dyDescent="0.2">
      <c r="A778" t="s">
        <v>136</v>
      </c>
      <c r="B778" t="s">
        <v>259</v>
      </c>
      <c r="D778">
        <v>0</v>
      </c>
      <c r="E778" s="78">
        <v>46112</v>
      </c>
      <c r="H778">
        <f>Calcs!$K$85</f>
        <v>0</v>
      </c>
      <c r="J778">
        <v>0</v>
      </c>
      <c r="K778" t="s">
        <v>104</v>
      </c>
    </row>
    <row r="779" spans="1:11" x14ac:dyDescent="0.2">
      <c r="A779" t="s">
        <v>136</v>
      </c>
      <c r="B779" t="s">
        <v>259</v>
      </c>
      <c r="D779">
        <v>0</v>
      </c>
      <c r="E779" s="78">
        <v>46477</v>
      </c>
      <c r="H779">
        <f>Calcs!$L$85</f>
        <v>0</v>
      </c>
      <c r="J779">
        <v>0</v>
      </c>
      <c r="K779" t="s">
        <v>104</v>
      </c>
    </row>
    <row r="780" spans="1:11" x14ac:dyDescent="0.2">
      <c r="A780" t="s">
        <v>136</v>
      </c>
      <c r="B780" t="s">
        <v>259</v>
      </c>
      <c r="D780">
        <v>0</v>
      </c>
      <c r="E780" s="78">
        <v>46843</v>
      </c>
      <c r="H780">
        <f>Calcs!$M$85</f>
        <v>0</v>
      </c>
      <c r="J780">
        <v>0</v>
      </c>
      <c r="K780" t="s">
        <v>104</v>
      </c>
    </row>
    <row r="781" spans="1:11" x14ac:dyDescent="0.2">
      <c r="A781" t="s">
        <v>136</v>
      </c>
      <c r="B781" t="s">
        <v>259</v>
      </c>
      <c r="D781">
        <v>0</v>
      </c>
      <c r="E781" s="78">
        <v>47208</v>
      </c>
      <c r="H781">
        <f>Calcs!$N$85</f>
        <v>0</v>
      </c>
      <c r="J781">
        <v>0</v>
      </c>
      <c r="K781" t="s">
        <v>104</v>
      </c>
    </row>
    <row r="782" spans="1:11" x14ac:dyDescent="0.2">
      <c r="A782" t="s">
        <v>136</v>
      </c>
      <c r="B782" t="s">
        <v>259</v>
      </c>
      <c r="D782">
        <v>0</v>
      </c>
      <c r="E782" s="78">
        <v>47573</v>
      </c>
      <c r="H782">
        <f>Calcs!$O$85</f>
        <v>0</v>
      </c>
      <c r="J782">
        <v>0</v>
      </c>
      <c r="K782" t="s">
        <v>104</v>
      </c>
    </row>
    <row r="783" spans="1:11" x14ac:dyDescent="0.2">
      <c r="A783" t="s">
        <v>136</v>
      </c>
      <c r="B783" t="s">
        <v>242</v>
      </c>
      <c r="D783">
        <v>0</v>
      </c>
      <c r="E783" s="78">
        <v>45747</v>
      </c>
      <c r="I783" t="str">
        <f>Calcs!$J$86</f>
        <v/>
      </c>
      <c r="J783">
        <v>0</v>
      </c>
      <c r="K783" t="s">
        <v>104</v>
      </c>
    </row>
    <row r="784" spans="1:11" x14ac:dyDescent="0.2">
      <c r="A784" t="s">
        <v>136</v>
      </c>
      <c r="B784" t="s">
        <v>242</v>
      </c>
      <c r="D784">
        <v>0</v>
      </c>
      <c r="E784" s="78">
        <v>46112</v>
      </c>
      <c r="H784">
        <f>Calcs!$K$86</f>
        <v>0</v>
      </c>
      <c r="J784">
        <v>0</v>
      </c>
      <c r="K784" t="s">
        <v>104</v>
      </c>
    </row>
    <row r="785" spans="1:11" x14ac:dyDescent="0.2">
      <c r="A785" t="s">
        <v>136</v>
      </c>
      <c r="B785" t="s">
        <v>242</v>
      </c>
      <c r="D785">
        <v>0</v>
      </c>
      <c r="E785" s="78">
        <v>46477</v>
      </c>
      <c r="H785">
        <f>Calcs!$L$86</f>
        <v>0</v>
      </c>
      <c r="J785">
        <v>0</v>
      </c>
      <c r="K785" t="s">
        <v>104</v>
      </c>
    </row>
    <row r="786" spans="1:11" x14ac:dyDescent="0.2">
      <c r="A786" t="s">
        <v>136</v>
      </c>
      <c r="B786" t="s">
        <v>242</v>
      </c>
      <c r="D786">
        <v>0</v>
      </c>
      <c r="E786" s="78">
        <v>46843</v>
      </c>
      <c r="H786">
        <f>Calcs!$M$86</f>
        <v>0</v>
      </c>
      <c r="J786">
        <v>0</v>
      </c>
      <c r="K786" t="s">
        <v>104</v>
      </c>
    </row>
    <row r="787" spans="1:11" x14ac:dyDescent="0.2">
      <c r="A787" t="s">
        <v>136</v>
      </c>
      <c r="B787" t="s">
        <v>242</v>
      </c>
      <c r="D787">
        <v>0</v>
      </c>
      <c r="E787" s="78">
        <v>47208</v>
      </c>
      <c r="H787">
        <f>Calcs!$N$86</f>
        <v>0</v>
      </c>
      <c r="J787">
        <v>0</v>
      </c>
      <c r="K787" t="s">
        <v>104</v>
      </c>
    </row>
    <row r="788" spans="1:11" x14ac:dyDescent="0.2">
      <c r="A788" t="s">
        <v>136</v>
      </c>
      <c r="B788" t="s">
        <v>242</v>
      </c>
      <c r="D788">
        <v>0</v>
      </c>
      <c r="E788" s="78">
        <v>47573</v>
      </c>
      <c r="H788">
        <f>Calcs!$O$86</f>
        <v>0</v>
      </c>
      <c r="J788">
        <v>0</v>
      </c>
      <c r="K788" t="s">
        <v>104</v>
      </c>
    </row>
    <row r="789" spans="1:11" x14ac:dyDescent="0.2">
      <c r="A789" t="s">
        <v>136</v>
      </c>
      <c r="B789" t="s">
        <v>469</v>
      </c>
      <c r="D789">
        <v>0</v>
      </c>
      <c r="E789" s="78">
        <v>45747</v>
      </c>
      <c r="I789" t="str">
        <f>Calcs!$J$87</f>
        <v/>
      </c>
      <c r="J789">
        <v>0</v>
      </c>
      <c r="K789" t="s">
        <v>104</v>
      </c>
    </row>
    <row r="790" spans="1:11" x14ac:dyDescent="0.2">
      <c r="A790" t="s">
        <v>136</v>
      </c>
      <c r="B790" t="s">
        <v>469</v>
      </c>
      <c r="D790">
        <v>0</v>
      </c>
      <c r="E790" s="78">
        <v>46112</v>
      </c>
      <c r="H790">
        <f>Calcs!$K$87</f>
        <v>0</v>
      </c>
      <c r="J790">
        <v>0</v>
      </c>
      <c r="K790" t="s">
        <v>104</v>
      </c>
    </row>
    <row r="791" spans="1:11" x14ac:dyDescent="0.2">
      <c r="A791" t="s">
        <v>136</v>
      </c>
      <c r="B791" t="s">
        <v>469</v>
      </c>
      <c r="D791">
        <v>0</v>
      </c>
      <c r="E791" s="78">
        <v>46477</v>
      </c>
      <c r="H791">
        <f>Calcs!$L$87</f>
        <v>0</v>
      </c>
      <c r="J791">
        <v>0</v>
      </c>
      <c r="K791" t="s">
        <v>104</v>
      </c>
    </row>
    <row r="792" spans="1:11" x14ac:dyDescent="0.2">
      <c r="A792" t="s">
        <v>136</v>
      </c>
      <c r="B792" t="s">
        <v>469</v>
      </c>
      <c r="D792">
        <v>0</v>
      </c>
      <c r="E792" s="78">
        <v>46843</v>
      </c>
      <c r="H792">
        <f>Calcs!$M$87</f>
        <v>0</v>
      </c>
      <c r="J792">
        <v>0</v>
      </c>
      <c r="K792" t="s">
        <v>104</v>
      </c>
    </row>
    <row r="793" spans="1:11" x14ac:dyDescent="0.2">
      <c r="A793" t="s">
        <v>136</v>
      </c>
      <c r="B793" t="s">
        <v>469</v>
      </c>
      <c r="D793">
        <v>0</v>
      </c>
      <c r="E793" s="78">
        <v>47208</v>
      </c>
      <c r="H793">
        <f>Calcs!$N$87</f>
        <v>0</v>
      </c>
      <c r="J793">
        <v>0</v>
      </c>
      <c r="K793" t="s">
        <v>104</v>
      </c>
    </row>
    <row r="794" spans="1:11" x14ac:dyDescent="0.2">
      <c r="A794" t="s">
        <v>136</v>
      </c>
      <c r="B794" t="s">
        <v>469</v>
      </c>
      <c r="D794">
        <v>0</v>
      </c>
      <c r="E794" s="78">
        <v>47573</v>
      </c>
      <c r="H794">
        <f>Calcs!$O$87</f>
        <v>0</v>
      </c>
      <c r="J794">
        <v>0</v>
      </c>
      <c r="K794" t="s">
        <v>104</v>
      </c>
    </row>
    <row r="795" spans="1:11" x14ac:dyDescent="0.2">
      <c r="A795" t="s">
        <v>136</v>
      </c>
      <c r="B795" t="s">
        <v>252</v>
      </c>
      <c r="D795">
        <v>0</v>
      </c>
      <c r="E795" s="78">
        <v>45747</v>
      </c>
      <c r="I795" t="str">
        <f>Calcs!$J$88</f>
        <v/>
      </c>
      <c r="J795">
        <v>0</v>
      </c>
      <c r="K795" t="s">
        <v>104</v>
      </c>
    </row>
    <row r="796" spans="1:11" x14ac:dyDescent="0.2">
      <c r="A796" t="s">
        <v>136</v>
      </c>
      <c r="B796" t="s">
        <v>252</v>
      </c>
      <c r="D796">
        <v>0</v>
      </c>
      <c r="E796" s="78">
        <v>46112</v>
      </c>
      <c r="H796">
        <f>Calcs!$K$88</f>
        <v>0</v>
      </c>
      <c r="J796">
        <v>0</v>
      </c>
      <c r="K796" t="s">
        <v>104</v>
      </c>
    </row>
    <row r="797" spans="1:11" x14ac:dyDescent="0.2">
      <c r="A797" t="s">
        <v>136</v>
      </c>
      <c r="B797" t="s">
        <v>252</v>
      </c>
      <c r="D797">
        <v>0</v>
      </c>
      <c r="E797" s="78">
        <v>46477</v>
      </c>
      <c r="H797">
        <f>Calcs!$L$88</f>
        <v>0</v>
      </c>
      <c r="J797">
        <v>0</v>
      </c>
      <c r="K797" t="s">
        <v>104</v>
      </c>
    </row>
    <row r="798" spans="1:11" x14ac:dyDescent="0.2">
      <c r="A798" t="s">
        <v>136</v>
      </c>
      <c r="B798" t="s">
        <v>252</v>
      </c>
      <c r="D798">
        <v>0</v>
      </c>
      <c r="E798" s="78">
        <v>46843</v>
      </c>
      <c r="H798">
        <f>Calcs!$M$88</f>
        <v>0</v>
      </c>
      <c r="J798">
        <v>0</v>
      </c>
      <c r="K798" t="s">
        <v>104</v>
      </c>
    </row>
    <row r="799" spans="1:11" x14ac:dyDescent="0.2">
      <c r="A799" t="s">
        <v>136</v>
      </c>
      <c r="B799" t="s">
        <v>252</v>
      </c>
      <c r="D799">
        <v>0</v>
      </c>
      <c r="E799" s="78">
        <v>47208</v>
      </c>
      <c r="H799">
        <f>Calcs!$N$88</f>
        <v>0</v>
      </c>
      <c r="J799">
        <v>0</v>
      </c>
      <c r="K799" t="s">
        <v>104</v>
      </c>
    </row>
    <row r="800" spans="1:11" x14ac:dyDescent="0.2">
      <c r="A800" t="s">
        <v>136</v>
      </c>
      <c r="B800" t="s">
        <v>252</v>
      </c>
      <c r="D800">
        <v>0</v>
      </c>
      <c r="E800" s="78">
        <v>47573</v>
      </c>
      <c r="H800">
        <f>Calcs!$O$88</f>
        <v>0</v>
      </c>
      <c r="J800">
        <v>0</v>
      </c>
      <c r="K800" t="s">
        <v>104</v>
      </c>
    </row>
    <row r="801" spans="1:11" x14ac:dyDescent="0.2">
      <c r="A801" t="s">
        <v>136</v>
      </c>
      <c r="B801" t="s">
        <v>296</v>
      </c>
      <c r="D801">
        <v>0</v>
      </c>
      <c r="E801" s="78">
        <v>45747</v>
      </c>
      <c r="I801" t="str">
        <f>Calcs!$J$89</f>
        <v/>
      </c>
      <c r="J801">
        <v>0</v>
      </c>
      <c r="K801" t="s">
        <v>104</v>
      </c>
    </row>
    <row r="802" spans="1:11" x14ac:dyDescent="0.2">
      <c r="A802" t="s">
        <v>136</v>
      </c>
      <c r="B802" t="s">
        <v>296</v>
      </c>
      <c r="D802">
        <v>0</v>
      </c>
      <c r="E802" s="78">
        <v>46112</v>
      </c>
      <c r="H802">
        <f>Calcs!$K$89</f>
        <v>0</v>
      </c>
      <c r="J802">
        <v>0</v>
      </c>
      <c r="K802" t="s">
        <v>104</v>
      </c>
    </row>
    <row r="803" spans="1:11" x14ac:dyDescent="0.2">
      <c r="A803" t="s">
        <v>136</v>
      </c>
      <c r="B803" t="s">
        <v>296</v>
      </c>
      <c r="D803">
        <v>0</v>
      </c>
      <c r="E803" s="78">
        <v>46477</v>
      </c>
      <c r="H803">
        <f>Calcs!$L$89</f>
        <v>0</v>
      </c>
      <c r="J803">
        <v>0</v>
      </c>
      <c r="K803" t="s">
        <v>104</v>
      </c>
    </row>
    <row r="804" spans="1:11" x14ac:dyDescent="0.2">
      <c r="A804" t="s">
        <v>136</v>
      </c>
      <c r="B804" t="s">
        <v>296</v>
      </c>
      <c r="D804">
        <v>0</v>
      </c>
      <c r="E804" s="78">
        <v>46843</v>
      </c>
      <c r="H804">
        <f>Calcs!$M$89</f>
        <v>0</v>
      </c>
      <c r="J804">
        <v>0</v>
      </c>
      <c r="K804" t="s">
        <v>104</v>
      </c>
    </row>
    <row r="805" spans="1:11" x14ac:dyDescent="0.2">
      <c r="A805" t="s">
        <v>136</v>
      </c>
      <c r="B805" t="s">
        <v>296</v>
      </c>
      <c r="D805">
        <v>0</v>
      </c>
      <c r="E805" s="78">
        <v>47208</v>
      </c>
      <c r="H805">
        <f>Calcs!$N$89</f>
        <v>0</v>
      </c>
      <c r="J805">
        <v>0</v>
      </c>
      <c r="K805" t="s">
        <v>104</v>
      </c>
    </row>
    <row r="806" spans="1:11" x14ac:dyDescent="0.2">
      <c r="A806" t="s">
        <v>136</v>
      </c>
      <c r="B806" t="s">
        <v>296</v>
      </c>
      <c r="D806">
        <v>0</v>
      </c>
      <c r="E806" s="78">
        <v>47573</v>
      </c>
      <c r="H806">
        <f>Calcs!$O$89</f>
        <v>0</v>
      </c>
      <c r="J806">
        <v>0</v>
      </c>
      <c r="K806" t="s">
        <v>104</v>
      </c>
    </row>
    <row r="807" spans="1:11" x14ac:dyDescent="0.2">
      <c r="A807" t="s">
        <v>136</v>
      </c>
      <c r="B807" t="s">
        <v>506</v>
      </c>
      <c r="D807">
        <v>0</v>
      </c>
      <c r="E807" s="78">
        <v>45747</v>
      </c>
      <c r="I807" t="str">
        <f>Calcs!$J$90</f>
        <v/>
      </c>
      <c r="J807">
        <v>0</v>
      </c>
      <c r="K807" t="s">
        <v>104</v>
      </c>
    </row>
    <row r="808" spans="1:11" x14ac:dyDescent="0.2">
      <c r="A808" t="s">
        <v>136</v>
      </c>
      <c r="B808" t="s">
        <v>506</v>
      </c>
      <c r="D808">
        <v>0</v>
      </c>
      <c r="E808" s="78">
        <v>46112</v>
      </c>
      <c r="H808">
        <f>Calcs!$K$90</f>
        <v>0</v>
      </c>
      <c r="J808">
        <v>0</v>
      </c>
      <c r="K808" t="s">
        <v>104</v>
      </c>
    </row>
    <row r="809" spans="1:11" x14ac:dyDescent="0.2">
      <c r="A809" t="s">
        <v>136</v>
      </c>
      <c r="B809" t="s">
        <v>506</v>
      </c>
      <c r="D809">
        <v>0</v>
      </c>
      <c r="E809" s="78">
        <v>46477</v>
      </c>
      <c r="H809">
        <f>Calcs!$L$90</f>
        <v>0</v>
      </c>
      <c r="J809">
        <v>0</v>
      </c>
      <c r="K809" t="s">
        <v>104</v>
      </c>
    </row>
    <row r="810" spans="1:11" x14ac:dyDescent="0.2">
      <c r="A810" t="s">
        <v>136</v>
      </c>
      <c r="B810" t="s">
        <v>506</v>
      </c>
      <c r="D810">
        <v>0</v>
      </c>
      <c r="E810" s="78">
        <v>46843</v>
      </c>
      <c r="H810">
        <f>Calcs!$M$90</f>
        <v>0</v>
      </c>
      <c r="J810">
        <v>0</v>
      </c>
      <c r="K810" t="s">
        <v>104</v>
      </c>
    </row>
    <row r="811" spans="1:11" x14ac:dyDescent="0.2">
      <c r="A811" t="s">
        <v>136</v>
      </c>
      <c r="B811" t="s">
        <v>506</v>
      </c>
      <c r="D811">
        <v>0</v>
      </c>
      <c r="E811" s="78">
        <v>47208</v>
      </c>
      <c r="H811">
        <f>Calcs!$N$90</f>
        <v>0</v>
      </c>
      <c r="J811">
        <v>0</v>
      </c>
      <c r="K811" t="s">
        <v>104</v>
      </c>
    </row>
    <row r="812" spans="1:11" x14ac:dyDescent="0.2">
      <c r="A812" t="s">
        <v>136</v>
      </c>
      <c r="B812" t="s">
        <v>506</v>
      </c>
      <c r="D812">
        <v>0</v>
      </c>
      <c r="E812" s="78">
        <v>47573</v>
      </c>
      <c r="H812">
        <f>Calcs!$O$90</f>
        <v>0</v>
      </c>
      <c r="J812">
        <v>0</v>
      </c>
      <c r="K812" t="s">
        <v>104</v>
      </c>
    </row>
    <row r="813" spans="1:11" x14ac:dyDescent="0.2">
      <c r="A813" t="s">
        <v>501</v>
      </c>
      <c r="B813" t="s">
        <v>259</v>
      </c>
      <c r="D813">
        <v>0</v>
      </c>
      <c r="E813" s="78">
        <v>45747</v>
      </c>
      <c r="H813">
        <f>Calcs!$F$100</f>
        <v>0</v>
      </c>
      <c r="J813">
        <v>0</v>
      </c>
      <c r="K813" t="s">
        <v>475</v>
      </c>
    </row>
    <row r="814" spans="1:11" x14ac:dyDescent="0.2">
      <c r="A814" t="s">
        <v>501</v>
      </c>
      <c r="B814" t="s">
        <v>242</v>
      </c>
      <c r="D814">
        <v>0</v>
      </c>
      <c r="E814" s="78">
        <v>45747</v>
      </c>
      <c r="H814">
        <f>Calcs!$F$101</f>
        <v>0</v>
      </c>
      <c r="J814">
        <v>0</v>
      </c>
      <c r="K814" t="s">
        <v>475</v>
      </c>
    </row>
    <row r="815" spans="1:11" x14ac:dyDescent="0.2">
      <c r="A815" t="s">
        <v>501</v>
      </c>
      <c r="B815" t="s">
        <v>469</v>
      </c>
      <c r="D815">
        <v>0</v>
      </c>
      <c r="E815" s="78">
        <v>45747</v>
      </c>
      <c r="H815">
        <f>Calcs!$F$102</f>
        <v>0</v>
      </c>
      <c r="J815">
        <v>0</v>
      </c>
      <c r="K815" t="s">
        <v>475</v>
      </c>
    </row>
    <row r="816" spans="1:11" x14ac:dyDescent="0.2">
      <c r="A816" t="s">
        <v>501</v>
      </c>
      <c r="B816" t="s">
        <v>252</v>
      </c>
      <c r="D816">
        <v>0</v>
      </c>
      <c r="E816" s="78">
        <v>45747</v>
      </c>
      <c r="H816">
        <f>Calcs!$F$103</f>
        <v>0</v>
      </c>
      <c r="J816">
        <v>0</v>
      </c>
      <c r="K816" t="s">
        <v>475</v>
      </c>
    </row>
    <row r="817" spans="1:11" x14ac:dyDescent="0.2">
      <c r="A817" t="s">
        <v>501</v>
      </c>
      <c r="B817" t="s">
        <v>296</v>
      </c>
      <c r="D817">
        <v>0</v>
      </c>
      <c r="E817" s="78">
        <v>45747</v>
      </c>
      <c r="H817">
        <f>Calcs!$F$104</f>
        <v>0</v>
      </c>
      <c r="J817">
        <v>0</v>
      </c>
      <c r="K817" t="s">
        <v>475</v>
      </c>
    </row>
    <row r="818" spans="1:11" x14ac:dyDescent="0.2">
      <c r="A818" t="s">
        <v>501</v>
      </c>
      <c r="B818" t="s">
        <v>506</v>
      </c>
      <c r="D818">
        <v>0</v>
      </c>
      <c r="E818" s="78">
        <v>45747</v>
      </c>
      <c r="H818">
        <f>Calcs!$F$105</f>
        <v>0</v>
      </c>
      <c r="J818">
        <v>0</v>
      </c>
      <c r="K818" t="s">
        <v>475</v>
      </c>
    </row>
    <row r="819" spans="1:11" x14ac:dyDescent="0.2">
      <c r="A819" t="s">
        <v>137</v>
      </c>
      <c r="B819" t="s">
        <v>259</v>
      </c>
      <c r="D819">
        <v>0</v>
      </c>
      <c r="E819" s="78">
        <v>45747</v>
      </c>
      <c r="H819">
        <f>Calcs!$F$117</f>
        <v>0</v>
      </c>
      <c r="J819">
        <v>0</v>
      </c>
      <c r="K819" t="s">
        <v>105</v>
      </c>
    </row>
    <row r="820" spans="1:11" x14ac:dyDescent="0.2">
      <c r="A820" t="s">
        <v>137</v>
      </c>
      <c r="B820" t="s">
        <v>242</v>
      </c>
      <c r="D820">
        <v>0</v>
      </c>
      <c r="E820" s="78">
        <v>45747</v>
      </c>
      <c r="H820">
        <f>Calcs!$F$118</f>
        <v>0</v>
      </c>
      <c r="J820">
        <v>0</v>
      </c>
      <c r="K820" t="s">
        <v>105</v>
      </c>
    </row>
    <row r="821" spans="1:11" x14ac:dyDescent="0.2">
      <c r="A821" t="s">
        <v>137</v>
      </c>
      <c r="B821" t="s">
        <v>469</v>
      </c>
      <c r="D821">
        <v>0</v>
      </c>
      <c r="E821" s="78">
        <v>45747</v>
      </c>
      <c r="H821">
        <f>Calcs!$F$119</f>
        <v>0</v>
      </c>
      <c r="J821">
        <v>0</v>
      </c>
      <c r="K821" t="s">
        <v>105</v>
      </c>
    </row>
    <row r="822" spans="1:11" x14ac:dyDescent="0.2">
      <c r="A822" t="s">
        <v>137</v>
      </c>
      <c r="B822" t="s">
        <v>252</v>
      </c>
      <c r="D822">
        <v>0</v>
      </c>
      <c r="E822" s="78">
        <v>45747</v>
      </c>
      <c r="H822">
        <f>Calcs!$F$120</f>
        <v>0</v>
      </c>
      <c r="J822">
        <v>0</v>
      </c>
      <c r="K822" t="s">
        <v>105</v>
      </c>
    </row>
    <row r="823" spans="1:11" x14ac:dyDescent="0.2">
      <c r="A823" t="s">
        <v>137</v>
      </c>
      <c r="B823" t="s">
        <v>296</v>
      </c>
      <c r="D823">
        <v>0</v>
      </c>
      <c r="E823" s="78">
        <v>45747</v>
      </c>
      <c r="H823">
        <f>Calcs!$F$121</f>
        <v>0</v>
      </c>
      <c r="J823">
        <v>0</v>
      </c>
      <c r="K823" t="s">
        <v>105</v>
      </c>
    </row>
    <row r="824" spans="1:11" x14ac:dyDescent="0.2">
      <c r="A824" t="s">
        <v>137</v>
      </c>
      <c r="B824" t="s">
        <v>506</v>
      </c>
      <c r="D824">
        <v>0</v>
      </c>
      <c r="E824" s="78">
        <v>45747</v>
      </c>
      <c r="H824">
        <f>Calcs!$F$122</f>
        <v>0</v>
      </c>
      <c r="J824">
        <v>0</v>
      </c>
      <c r="K824" t="s">
        <v>105</v>
      </c>
    </row>
    <row r="825" spans="1:11" x14ac:dyDescent="0.2">
      <c r="A825" t="s">
        <v>502</v>
      </c>
      <c r="D825">
        <v>0</v>
      </c>
      <c r="E825" s="78">
        <v>45747</v>
      </c>
      <c r="H825">
        <f>'Model Checks and Alerts'!$J$24</f>
        <v>0</v>
      </c>
      <c r="J825">
        <v>0</v>
      </c>
      <c r="K825" t="s">
        <v>350</v>
      </c>
    </row>
    <row r="826" spans="1:11" x14ac:dyDescent="0.2">
      <c r="A826" t="s">
        <v>502</v>
      </c>
      <c r="D826">
        <v>0</v>
      </c>
      <c r="E826" s="78">
        <v>46112</v>
      </c>
      <c r="H826">
        <f>'Model Checks and Alerts'!$K$24</f>
        <v>0</v>
      </c>
      <c r="J826">
        <v>0</v>
      </c>
      <c r="K826" t="s">
        <v>350</v>
      </c>
    </row>
    <row r="827" spans="1:11" x14ac:dyDescent="0.2">
      <c r="A827" t="s">
        <v>502</v>
      </c>
      <c r="D827">
        <v>0</v>
      </c>
      <c r="E827" s="78">
        <v>46477</v>
      </c>
      <c r="H827">
        <f>'Model Checks and Alerts'!$L$24</f>
        <v>0</v>
      </c>
      <c r="J827">
        <v>0</v>
      </c>
      <c r="K827" t="s">
        <v>350</v>
      </c>
    </row>
    <row r="828" spans="1:11" x14ac:dyDescent="0.2">
      <c r="A828" t="s">
        <v>502</v>
      </c>
      <c r="D828">
        <v>0</v>
      </c>
      <c r="E828" s="78">
        <v>46843</v>
      </c>
      <c r="H828">
        <f>'Model Checks and Alerts'!$M$24</f>
        <v>0</v>
      </c>
      <c r="J828">
        <v>0</v>
      </c>
      <c r="K828" t="s">
        <v>350</v>
      </c>
    </row>
    <row r="829" spans="1:11" x14ac:dyDescent="0.2">
      <c r="A829" t="s">
        <v>502</v>
      </c>
      <c r="D829">
        <v>0</v>
      </c>
      <c r="E829" s="78">
        <v>47208</v>
      </c>
      <c r="H829">
        <f>'Model Checks and Alerts'!$N$24</f>
        <v>0</v>
      </c>
      <c r="J829">
        <v>0</v>
      </c>
      <c r="K829" t="s">
        <v>350</v>
      </c>
    </row>
    <row r="830" spans="1:11" x14ac:dyDescent="0.2">
      <c r="A830" t="s">
        <v>502</v>
      </c>
      <c r="D830">
        <v>0</v>
      </c>
      <c r="E830" s="78">
        <v>47573</v>
      </c>
      <c r="H830">
        <f>'Model Checks and Alerts'!$O$24</f>
        <v>0</v>
      </c>
      <c r="J830">
        <v>0</v>
      </c>
      <c r="K830" t="s">
        <v>350</v>
      </c>
    </row>
    <row r="831" spans="1:11" x14ac:dyDescent="0.2">
      <c r="A831" t="s">
        <v>408</v>
      </c>
      <c r="D831">
        <v>0</v>
      </c>
      <c r="E831" s="78">
        <v>45747</v>
      </c>
      <c r="I831" t="str">
        <f>'Model Checks and Alerts'!$J$31</f>
        <v>Pre-Fcst</v>
      </c>
      <c r="J831">
        <v>0</v>
      </c>
      <c r="K831" t="s">
        <v>699</v>
      </c>
    </row>
    <row r="832" spans="1:11" x14ac:dyDescent="0.2">
      <c r="A832" t="s">
        <v>408</v>
      </c>
      <c r="D832">
        <v>0</v>
      </c>
      <c r="E832" s="78">
        <v>46112</v>
      </c>
      <c r="I832" t="str">
        <f>'Model Checks and Alerts'!$K$31</f>
        <v>Pre-Fcst</v>
      </c>
      <c r="J832">
        <v>0</v>
      </c>
      <c r="K832" t="s">
        <v>699</v>
      </c>
    </row>
    <row r="833" spans="1:11" x14ac:dyDescent="0.2">
      <c r="A833" t="s">
        <v>408</v>
      </c>
      <c r="D833">
        <v>0</v>
      </c>
      <c r="E833" s="78">
        <v>46477</v>
      </c>
      <c r="I833" t="str">
        <f>'Model Checks and Alerts'!$L$31</f>
        <v>Pre-Fcst</v>
      </c>
      <c r="J833">
        <v>0</v>
      </c>
      <c r="K833" t="s">
        <v>699</v>
      </c>
    </row>
    <row r="834" spans="1:11" x14ac:dyDescent="0.2">
      <c r="A834" t="s">
        <v>408</v>
      </c>
      <c r="D834">
        <v>0</v>
      </c>
      <c r="E834" s="78">
        <v>46843</v>
      </c>
      <c r="I834" t="str">
        <f>'Model Checks and Alerts'!$M$31</f>
        <v>Pre-Fcst</v>
      </c>
      <c r="J834">
        <v>0</v>
      </c>
      <c r="K834" t="s">
        <v>699</v>
      </c>
    </row>
    <row r="835" spans="1:11" x14ac:dyDescent="0.2">
      <c r="A835" t="s">
        <v>408</v>
      </c>
      <c r="D835">
        <v>0</v>
      </c>
      <c r="E835" s="78">
        <v>47208</v>
      </c>
      <c r="I835" t="str">
        <f>'Model Checks and Alerts'!$N$31</f>
        <v>Forecast</v>
      </c>
      <c r="J835">
        <v>0</v>
      </c>
      <c r="K835" t="s">
        <v>699</v>
      </c>
    </row>
    <row r="836" spans="1:11" x14ac:dyDescent="0.2">
      <c r="A836" t="s">
        <v>408</v>
      </c>
      <c r="D836">
        <v>0</v>
      </c>
      <c r="E836" s="78">
        <v>47573</v>
      </c>
      <c r="I836" t="str">
        <f>'Model Checks and Alerts'!$O$31</f>
        <v>Forecast</v>
      </c>
      <c r="J836">
        <v>0</v>
      </c>
      <c r="K836" t="s">
        <v>699</v>
      </c>
    </row>
    <row r="837" spans="1:11" x14ac:dyDescent="0.2">
      <c r="A837" t="s">
        <v>92</v>
      </c>
      <c r="D837">
        <v>0</v>
      </c>
      <c r="E837" s="78">
        <v>45747</v>
      </c>
      <c r="H837">
        <f>'Model Checks and Alerts'!$F$36</f>
        <v>0</v>
      </c>
      <c r="J837">
        <v>0</v>
      </c>
      <c r="K837" t="s">
        <v>106</v>
      </c>
    </row>
    <row r="838" spans="1:11" x14ac:dyDescent="0.2">
      <c r="A838" t="s">
        <v>461</v>
      </c>
      <c r="D838">
        <v>0</v>
      </c>
      <c r="E838" s="78">
        <v>45747</v>
      </c>
      <c r="H838">
        <f>'Model Checks and Alerts'!$F$44</f>
        <v>0</v>
      </c>
      <c r="J838">
        <v>0</v>
      </c>
      <c r="K838" t="s">
        <v>700</v>
      </c>
    </row>
    <row r="839" spans="1:11" x14ac:dyDescent="0.2">
      <c r="A839" t="s">
        <v>65</v>
      </c>
      <c r="D839">
        <v>0</v>
      </c>
      <c r="E839" s="78">
        <v>45747</v>
      </c>
      <c r="H839">
        <f>'Model Checks and Alerts'!$F$52</f>
        <v>0</v>
      </c>
      <c r="J839">
        <v>0</v>
      </c>
      <c r="K839" t="s">
        <v>107</v>
      </c>
    </row>
    <row r="840" spans="1:11" x14ac:dyDescent="0.2">
      <c r="A840" t="s">
        <v>138</v>
      </c>
      <c r="D840">
        <v>0</v>
      </c>
      <c r="E840" s="78">
        <v>45747</v>
      </c>
      <c r="H840">
        <f>'Model Checks and Alerts'!$F$57</f>
        <v>0</v>
      </c>
      <c r="J840">
        <v>0</v>
      </c>
      <c r="K840" t="s">
        <v>476</v>
      </c>
    </row>
    <row r="841" spans="1:11" x14ac:dyDescent="0.2">
      <c r="A841" t="s">
        <v>66</v>
      </c>
      <c r="D841">
        <v>0</v>
      </c>
      <c r="E841" s="78">
        <v>45747</v>
      </c>
      <c r="H841">
        <f>'Model Checks and Alerts'!$F$62</f>
        <v>0</v>
      </c>
      <c r="J841">
        <v>0</v>
      </c>
      <c r="K841" t="s">
        <v>108</v>
      </c>
    </row>
    <row r="842" spans="1:11" x14ac:dyDescent="0.2">
      <c r="A842" t="s">
        <v>284</v>
      </c>
      <c r="D842">
        <v>0</v>
      </c>
      <c r="E842" s="78">
        <v>45747</v>
      </c>
      <c r="H842">
        <f>'Model Checks and Alerts'!$F$67</f>
        <v>0</v>
      </c>
      <c r="J842">
        <v>0</v>
      </c>
      <c r="K842" t="s">
        <v>432</v>
      </c>
    </row>
    <row r="843" spans="1:11" x14ac:dyDescent="0.2">
      <c r="A843" t="s">
        <v>285</v>
      </c>
      <c r="D843">
        <v>0</v>
      </c>
      <c r="E843" s="78">
        <v>45747</v>
      </c>
      <c r="H843">
        <f>'Model Checks and Alerts'!$F$72</f>
        <v>0</v>
      </c>
      <c r="J843">
        <v>0</v>
      </c>
      <c r="K843" t="s">
        <v>150</v>
      </c>
    </row>
    <row r="844" spans="1:11" x14ac:dyDescent="0.2">
      <c r="A844" t="s">
        <v>286</v>
      </c>
      <c r="D844">
        <v>0</v>
      </c>
      <c r="E844" s="78">
        <v>45747</v>
      </c>
      <c r="H844">
        <f>'Model Checks and Alerts'!$F$77</f>
        <v>0</v>
      </c>
      <c r="J844">
        <v>0</v>
      </c>
      <c r="K844" t="s">
        <v>351</v>
      </c>
    </row>
    <row r="845" spans="1:11" x14ac:dyDescent="0.2">
      <c r="A845" t="s">
        <v>233</v>
      </c>
      <c r="D845">
        <v>0</v>
      </c>
      <c r="E845" s="78">
        <v>45747</v>
      </c>
      <c r="H845">
        <f>'Model Checks and Alerts'!$F$16</f>
        <v>0</v>
      </c>
      <c r="J845">
        <v>0</v>
      </c>
      <c r="K845" t="s">
        <v>563</v>
      </c>
    </row>
  </sheetData>
  <pageMargins left="0.7" right="0.7" top="0.75" bottom="0.75" header="0.3" footer="0.3"/>
  <pageSetup paperSize="9" orientation="portrait" r:id="rId1"/>
  <customProperties>
    <customPr name="MMSheetType" r:id="rId2"/>
  </customProperties>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CCE"/>
    <pageSetUpPr fitToPage="1"/>
  </sheetPr>
  <dimension ref="A1:G23"/>
  <sheetViews>
    <sheetView showGridLines="0" zoomScaleNormal="100" workbookViewId="0"/>
  </sheetViews>
  <sheetFormatPr defaultColWidth="0" defaultRowHeight="13" zeroHeight="1" x14ac:dyDescent="0.3"/>
  <cols>
    <col min="1" max="2" width="11" style="102" customWidth="1"/>
    <col min="3" max="3" width="31.44140625" style="102" customWidth="1"/>
    <col min="4" max="4" width="70.88671875" style="102" customWidth="1"/>
    <col min="5" max="5" width="79.77734375" style="102" customWidth="1"/>
    <col min="6" max="6" width="11" style="102" customWidth="1"/>
    <col min="7" max="7" width="0" style="102" hidden="1" customWidth="1"/>
    <col min="8" max="16384" width="11" style="102" hidden="1"/>
  </cols>
  <sheetData>
    <row r="1" spans="1:6" ht="31" x14ac:dyDescent="0.3">
      <c r="A1" s="25" t="str">
        <f ca="1" xml:space="preserve"> RIGHT(CELL("filename", $A$1), LEN(CELL("filename", $A$1)) - SEARCH("]", CELL("filename", $A$1)))</f>
        <v>Change log</v>
      </c>
      <c r="B1" s="77"/>
      <c r="C1" s="77"/>
      <c r="D1" s="77"/>
      <c r="E1" s="77"/>
      <c r="F1" s="77"/>
    </row>
    <row r="2" spans="1:6" x14ac:dyDescent="0.3">
      <c r="A2" s="71"/>
      <c r="B2" s="71"/>
      <c r="C2" s="71"/>
      <c r="D2" s="71"/>
      <c r="E2" s="71"/>
      <c r="F2" s="71"/>
    </row>
    <row r="3" spans="1:6" x14ac:dyDescent="0.3">
      <c r="A3" s="71"/>
      <c r="B3" s="71"/>
      <c r="C3" s="71"/>
      <c r="D3" s="71"/>
      <c r="E3" s="71"/>
      <c r="F3" s="71"/>
    </row>
    <row r="4" spans="1:6" x14ac:dyDescent="0.3">
      <c r="A4" s="71"/>
      <c r="B4" s="71" t="s">
        <v>11</v>
      </c>
      <c r="C4" s="71"/>
      <c r="D4" s="71"/>
      <c r="E4" s="71"/>
      <c r="F4" s="71"/>
    </row>
    <row r="5" spans="1:6" x14ac:dyDescent="0.3">
      <c r="A5" s="71"/>
      <c r="B5" s="71"/>
      <c r="C5" s="71"/>
      <c r="D5" s="71"/>
      <c r="E5" s="71"/>
      <c r="F5" s="71"/>
    </row>
    <row r="6" spans="1:6" x14ac:dyDescent="0.3">
      <c r="A6" s="71"/>
      <c r="B6" s="71" t="s">
        <v>527</v>
      </c>
      <c r="C6" s="71"/>
      <c r="D6" s="71"/>
      <c r="E6" s="71"/>
      <c r="F6" s="71"/>
    </row>
    <row r="7" spans="1:6" x14ac:dyDescent="0.3">
      <c r="A7" s="71"/>
      <c r="B7" s="71"/>
      <c r="C7" s="98"/>
      <c r="D7" s="98"/>
      <c r="E7" s="103"/>
      <c r="F7" s="71"/>
    </row>
    <row r="8" spans="1:6" x14ac:dyDescent="0.3">
      <c r="A8" s="71"/>
      <c r="B8" s="117" t="s">
        <v>366</v>
      </c>
      <c r="C8" s="117" t="s">
        <v>319</v>
      </c>
      <c r="D8" s="117" t="s">
        <v>166</v>
      </c>
      <c r="E8" s="232" t="s">
        <v>216</v>
      </c>
      <c r="F8" s="71"/>
    </row>
    <row r="9" spans="1:6" ht="65" x14ac:dyDescent="0.3">
      <c r="A9" s="71"/>
      <c r="B9" s="177">
        <v>1</v>
      </c>
      <c r="C9" s="237" t="s">
        <v>578</v>
      </c>
      <c r="D9" s="180" t="s">
        <v>530</v>
      </c>
      <c r="E9" s="157" t="s">
        <v>114</v>
      </c>
      <c r="F9" s="71"/>
    </row>
    <row r="10" spans="1:6" x14ac:dyDescent="0.3">
      <c r="A10" s="71"/>
      <c r="B10" s="177">
        <v>2</v>
      </c>
      <c r="C10" s="237" t="s">
        <v>416</v>
      </c>
      <c r="D10" s="180" t="s">
        <v>169</v>
      </c>
      <c r="E10" s="229" t="str">
        <f ca="1">A1</f>
        <v>Change log</v>
      </c>
      <c r="F10" s="71"/>
    </row>
    <row r="11" spans="1:6" x14ac:dyDescent="0.3">
      <c r="A11" s="71"/>
      <c r="B11" s="177">
        <v>3</v>
      </c>
      <c r="C11" s="237" t="s">
        <v>320</v>
      </c>
      <c r="D11" s="180" t="s">
        <v>628</v>
      </c>
      <c r="E11" s="229" t="str">
        <f ca="1">'Inputs &amp; outputs log'!A1</f>
        <v>Inputs &amp; outputs log</v>
      </c>
      <c r="F11" s="71"/>
    </row>
    <row r="12" spans="1:6" x14ac:dyDescent="0.3">
      <c r="A12" s="71"/>
      <c r="B12" s="177">
        <v>4</v>
      </c>
      <c r="C12" s="237" t="s">
        <v>303</v>
      </c>
      <c r="D12" s="180" t="s">
        <v>273</v>
      </c>
      <c r="E12" s="229" t="str">
        <f ca="1">Inputs!$A$1</f>
        <v>Inputs</v>
      </c>
      <c r="F12" s="71"/>
    </row>
    <row r="13" spans="1:6" ht="26" customHeight="1" x14ac:dyDescent="0.3">
      <c r="A13" s="71"/>
      <c r="B13" s="238">
        <v>5</v>
      </c>
      <c r="C13" s="240" t="s">
        <v>124</v>
      </c>
      <c r="D13" s="242" t="s">
        <v>579</v>
      </c>
      <c r="E13" s="229" t="str">
        <f>Inputs!$E$18</f>
        <v>Half year adjustment</v>
      </c>
      <c r="F13" s="71"/>
    </row>
    <row r="14" spans="1:6" x14ac:dyDescent="0.3">
      <c r="A14" s="71"/>
      <c r="B14" s="239"/>
      <c r="C14" s="241"/>
      <c r="D14" s="243"/>
      <c r="E14" s="229" t="str">
        <f>Calcs!$B$53</f>
        <v>PV discount factor (aka Time value of money factor)</v>
      </c>
      <c r="F14" s="71"/>
    </row>
    <row r="15" spans="1:6" ht="29" customHeight="1" x14ac:dyDescent="0.3">
      <c r="A15" s="71"/>
      <c r="B15" s="244">
        <v>6</v>
      </c>
      <c r="C15" s="245" t="s">
        <v>126</v>
      </c>
      <c r="D15" s="246" t="s">
        <v>419</v>
      </c>
      <c r="E15" s="229" t="str">
        <f>Inputs!E21</f>
        <v>Switch - Consumer price index (including housing costs)</v>
      </c>
      <c r="F15" s="71"/>
    </row>
    <row r="16" spans="1:6" ht="29" customHeight="1" x14ac:dyDescent="0.3">
      <c r="A16" s="71"/>
      <c r="B16" s="244"/>
      <c r="C16" s="245"/>
      <c r="D16" s="246"/>
      <c r="E16" s="229" t="str">
        <f>Inputs!E22</f>
        <v>Switch - land sales forecast at previous review</v>
      </c>
      <c r="F16" s="71"/>
    </row>
    <row r="17" spans="1:6" ht="29" customHeight="1" x14ac:dyDescent="0.3">
      <c r="A17" s="71"/>
      <c r="B17" s="244"/>
      <c r="C17" s="245"/>
      <c r="D17" s="246"/>
      <c r="E17" s="229" t="str">
        <f>Inputs!E23</f>
        <v>Switch - proceeds from disposals</v>
      </c>
      <c r="F17" s="71"/>
    </row>
    <row r="18" spans="1:6" ht="29" customHeight="1" x14ac:dyDescent="0.3">
      <c r="A18" s="71"/>
      <c r="B18" s="244"/>
      <c r="C18" s="245"/>
      <c r="D18" s="246"/>
      <c r="E18" s="229" t="str">
        <f ca="1">Inp_Active!$A$1</f>
        <v>Inp_Active</v>
      </c>
      <c r="F18" s="71"/>
    </row>
    <row r="19" spans="1:6" x14ac:dyDescent="0.3">
      <c r="A19" s="71"/>
      <c r="B19" s="200"/>
      <c r="C19" s="98"/>
      <c r="D19" s="98"/>
      <c r="E19" s="103"/>
      <c r="F19" s="71"/>
    </row>
    <row r="20" spans="1:6" x14ac:dyDescent="0.3">
      <c r="A20" s="71"/>
      <c r="B20" s="200"/>
      <c r="C20" s="98"/>
      <c r="D20" s="98"/>
      <c r="E20" s="103"/>
      <c r="F20" s="71"/>
    </row>
    <row r="21" spans="1:6" x14ac:dyDescent="0.3">
      <c r="A21" s="40" t="s">
        <v>491</v>
      </c>
      <c r="B21" s="40"/>
      <c r="C21" s="40"/>
      <c r="D21" s="40"/>
      <c r="E21" s="40"/>
      <c r="F21" s="40"/>
    </row>
    <row r="22" spans="1:6" x14ac:dyDescent="0.3"/>
    <row r="23" spans="1:6" x14ac:dyDescent="0.3"/>
  </sheetData>
  <mergeCells count="6">
    <mergeCell ref="B13:B14"/>
    <mergeCell ref="C13:C14"/>
    <mergeCell ref="D13:D14"/>
    <mergeCell ref="B15:B18"/>
    <mergeCell ref="C15:C18"/>
    <mergeCell ref="D15:D18"/>
  </mergeCells>
  <pageMargins left="0.70866141732283472" right="0.70866141732283472" top="0.74803149606299213" bottom="0.74803149606299213" header="0.31496062992125984" footer="0.31496062992125984"/>
  <pageSetup paperSize="8" scale="98" fitToHeight="0" orientation="landscape"/>
  <headerFooter>
    <oddHeader>&amp;L&amp;F&amp;CSheet: &amp;A&amp;ROFFICIAL</oddHeader>
    <oddFooter>&amp;LPrinted on &amp;D at &amp;T&amp;CPage &amp;P of &amp;N&amp;ROfwat</oddFooter>
  </headerFooter>
  <customProperties>
    <customPr name="MMSheetType"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CCE"/>
    <pageSetUpPr fitToPage="1"/>
  </sheetPr>
  <dimension ref="A1:K85"/>
  <sheetViews>
    <sheetView showGridLines="0" zoomScaleNormal="100" workbookViewId="0"/>
  </sheetViews>
  <sheetFormatPr defaultColWidth="0" defaultRowHeight="14.5" zeroHeight="1" x14ac:dyDescent="0.35"/>
  <cols>
    <col min="1" max="1" width="8.21875" style="118" customWidth="1"/>
    <col min="2" max="2" width="10.33203125" style="118" customWidth="1"/>
    <col min="3" max="3" width="15.77734375" style="118" customWidth="1"/>
    <col min="4" max="4" width="110.5546875" style="118" customWidth="1"/>
    <col min="5" max="5" width="93.6640625" style="118" customWidth="1"/>
    <col min="6" max="6" width="32.88671875" style="118" bestFit="1" customWidth="1"/>
    <col min="7" max="7" width="23.44140625" style="118" bestFit="1" customWidth="1"/>
    <col min="8" max="8" width="9.33203125" style="118" customWidth="1"/>
    <col min="9" max="11" width="9.33203125" style="118" hidden="1" customWidth="1"/>
    <col min="12" max="16384" width="9.33203125" style="118" hidden="1"/>
  </cols>
  <sheetData>
    <row r="1" spans="1:11" ht="31" x14ac:dyDescent="0.35">
      <c r="A1" s="25" t="str">
        <f ca="1" xml:space="preserve"> RIGHT(CELL("filename", A1), LEN(CELL("filename", A1)) - SEARCH("]", CELL("filename", A1)))</f>
        <v>Inputs &amp; outputs log</v>
      </c>
      <c r="B1" s="134"/>
      <c r="C1" s="134"/>
      <c r="D1" s="153"/>
      <c r="E1" s="153"/>
      <c r="F1" s="72"/>
      <c r="G1" s="72"/>
      <c r="H1" s="72"/>
      <c r="I1" s="72"/>
      <c r="J1" s="72"/>
      <c r="K1" s="72"/>
    </row>
    <row r="2" spans="1:11" x14ac:dyDescent="0.35"/>
    <row r="3" spans="1:11" s="146" customFormat="1" ht="18.5" x14ac:dyDescent="0.2">
      <c r="A3" s="80" t="s">
        <v>83</v>
      </c>
      <c r="B3" s="80"/>
      <c r="C3" s="80"/>
      <c r="D3" s="151"/>
      <c r="E3" s="120"/>
      <c r="F3" s="55"/>
      <c r="G3" s="55"/>
      <c r="H3" s="55"/>
      <c r="I3" s="55"/>
      <c r="J3" s="55"/>
      <c r="K3" s="55"/>
    </row>
    <row r="4" spans="1:11" x14ac:dyDescent="0.35"/>
    <row r="5" spans="1:11" x14ac:dyDescent="0.35">
      <c r="B5" s="52" t="s">
        <v>53</v>
      </c>
      <c r="C5" s="52" t="s">
        <v>528</v>
      </c>
      <c r="D5" s="52" t="s">
        <v>518</v>
      </c>
      <c r="E5" s="52" t="s">
        <v>449</v>
      </c>
      <c r="F5" s="52" t="s">
        <v>164</v>
      </c>
      <c r="G5" s="52" t="s">
        <v>217</v>
      </c>
    </row>
    <row r="6" spans="1:11" x14ac:dyDescent="0.35">
      <c r="B6" s="179">
        <v>1</v>
      </c>
      <c r="C6" s="114" t="s">
        <v>303</v>
      </c>
      <c r="D6" s="247" t="str">
        <f>Inputs!E10</f>
        <v>Start date</v>
      </c>
      <c r="E6" s="114" t="s">
        <v>494</v>
      </c>
      <c r="F6" s="114" t="s">
        <v>56</v>
      </c>
      <c r="G6" s="247" t="str">
        <f>Inputs!G10</f>
        <v>date</v>
      </c>
    </row>
    <row r="7" spans="1:11" x14ac:dyDescent="0.35">
      <c r="B7" s="179">
        <v>2</v>
      </c>
      <c r="C7" s="114" t="s">
        <v>303</v>
      </c>
      <c r="D7" s="247" t="str">
        <f>Inputs!E11</f>
        <v>First modelling column financial year#</v>
      </c>
      <c r="E7" s="114" t="s">
        <v>494</v>
      </c>
      <c r="F7" s="114" t="s">
        <v>56</v>
      </c>
      <c r="G7" s="247" t="str">
        <f>Inputs!G11</f>
        <v>year #</v>
      </c>
    </row>
    <row r="8" spans="1:11" x14ac:dyDescent="0.35">
      <c r="B8" s="179">
        <v>3</v>
      </c>
      <c r="C8" s="114" t="s">
        <v>303</v>
      </c>
      <c r="D8" s="247" t="str">
        <f>Inputs!E12</f>
        <v>Months per period (Primary)</v>
      </c>
      <c r="E8" s="114" t="s">
        <v>494</v>
      </c>
      <c r="F8" s="114" t="s">
        <v>56</v>
      </c>
      <c r="G8" s="247" t="str">
        <f>Inputs!G12</f>
        <v>Months</v>
      </c>
    </row>
    <row r="9" spans="1:11" x14ac:dyDescent="0.35">
      <c r="B9" s="179">
        <v>4</v>
      </c>
      <c r="C9" s="114" t="s">
        <v>303</v>
      </c>
      <c r="D9" s="247" t="str">
        <f>Inputs!E13</f>
        <v>Financial year end month</v>
      </c>
      <c r="E9" s="114" t="s">
        <v>494</v>
      </c>
      <c r="F9" s="114" t="s">
        <v>56</v>
      </c>
      <c r="G9" s="247" t="str">
        <f>Inputs!G13</f>
        <v>Month #</v>
      </c>
    </row>
    <row r="10" spans="1:11" x14ac:dyDescent="0.35">
      <c r="B10" s="179">
        <v>5</v>
      </c>
      <c r="C10" s="114" t="s">
        <v>303</v>
      </c>
      <c r="D10" s="247" t="str">
        <f>Inputs!E14</f>
        <v>Pre - forecast period</v>
      </c>
      <c r="E10" s="114" t="s">
        <v>494</v>
      </c>
      <c r="F10" s="114" t="s">
        <v>56</v>
      </c>
      <c r="G10" s="247" t="str">
        <f>Inputs!G14</f>
        <v>text</v>
      </c>
    </row>
    <row r="11" spans="1:11" x14ac:dyDescent="0.35">
      <c r="B11" s="179">
        <v>6</v>
      </c>
      <c r="C11" s="114" t="s">
        <v>303</v>
      </c>
      <c r="D11" s="247" t="str">
        <f>Inputs!E15</f>
        <v>Forecast period</v>
      </c>
      <c r="E11" s="114" t="s">
        <v>494</v>
      </c>
      <c r="F11" s="114" t="s">
        <v>56</v>
      </c>
      <c r="G11" s="247" t="str">
        <f>Inputs!G15</f>
        <v>text</v>
      </c>
    </row>
    <row r="12" spans="1:11" x14ac:dyDescent="0.35">
      <c r="B12" s="179">
        <v>7</v>
      </c>
      <c r="C12" s="114" t="s">
        <v>303</v>
      </c>
      <c r="D12" s="247" t="str">
        <f>Inputs!E16</f>
        <v>Forecast start date</v>
      </c>
      <c r="E12" s="114" t="s">
        <v>494</v>
      </c>
      <c r="F12" s="114" t="s">
        <v>56</v>
      </c>
      <c r="G12" s="247" t="str">
        <f>Inputs!G16</f>
        <v>date</v>
      </c>
    </row>
    <row r="13" spans="1:11" x14ac:dyDescent="0.35">
      <c r="B13" s="179">
        <v>8</v>
      </c>
      <c r="C13" s="114" t="s">
        <v>303</v>
      </c>
      <c r="D13" s="247" t="str">
        <f>Inputs!E17</f>
        <v>Forecast duration</v>
      </c>
      <c r="E13" s="114" t="s">
        <v>494</v>
      </c>
      <c r="F13" s="114" t="s">
        <v>56</v>
      </c>
      <c r="G13" s="247" t="str">
        <f>Inputs!G17</f>
        <v>years #</v>
      </c>
    </row>
    <row r="14" spans="1:11" x14ac:dyDescent="0.35">
      <c r="B14" s="179">
        <v>9</v>
      </c>
      <c r="C14" s="114" t="s">
        <v>303</v>
      </c>
      <c r="D14" s="247" t="str">
        <f>Inputs!E18</f>
        <v>Half year adjustment</v>
      </c>
      <c r="E14" s="114" t="s">
        <v>494</v>
      </c>
      <c r="F14" s="114" t="s">
        <v>56</v>
      </c>
      <c r="G14" s="247" t="str">
        <f>Inputs!G18</f>
        <v>year #</v>
      </c>
    </row>
    <row r="15" spans="1:11" ht="26" x14ac:dyDescent="0.35">
      <c r="B15" s="179">
        <v>10</v>
      </c>
      <c r="C15" s="114" t="s">
        <v>303</v>
      </c>
      <c r="D15" s="247" t="str">
        <f>Inputs!E21</f>
        <v>Switch - Consumer price index (including housing costs)</v>
      </c>
      <c r="E15" s="114" t="s">
        <v>322</v>
      </c>
      <c r="F15" s="114" t="s">
        <v>56</v>
      </c>
      <c r="G15" s="247" t="str">
        <f>Inputs!G21</f>
        <v>1 = company, 2 = ofwat</v>
      </c>
    </row>
    <row r="16" spans="1:11" ht="26" x14ac:dyDescent="0.35">
      <c r="B16" s="179">
        <v>11</v>
      </c>
      <c r="C16" s="114" t="s">
        <v>303</v>
      </c>
      <c r="D16" s="247" t="str">
        <f>Inputs!E22</f>
        <v>Switch - land sales forecast at previous review</v>
      </c>
      <c r="E16" s="114" t="s">
        <v>322</v>
      </c>
      <c r="F16" s="114" t="s">
        <v>56</v>
      </c>
      <c r="G16" s="247" t="str">
        <f>Inputs!G22</f>
        <v>1 = company, 2 = ofwat</v>
      </c>
    </row>
    <row r="17" spans="2:7" ht="26" x14ac:dyDescent="0.35">
      <c r="B17" s="179">
        <v>12</v>
      </c>
      <c r="C17" s="114" t="s">
        <v>303</v>
      </c>
      <c r="D17" s="247" t="str">
        <f>Inputs!E23</f>
        <v>Switch - proceeds from disposals</v>
      </c>
      <c r="E17" s="114" t="s">
        <v>322</v>
      </c>
      <c r="F17" s="114" t="s">
        <v>56</v>
      </c>
      <c r="G17" s="247" t="str">
        <f>Inputs!G23</f>
        <v>1 = company, 2 = ofwat</v>
      </c>
    </row>
    <row r="18" spans="2:7" ht="14.5" customHeight="1" x14ac:dyDescent="0.35">
      <c r="B18" s="179">
        <v>13</v>
      </c>
      <c r="C18" s="114" t="s">
        <v>303</v>
      </c>
      <c r="D18" s="247" t="str">
        <f>Inputs!E28</f>
        <v>Company - Consumer price index (including housing costs) - Consumer Price Index (with housing) for April base</v>
      </c>
      <c r="E18" s="114" t="s">
        <v>631</v>
      </c>
      <c r="F18" s="114" t="s">
        <v>632</v>
      </c>
      <c r="G18" s="247" t="str">
        <f>Inputs!G28</f>
        <v>Index</v>
      </c>
    </row>
    <row r="19" spans="2:7" ht="14.5" customHeight="1" x14ac:dyDescent="0.35">
      <c r="B19" s="179">
        <v>14</v>
      </c>
      <c r="C19" s="114" t="s">
        <v>303</v>
      </c>
      <c r="D19" s="247" t="str">
        <f>Inputs!E29</f>
        <v>Company - Consumer price index (including housing costs) - Consumer Price Index (with housing) for May base</v>
      </c>
      <c r="E19" s="114" t="s">
        <v>631</v>
      </c>
      <c r="F19" s="114" t="s">
        <v>632</v>
      </c>
      <c r="G19" s="247" t="str">
        <f>Inputs!G29</f>
        <v>Index</v>
      </c>
    </row>
    <row r="20" spans="2:7" ht="14.5" customHeight="1" x14ac:dyDescent="0.35">
      <c r="B20" s="179">
        <v>15</v>
      </c>
      <c r="C20" s="114" t="s">
        <v>303</v>
      </c>
      <c r="D20" s="247" t="str">
        <f>Inputs!E30</f>
        <v>Company - Consumer price index (including housing costs) - Consumer Price Index (with housing) for June base</v>
      </c>
      <c r="E20" s="114" t="s">
        <v>631</v>
      </c>
      <c r="F20" s="114" t="s">
        <v>632</v>
      </c>
      <c r="G20" s="247" t="str">
        <f>Inputs!G30</f>
        <v>Index</v>
      </c>
    </row>
    <row r="21" spans="2:7" ht="14.5" customHeight="1" x14ac:dyDescent="0.35">
      <c r="B21" s="179">
        <v>16</v>
      </c>
      <c r="C21" s="114" t="s">
        <v>303</v>
      </c>
      <c r="D21" s="247" t="str">
        <f>Inputs!E31</f>
        <v>Company - Consumer price index (including housing costs) - Consumer Price Index (with housing) for July base</v>
      </c>
      <c r="E21" s="114" t="s">
        <v>631</v>
      </c>
      <c r="F21" s="114" t="s">
        <v>632</v>
      </c>
      <c r="G21" s="247" t="str">
        <f>Inputs!G31</f>
        <v>Index</v>
      </c>
    </row>
    <row r="22" spans="2:7" ht="14.5" customHeight="1" x14ac:dyDescent="0.35">
      <c r="B22" s="179">
        <v>17</v>
      </c>
      <c r="C22" s="114" t="s">
        <v>303</v>
      </c>
      <c r="D22" s="247" t="str">
        <f>Inputs!E32</f>
        <v>Company - Consumer price index (including housing costs) - Consumer Price Index (with housing) for August base</v>
      </c>
      <c r="E22" s="114" t="s">
        <v>631</v>
      </c>
      <c r="F22" s="114" t="s">
        <v>632</v>
      </c>
      <c r="G22" s="247" t="str">
        <f>Inputs!G32</f>
        <v>Index</v>
      </c>
    </row>
    <row r="23" spans="2:7" ht="14.5" customHeight="1" x14ac:dyDescent="0.35">
      <c r="B23" s="179">
        <v>18</v>
      </c>
      <c r="C23" s="114" t="s">
        <v>303</v>
      </c>
      <c r="D23" s="247" t="str">
        <f>Inputs!E33</f>
        <v>Company - Consumer price index (including housing costs) - Consumer Price Index (with housing) for September base</v>
      </c>
      <c r="E23" s="114" t="s">
        <v>631</v>
      </c>
      <c r="F23" s="114" t="s">
        <v>632</v>
      </c>
      <c r="G23" s="247" t="str">
        <f>Inputs!G33</f>
        <v>Index</v>
      </c>
    </row>
    <row r="24" spans="2:7" ht="14.5" customHeight="1" x14ac:dyDescent="0.35">
      <c r="B24" s="179">
        <v>19</v>
      </c>
      <c r="C24" s="114" t="s">
        <v>303</v>
      </c>
      <c r="D24" s="247" t="str">
        <f>Inputs!E34</f>
        <v>Company - Consumer price index (including housing costs) - Consumer Price Index (with housing) for October base</v>
      </c>
      <c r="E24" s="114" t="s">
        <v>631</v>
      </c>
      <c r="F24" s="114" t="s">
        <v>632</v>
      </c>
      <c r="G24" s="247" t="str">
        <f>Inputs!G34</f>
        <v>Index</v>
      </c>
    </row>
    <row r="25" spans="2:7" ht="14.5" customHeight="1" x14ac:dyDescent="0.35">
      <c r="B25" s="179">
        <v>20</v>
      </c>
      <c r="C25" s="114" t="s">
        <v>303</v>
      </c>
      <c r="D25" s="247" t="str">
        <f>Inputs!E35</f>
        <v>Company - Consumer price index (including housing costs) - Consumer Price Index (with housing) for November base</v>
      </c>
      <c r="E25" s="114" t="s">
        <v>631</v>
      </c>
      <c r="F25" s="114" t="s">
        <v>632</v>
      </c>
      <c r="G25" s="247" t="str">
        <f>Inputs!G35</f>
        <v>Index</v>
      </c>
    </row>
    <row r="26" spans="2:7" ht="14.5" customHeight="1" x14ac:dyDescent="0.35">
      <c r="B26" s="179">
        <v>21</v>
      </c>
      <c r="C26" s="114" t="s">
        <v>303</v>
      </c>
      <c r="D26" s="247" t="str">
        <f>Inputs!E36</f>
        <v>Company - Consumer price index (including housing costs) - Consumer Price Index (with housing) for December base</v>
      </c>
      <c r="E26" s="114" t="s">
        <v>631</v>
      </c>
      <c r="F26" s="114" t="s">
        <v>632</v>
      </c>
      <c r="G26" s="247" t="str">
        <f>Inputs!G36</f>
        <v>Index</v>
      </c>
    </row>
    <row r="27" spans="2:7" ht="14.5" customHeight="1" x14ac:dyDescent="0.35">
      <c r="B27" s="179">
        <v>22</v>
      </c>
      <c r="C27" s="114" t="s">
        <v>303</v>
      </c>
      <c r="D27" s="247" t="str">
        <f>Inputs!E37</f>
        <v>Company - Consumer price index (including housing costs) - Consumer Price Index (with housing) for January base</v>
      </c>
      <c r="E27" s="114" t="s">
        <v>631</v>
      </c>
      <c r="F27" s="114" t="s">
        <v>632</v>
      </c>
      <c r="G27" s="247" t="str">
        <f>Inputs!G37</f>
        <v>Index</v>
      </c>
    </row>
    <row r="28" spans="2:7" ht="14.5" customHeight="1" x14ac:dyDescent="0.35">
      <c r="B28" s="179">
        <v>23</v>
      </c>
      <c r="C28" s="114" t="s">
        <v>303</v>
      </c>
      <c r="D28" s="247" t="str">
        <f>Inputs!E38</f>
        <v>Company - Consumer price index (including housing costs) - Consumer Price Index (with housing) for February base</v>
      </c>
      <c r="E28" s="114" t="s">
        <v>631</v>
      </c>
      <c r="F28" s="114" t="s">
        <v>632</v>
      </c>
      <c r="G28" s="247" t="str">
        <f>Inputs!G38</f>
        <v>Index</v>
      </c>
    </row>
    <row r="29" spans="2:7" ht="14.5" customHeight="1" x14ac:dyDescent="0.35">
      <c r="B29" s="179">
        <v>24</v>
      </c>
      <c r="C29" s="114" t="s">
        <v>303</v>
      </c>
      <c r="D29" s="247" t="str">
        <f>Inputs!E39</f>
        <v>Company - Consumer price index (including housing costs) - Consumer Price Index (with housing) for March base</v>
      </c>
      <c r="E29" s="114" t="s">
        <v>631</v>
      </c>
      <c r="F29" s="114" t="s">
        <v>632</v>
      </c>
      <c r="G29" s="247" t="str">
        <f>Inputs!G39</f>
        <v>Index</v>
      </c>
    </row>
    <row r="30" spans="2:7" ht="14.5" customHeight="1" x14ac:dyDescent="0.35">
      <c r="B30" s="179">
        <v>25</v>
      </c>
      <c r="C30" s="114" t="s">
        <v>303</v>
      </c>
      <c r="D30" s="247" t="str">
        <f>Inputs!E42</f>
        <v>Ofwat - Consumer price index (including housing costs) - Consumer Price Index (with housing) for April base</v>
      </c>
      <c r="E30" s="114" t="s">
        <v>630</v>
      </c>
      <c r="F30" s="114" t="s">
        <v>633</v>
      </c>
      <c r="G30" s="247" t="str">
        <f>Inputs!G42</f>
        <v>Index</v>
      </c>
    </row>
    <row r="31" spans="2:7" ht="14.5" customHeight="1" x14ac:dyDescent="0.35">
      <c r="B31" s="179">
        <v>26</v>
      </c>
      <c r="C31" s="114" t="s">
        <v>303</v>
      </c>
      <c r="D31" s="247" t="str">
        <f>Inputs!E43</f>
        <v>Ofwat - Consumer price index (including housing costs) - Consumer Price Index (with housing) for May base</v>
      </c>
      <c r="E31" s="114" t="s">
        <v>630</v>
      </c>
      <c r="F31" s="114" t="s">
        <v>633</v>
      </c>
      <c r="G31" s="247" t="str">
        <f>Inputs!G43</f>
        <v>Index</v>
      </c>
    </row>
    <row r="32" spans="2:7" ht="14.5" customHeight="1" x14ac:dyDescent="0.35">
      <c r="B32" s="179">
        <v>27</v>
      </c>
      <c r="C32" s="114" t="s">
        <v>303</v>
      </c>
      <c r="D32" s="247" t="str">
        <f>Inputs!E44</f>
        <v>Ofwat - Consumer price index (including housing costs) - Consumer Price Index (with housing) for June base</v>
      </c>
      <c r="E32" s="114" t="s">
        <v>630</v>
      </c>
      <c r="F32" s="114" t="s">
        <v>633</v>
      </c>
      <c r="G32" s="247" t="str">
        <f>Inputs!G44</f>
        <v>Index</v>
      </c>
    </row>
    <row r="33" spans="2:7" ht="14.5" customHeight="1" x14ac:dyDescent="0.35">
      <c r="B33" s="179">
        <v>28</v>
      </c>
      <c r="C33" s="114" t="s">
        <v>303</v>
      </c>
      <c r="D33" s="247" t="str">
        <f>Inputs!E45</f>
        <v>Ofwat - Consumer price index (including housing costs) - Consumer Price Index (with housing) for July base</v>
      </c>
      <c r="E33" s="114" t="s">
        <v>630</v>
      </c>
      <c r="F33" s="114" t="s">
        <v>633</v>
      </c>
      <c r="G33" s="247" t="str">
        <f>Inputs!G45</f>
        <v>Index</v>
      </c>
    </row>
    <row r="34" spans="2:7" ht="14.5" customHeight="1" x14ac:dyDescent="0.35">
      <c r="B34" s="179">
        <v>29</v>
      </c>
      <c r="C34" s="114" t="s">
        <v>303</v>
      </c>
      <c r="D34" s="247" t="str">
        <f>Inputs!E46</f>
        <v>Ofwat - Consumer price index (including housing costs) - Consumer Price Index (with housing) for August base</v>
      </c>
      <c r="E34" s="114" t="s">
        <v>630</v>
      </c>
      <c r="F34" s="114" t="s">
        <v>633</v>
      </c>
      <c r="G34" s="247" t="str">
        <f>Inputs!G46</f>
        <v>Index</v>
      </c>
    </row>
    <row r="35" spans="2:7" ht="14.5" customHeight="1" x14ac:dyDescent="0.35">
      <c r="B35" s="179">
        <v>30</v>
      </c>
      <c r="C35" s="114" t="s">
        <v>303</v>
      </c>
      <c r="D35" s="247" t="str">
        <f>Inputs!E47</f>
        <v>Ofwat - Consumer price index (including housing costs) - Consumer Price Index (with housing) for September base</v>
      </c>
      <c r="E35" s="114" t="s">
        <v>630</v>
      </c>
      <c r="F35" s="114" t="s">
        <v>633</v>
      </c>
      <c r="G35" s="247" t="str">
        <f>Inputs!G47</f>
        <v>Index</v>
      </c>
    </row>
    <row r="36" spans="2:7" ht="14.5" customHeight="1" x14ac:dyDescent="0.35">
      <c r="B36" s="179">
        <v>31</v>
      </c>
      <c r="C36" s="114" t="s">
        <v>303</v>
      </c>
      <c r="D36" s="247" t="str">
        <f>Inputs!E48</f>
        <v>Ofwat - Consumer price index (including housing costs) - Consumer Price Index (with housing) for October base</v>
      </c>
      <c r="E36" s="114" t="s">
        <v>630</v>
      </c>
      <c r="F36" s="114" t="s">
        <v>633</v>
      </c>
      <c r="G36" s="247" t="str">
        <f>Inputs!G48</f>
        <v>Index</v>
      </c>
    </row>
    <row r="37" spans="2:7" ht="14.5" customHeight="1" x14ac:dyDescent="0.35">
      <c r="B37" s="179">
        <v>32</v>
      </c>
      <c r="C37" s="114" t="s">
        <v>303</v>
      </c>
      <c r="D37" s="247" t="str">
        <f>Inputs!E49</f>
        <v>Ofwat - Consumer price index (including housing costs) - Consumer Price Index (with housing) for November base</v>
      </c>
      <c r="E37" s="114" t="s">
        <v>630</v>
      </c>
      <c r="F37" s="114" t="s">
        <v>633</v>
      </c>
      <c r="G37" s="247" t="str">
        <f>Inputs!G49</f>
        <v>Index</v>
      </c>
    </row>
    <row r="38" spans="2:7" ht="14.5" customHeight="1" x14ac:dyDescent="0.35">
      <c r="B38" s="179">
        <v>33</v>
      </c>
      <c r="C38" s="114" t="s">
        <v>303</v>
      </c>
      <c r="D38" s="247" t="str">
        <f>Inputs!E50</f>
        <v>Ofwat - Consumer price index (including housing costs) - Consumer Price Index (with housing) for December base</v>
      </c>
      <c r="E38" s="114" t="s">
        <v>630</v>
      </c>
      <c r="F38" s="114" t="s">
        <v>633</v>
      </c>
      <c r="G38" s="247" t="str">
        <f>Inputs!G50</f>
        <v>Index</v>
      </c>
    </row>
    <row r="39" spans="2:7" ht="14.5" customHeight="1" x14ac:dyDescent="0.35">
      <c r="B39" s="179">
        <v>34</v>
      </c>
      <c r="C39" s="114" t="s">
        <v>303</v>
      </c>
      <c r="D39" s="247" t="str">
        <f>Inputs!E51</f>
        <v>Ofwat - Consumer price index (including housing costs) - Consumer Price Index (with housing) for January base</v>
      </c>
      <c r="E39" s="114" t="s">
        <v>630</v>
      </c>
      <c r="F39" s="114" t="s">
        <v>633</v>
      </c>
      <c r="G39" s="247" t="str">
        <f>Inputs!G51</f>
        <v>Index</v>
      </c>
    </row>
    <row r="40" spans="2:7" ht="14.5" customHeight="1" x14ac:dyDescent="0.35">
      <c r="B40" s="179">
        <v>35</v>
      </c>
      <c r="C40" s="114" t="s">
        <v>303</v>
      </c>
      <c r="D40" s="247" t="str">
        <f>Inputs!E52</f>
        <v>Ofwat - Consumer price index (including housing costs) - Consumer Price Index (with housing) for February base</v>
      </c>
      <c r="E40" s="114" t="s">
        <v>630</v>
      </c>
      <c r="F40" s="114" t="s">
        <v>633</v>
      </c>
      <c r="G40" s="247" t="str">
        <f>Inputs!G52</f>
        <v>Index</v>
      </c>
    </row>
    <row r="41" spans="2:7" ht="14.5" customHeight="1" x14ac:dyDescent="0.35">
      <c r="B41" s="179">
        <v>36</v>
      </c>
      <c r="C41" s="114" t="s">
        <v>303</v>
      </c>
      <c r="D41" s="247" t="str">
        <f>Inputs!E53</f>
        <v>Ofwat - Consumer price index (including housing costs) - Consumer Price Index (with housing) for March base</v>
      </c>
      <c r="E41" s="114" t="s">
        <v>630</v>
      </c>
      <c r="F41" s="114" t="s">
        <v>633</v>
      </c>
      <c r="G41" s="247" t="str">
        <f>Inputs!G53</f>
        <v>Index</v>
      </c>
    </row>
    <row r="42" spans="2:7" ht="14.5" customHeight="1" x14ac:dyDescent="0.35">
      <c r="B42" s="179">
        <v>37</v>
      </c>
      <c r="C42" s="114" t="s">
        <v>303</v>
      </c>
      <c r="D42" s="247" t="str">
        <f>Inputs!E58</f>
        <v>Company - Consumer price index (including housing costs) - Consumer Price Index (with housing) for April</v>
      </c>
      <c r="E42" s="114" t="s">
        <v>369</v>
      </c>
      <c r="F42" s="114" t="s">
        <v>632</v>
      </c>
      <c r="G42" s="247" t="str">
        <f>Inputs!G58</f>
        <v>Index</v>
      </c>
    </row>
    <row r="43" spans="2:7" ht="14.5" customHeight="1" x14ac:dyDescent="0.35">
      <c r="B43" s="179">
        <v>38</v>
      </c>
      <c r="C43" s="114" t="s">
        <v>303</v>
      </c>
      <c r="D43" s="247" t="str">
        <f>Inputs!E59</f>
        <v>Company - Consumer price index (including housing costs) - Consumer Price Index (with housing) for May</v>
      </c>
      <c r="E43" s="114" t="s">
        <v>369</v>
      </c>
      <c r="F43" s="114" t="s">
        <v>632</v>
      </c>
      <c r="G43" s="247" t="str">
        <f>Inputs!G59</f>
        <v>Index</v>
      </c>
    </row>
    <row r="44" spans="2:7" ht="14.5" customHeight="1" x14ac:dyDescent="0.35">
      <c r="B44" s="179">
        <v>39</v>
      </c>
      <c r="C44" s="114" t="s">
        <v>303</v>
      </c>
      <c r="D44" s="247" t="str">
        <f>Inputs!E60</f>
        <v>Company - Consumer price index (including housing costs) - Consumer Price Index (with housing) for June</v>
      </c>
      <c r="E44" s="114" t="s">
        <v>369</v>
      </c>
      <c r="F44" s="114" t="s">
        <v>632</v>
      </c>
      <c r="G44" s="247" t="str">
        <f>Inputs!G60</f>
        <v>Index</v>
      </c>
    </row>
    <row r="45" spans="2:7" ht="14.5" customHeight="1" x14ac:dyDescent="0.35">
      <c r="B45" s="179">
        <v>40</v>
      </c>
      <c r="C45" s="114" t="s">
        <v>303</v>
      </c>
      <c r="D45" s="247" t="str">
        <f>Inputs!E61</f>
        <v>Company - Consumer price index (including housing costs) - Consumer Price Index (with housing) for July</v>
      </c>
      <c r="E45" s="114" t="s">
        <v>369</v>
      </c>
      <c r="F45" s="114" t="s">
        <v>632</v>
      </c>
      <c r="G45" s="247" t="str">
        <f>Inputs!G61</f>
        <v>Index</v>
      </c>
    </row>
    <row r="46" spans="2:7" ht="14.5" customHeight="1" x14ac:dyDescent="0.35">
      <c r="B46" s="179">
        <v>41</v>
      </c>
      <c r="C46" s="114" t="s">
        <v>303</v>
      </c>
      <c r="D46" s="247" t="str">
        <f>Inputs!E62</f>
        <v>Company - Consumer price index (including housing costs) - Consumer Price Index (with housing) for August</v>
      </c>
      <c r="E46" s="114" t="s">
        <v>369</v>
      </c>
      <c r="F46" s="114" t="s">
        <v>632</v>
      </c>
      <c r="G46" s="247" t="str">
        <f>Inputs!G62</f>
        <v>Index</v>
      </c>
    </row>
    <row r="47" spans="2:7" ht="14.5" customHeight="1" x14ac:dyDescent="0.35">
      <c r="B47" s="179">
        <v>42</v>
      </c>
      <c r="C47" s="114" t="s">
        <v>303</v>
      </c>
      <c r="D47" s="247" t="str">
        <f>Inputs!E63</f>
        <v>Company - Consumer price index (including housing costs) - Consumer Price Index (with housing) for September</v>
      </c>
      <c r="E47" s="114" t="s">
        <v>369</v>
      </c>
      <c r="F47" s="114" t="s">
        <v>632</v>
      </c>
      <c r="G47" s="247" t="str">
        <f>Inputs!G63</f>
        <v>Index</v>
      </c>
    </row>
    <row r="48" spans="2:7" ht="14.5" customHeight="1" x14ac:dyDescent="0.35">
      <c r="B48" s="179">
        <v>43</v>
      </c>
      <c r="C48" s="114" t="s">
        <v>303</v>
      </c>
      <c r="D48" s="247" t="str">
        <f>Inputs!E64</f>
        <v>Company - Consumer price index (including housing costs) - Consumer Price Index (with housing) for October</v>
      </c>
      <c r="E48" s="114" t="s">
        <v>369</v>
      </c>
      <c r="F48" s="114" t="s">
        <v>632</v>
      </c>
      <c r="G48" s="247" t="str">
        <f>Inputs!G64</f>
        <v>Index</v>
      </c>
    </row>
    <row r="49" spans="2:7" ht="14.5" customHeight="1" x14ac:dyDescent="0.35">
      <c r="B49" s="179">
        <v>44</v>
      </c>
      <c r="C49" s="114" t="s">
        <v>303</v>
      </c>
      <c r="D49" s="247" t="str">
        <f>Inputs!E65</f>
        <v>Company - Consumer price index (including housing costs) - Consumer Price Index (with housing) for November</v>
      </c>
      <c r="E49" s="114" t="s">
        <v>369</v>
      </c>
      <c r="F49" s="114" t="s">
        <v>632</v>
      </c>
      <c r="G49" s="247" t="str">
        <f>Inputs!G65</f>
        <v>Index</v>
      </c>
    </row>
    <row r="50" spans="2:7" ht="14.5" customHeight="1" x14ac:dyDescent="0.35">
      <c r="B50" s="179">
        <v>45</v>
      </c>
      <c r="C50" s="114" t="s">
        <v>303</v>
      </c>
      <c r="D50" s="247" t="str">
        <f>Inputs!E66</f>
        <v>Company - Consumer price index (including housing costs) - Consumer Price Index (with housing) for December</v>
      </c>
      <c r="E50" s="114" t="s">
        <v>369</v>
      </c>
      <c r="F50" s="114" t="s">
        <v>632</v>
      </c>
      <c r="G50" s="247" t="str">
        <f>Inputs!G66</f>
        <v>Index</v>
      </c>
    </row>
    <row r="51" spans="2:7" ht="14.5" customHeight="1" x14ac:dyDescent="0.35">
      <c r="B51" s="179">
        <v>46</v>
      </c>
      <c r="C51" s="114" t="s">
        <v>303</v>
      </c>
      <c r="D51" s="247" t="str">
        <f>Inputs!E67</f>
        <v>Company - Consumer price index (including housing costs) - Consumer Price Index (with housing) for January</v>
      </c>
      <c r="E51" s="114" t="s">
        <v>369</v>
      </c>
      <c r="F51" s="114" t="s">
        <v>632</v>
      </c>
      <c r="G51" s="247" t="str">
        <f>Inputs!G67</f>
        <v>Index</v>
      </c>
    </row>
    <row r="52" spans="2:7" ht="14.5" customHeight="1" x14ac:dyDescent="0.35">
      <c r="B52" s="179">
        <v>47</v>
      </c>
      <c r="C52" s="114" t="s">
        <v>303</v>
      </c>
      <c r="D52" s="247" t="str">
        <f>Inputs!E68</f>
        <v>Company - Consumer price index (including housing costs) - Consumer Price Index (with housing) for February</v>
      </c>
      <c r="E52" s="114" t="s">
        <v>369</v>
      </c>
      <c r="F52" s="114" t="s">
        <v>632</v>
      </c>
      <c r="G52" s="247" t="str">
        <f>Inputs!G68</f>
        <v>Index</v>
      </c>
    </row>
    <row r="53" spans="2:7" ht="14.5" customHeight="1" x14ac:dyDescent="0.35">
      <c r="B53" s="179">
        <v>48</v>
      </c>
      <c r="C53" s="114" t="s">
        <v>303</v>
      </c>
      <c r="D53" s="247" t="str">
        <f>Inputs!E69</f>
        <v>Company - Consumer price index (including housing costs) - Consumer Price Index (with housing) for March</v>
      </c>
      <c r="E53" s="114" t="s">
        <v>369</v>
      </c>
      <c r="F53" s="114" t="s">
        <v>632</v>
      </c>
      <c r="G53" s="247" t="str">
        <f>Inputs!G69</f>
        <v>Index</v>
      </c>
    </row>
    <row r="54" spans="2:7" x14ac:dyDescent="0.35">
      <c r="B54" s="179">
        <v>49</v>
      </c>
      <c r="C54" s="114" t="s">
        <v>303</v>
      </c>
      <c r="D54" s="247" t="str">
        <f>Inputs!E72</f>
        <v>Ofwat - Consumer price index (including housing costs) - Consumer Price Index (with housing) for April</v>
      </c>
      <c r="E54" s="114" t="s">
        <v>630</v>
      </c>
      <c r="F54" s="114" t="s">
        <v>633</v>
      </c>
      <c r="G54" s="247" t="str">
        <f>Inputs!G72</f>
        <v>Index</v>
      </c>
    </row>
    <row r="55" spans="2:7" x14ac:dyDescent="0.35">
      <c r="B55" s="179">
        <v>50</v>
      </c>
      <c r="C55" s="114" t="s">
        <v>303</v>
      </c>
      <c r="D55" s="247" t="str">
        <f>Inputs!E73</f>
        <v>Ofwat - Consumer price index (including housing costs) - Consumer Price Index (with housing) for May</v>
      </c>
      <c r="E55" s="114" t="s">
        <v>630</v>
      </c>
      <c r="F55" s="114" t="s">
        <v>633</v>
      </c>
      <c r="G55" s="247" t="str">
        <f>Inputs!G73</f>
        <v>Index</v>
      </c>
    </row>
    <row r="56" spans="2:7" x14ac:dyDescent="0.35">
      <c r="B56" s="179">
        <v>51</v>
      </c>
      <c r="C56" s="114" t="s">
        <v>303</v>
      </c>
      <c r="D56" s="247" t="str">
        <f>Inputs!E74</f>
        <v>Ofwat - Consumer price index (including housing costs) - Consumer Price Index (with housing) for June</v>
      </c>
      <c r="E56" s="114" t="s">
        <v>630</v>
      </c>
      <c r="F56" s="114" t="s">
        <v>633</v>
      </c>
      <c r="G56" s="247" t="str">
        <f>Inputs!G74</f>
        <v>Index</v>
      </c>
    </row>
    <row r="57" spans="2:7" x14ac:dyDescent="0.35">
      <c r="B57" s="179">
        <v>52</v>
      </c>
      <c r="C57" s="114" t="s">
        <v>303</v>
      </c>
      <c r="D57" s="247" t="str">
        <f>Inputs!E75</f>
        <v>Ofwat - Consumer price index (including housing costs) - Consumer Price Index (with housing) for July</v>
      </c>
      <c r="E57" s="114" t="s">
        <v>630</v>
      </c>
      <c r="F57" s="114" t="s">
        <v>633</v>
      </c>
      <c r="G57" s="247" t="str">
        <f>Inputs!G75</f>
        <v>Index</v>
      </c>
    </row>
    <row r="58" spans="2:7" x14ac:dyDescent="0.35">
      <c r="B58" s="179">
        <v>53</v>
      </c>
      <c r="C58" s="114" t="s">
        <v>303</v>
      </c>
      <c r="D58" s="247" t="str">
        <f>Inputs!E76</f>
        <v>Ofwat - Consumer price index (including housing costs) - Consumer Price Index (with housing) for August</v>
      </c>
      <c r="E58" s="114" t="s">
        <v>630</v>
      </c>
      <c r="F58" s="114" t="s">
        <v>633</v>
      </c>
      <c r="G58" s="247" t="str">
        <f>Inputs!G76</f>
        <v>Index</v>
      </c>
    </row>
    <row r="59" spans="2:7" x14ac:dyDescent="0.35">
      <c r="B59" s="179">
        <v>54</v>
      </c>
      <c r="C59" s="114" t="s">
        <v>303</v>
      </c>
      <c r="D59" s="247" t="str">
        <f>Inputs!E77</f>
        <v>Ofwat - Consumer price index (including housing costs) - Consumer Price Index (with housing) for September</v>
      </c>
      <c r="E59" s="114" t="s">
        <v>630</v>
      </c>
      <c r="F59" s="114" t="s">
        <v>633</v>
      </c>
      <c r="G59" s="247" t="str">
        <f>Inputs!G77</f>
        <v>Index</v>
      </c>
    </row>
    <row r="60" spans="2:7" x14ac:dyDescent="0.35">
      <c r="B60" s="179">
        <v>55</v>
      </c>
      <c r="C60" s="114" t="s">
        <v>303</v>
      </c>
      <c r="D60" s="247" t="str">
        <f>Inputs!E78</f>
        <v>Ofwat - Consumer price index (including housing costs) - Consumer Price Index (with housing) for October</v>
      </c>
      <c r="E60" s="114" t="s">
        <v>630</v>
      </c>
      <c r="F60" s="114" t="s">
        <v>633</v>
      </c>
      <c r="G60" s="247" t="str">
        <f>Inputs!G78</f>
        <v>Index</v>
      </c>
    </row>
    <row r="61" spans="2:7" x14ac:dyDescent="0.35">
      <c r="B61" s="179">
        <v>56</v>
      </c>
      <c r="C61" s="114" t="s">
        <v>303</v>
      </c>
      <c r="D61" s="247" t="str">
        <f>Inputs!E79</f>
        <v>Ofwat - Consumer price index (including housing costs) - Consumer Price Index (with housing) for November</v>
      </c>
      <c r="E61" s="114" t="s">
        <v>630</v>
      </c>
      <c r="F61" s="114" t="s">
        <v>633</v>
      </c>
      <c r="G61" s="247" t="str">
        <f>Inputs!G79</f>
        <v>Index</v>
      </c>
    </row>
    <row r="62" spans="2:7" x14ac:dyDescent="0.35">
      <c r="B62" s="179">
        <v>57</v>
      </c>
      <c r="C62" s="114" t="s">
        <v>303</v>
      </c>
      <c r="D62" s="247" t="str">
        <f>Inputs!E80</f>
        <v>Ofwat - Consumer price index (including housing costs) - Consumer Price Index (with housing) for December</v>
      </c>
      <c r="E62" s="114" t="s">
        <v>630</v>
      </c>
      <c r="F62" s="114" t="s">
        <v>633</v>
      </c>
      <c r="G62" s="247" t="str">
        <f>Inputs!G80</f>
        <v>Index</v>
      </c>
    </row>
    <row r="63" spans="2:7" x14ac:dyDescent="0.35">
      <c r="B63" s="179">
        <v>58</v>
      </c>
      <c r="C63" s="114" t="s">
        <v>303</v>
      </c>
      <c r="D63" s="247" t="str">
        <f>Inputs!E81</f>
        <v>Ofwat - Consumer price index (including housing costs) - Consumer Price Index (with housing) for January</v>
      </c>
      <c r="E63" s="114" t="s">
        <v>630</v>
      </c>
      <c r="F63" s="114" t="s">
        <v>633</v>
      </c>
      <c r="G63" s="247" t="str">
        <f>Inputs!G81</f>
        <v>Index</v>
      </c>
    </row>
    <row r="64" spans="2:7" x14ac:dyDescent="0.35">
      <c r="B64" s="179">
        <v>59</v>
      </c>
      <c r="C64" s="114" t="s">
        <v>303</v>
      </c>
      <c r="D64" s="247" t="str">
        <f>Inputs!E82</f>
        <v>Ofwat - Consumer price index (including housing costs) - Consumer Price Index (with housing) for February</v>
      </c>
      <c r="E64" s="114" t="s">
        <v>630</v>
      </c>
      <c r="F64" s="114" t="s">
        <v>633</v>
      </c>
      <c r="G64" s="247" t="str">
        <f>Inputs!G82</f>
        <v>Index</v>
      </c>
    </row>
    <row r="65" spans="1:11" x14ac:dyDescent="0.35">
      <c r="B65" s="179">
        <v>60</v>
      </c>
      <c r="C65" s="114" t="s">
        <v>303</v>
      </c>
      <c r="D65" s="247" t="str">
        <f>Inputs!E83</f>
        <v>Ofwat - Consumer price index (including housing costs) - Consumer Price Index (with housing) for March</v>
      </c>
      <c r="E65" s="114" t="s">
        <v>630</v>
      </c>
      <c r="F65" s="114" t="s">
        <v>633</v>
      </c>
      <c r="G65" s="247" t="str">
        <f>Inputs!G83</f>
        <v>Index</v>
      </c>
    </row>
    <row r="66" spans="1:11" x14ac:dyDescent="0.35">
      <c r="B66" s="179">
        <v>61</v>
      </c>
      <c r="C66" s="114" t="s">
        <v>303</v>
      </c>
      <c r="D66" s="247" t="str">
        <f>Inputs!$E$86</f>
        <v>CPIH: Assumed percentage increase for unpopulated monthly values</v>
      </c>
      <c r="E66" s="114" t="s">
        <v>450</v>
      </c>
      <c r="F66" s="114" t="s">
        <v>633</v>
      </c>
      <c r="G66" s="247" t="str">
        <f>Inputs!$G$86</f>
        <v>%</v>
      </c>
    </row>
    <row r="67" spans="1:11" ht="39" x14ac:dyDescent="0.35">
      <c r="B67" s="179">
        <v>62</v>
      </c>
      <c r="C67" s="114" t="s">
        <v>303</v>
      </c>
      <c r="D67" s="247" t="str">
        <f>Inputs!$E$91</f>
        <v xml:space="preserve">The customers' share of any net proceeds from disposals of interest in land (WR) </v>
      </c>
      <c r="E67" s="114" t="s">
        <v>218</v>
      </c>
      <c r="F67" s="114" t="s">
        <v>56</v>
      </c>
      <c r="G67" s="247" t="str">
        <f>Inputs!$G$91</f>
        <v>%</v>
      </c>
    </row>
    <row r="68" spans="1:11" x14ac:dyDescent="0.35">
      <c r="B68" s="179">
        <v>63</v>
      </c>
      <c r="C68" s="114" t="s">
        <v>303</v>
      </c>
      <c r="D68" s="247" t="str">
        <f>Inputs!$E$98</f>
        <v xml:space="preserve">Land sales - wholesale allowed return (WR) </v>
      </c>
      <c r="E68" s="114" t="s">
        <v>494</v>
      </c>
      <c r="F68" s="114" t="s">
        <v>321</v>
      </c>
      <c r="G68" s="247" t="str">
        <f>Inputs!$G$98</f>
        <v>%</v>
      </c>
    </row>
    <row r="69" spans="1:11" ht="26" x14ac:dyDescent="0.35">
      <c r="B69" s="179">
        <v>64</v>
      </c>
      <c r="C69" s="114" t="s">
        <v>303</v>
      </c>
      <c r="D69" s="247" t="str">
        <f>Inputs!$E$106</f>
        <v xml:space="preserve">Company - Proceeds from disposals of protected land - outturn (WR) </v>
      </c>
      <c r="E69" s="114" t="s">
        <v>219</v>
      </c>
      <c r="F69" s="114" t="s">
        <v>577</v>
      </c>
      <c r="G69" s="247" t="str">
        <f>Inputs!$G$106</f>
        <v>£m</v>
      </c>
    </row>
    <row r="70" spans="1:11" ht="117" x14ac:dyDescent="0.35">
      <c r="B70" s="179">
        <v>65</v>
      </c>
      <c r="C70" s="114" t="s">
        <v>303</v>
      </c>
      <c r="D70" s="247" t="str">
        <f>Inputs!$E$113</f>
        <v xml:space="preserve">Company - Land sales - forecast at previous review - outturn (WR) </v>
      </c>
      <c r="E70" s="114" t="s">
        <v>85</v>
      </c>
      <c r="F70" s="114" t="s">
        <v>321</v>
      </c>
      <c r="G70" s="247" t="str">
        <f>Inputs!$G$113</f>
        <v>£m</v>
      </c>
    </row>
    <row r="71" spans="1:11" x14ac:dyDescent="0.35">
      <c r="B71" s="179">
        <v>66</v>
      </c>
      <c r="C71" s="114" t="s">
        <v>303</v>
      </c>
      <c r="D71" s="247" t="str">
        <f>Inputs!$E$121</f>
        <v xml:space="preserve">Ofwat - Proceeds from disposals of protected land - outturn (WR) </v>
      </c>
      <c r="E71" s="114" t="s">
        <v>630</v>
      </c>
      <c r="F71" s="114" t="s">
        <v>125</v>
      </c>
      <c r="G71" s="247" t="str">
        <f>Inputs!$G$121</f>
        <v>£m</v>
      </c>
    </row>
    <row r="72" spans="1:11" x14ac:dyDescent="0.35">
      <c r="B72" s="179">
        <v>67</v>
      </c>
      <c r="C72" s="114" t="s">
        <v>303</v>
      </c>
      <c r="D72" s="247" t="str">
        <f>Inputs!$E$128</f>
        <v xml:space="preserve">Ofwat - Land sales - forecast at previous review - outturn (WR) </v>
      </c>
      <c r="E72" s="114" t="s">
        <v>630</v>
      </c>
      <c r="F72" s="114" t="s">
        <v>125</v>
      </c>
      <c r="G72" s="247" t="str">
        <f>Inputs!$G$128</f>
        <v>£m</v>
      </c>
    </row>
    <row r="73" spans="1:11" x14ac:dyDescent="0.35">
      <c r="B73" s="196"/>
      <c r="C73" s="112"/>
      <c r="D73" s="139"/>
      <c r="E73" s="112"/>
      <c r="F73" s="112"/>
      <c r="G73" s="139"/>
    </row>
    <row r="74" spans="1:11" x14ac:dyDescent="0.35"/>
    <row r="75" spans="1:11" s="146" customFormat="1" ht="18.5" x14ac:dyDescent="0.2">
      <c r="A75" s="80" t="s">
        <v>418</v>
      </c>
      <c r="B75" s="80"/>
      <c r="C75" s="80"/>
      <c r="D75" s="151"/>
      <c r="E75" s="120"/>
      <c r="F75" s="55"/>
      <c r="G75" s="55"/>
      <c r="H75" s="55"/>
      <c r="I75" s="55"/>
      <c r="J75" s="55"/>
      <c r="K75" s="55"/>
    </row>
    <row r="76" spans="1:11" x14ac:dyDescent="0.35"/>
    <row r="77" spans="1:11" x14ac:dyDescent="0.35">
      <c r="B77" s="52" t="s">
        <v>53</v>
      </c>
      <c r="C77" s="52" t="s">
        <v>528</v>
      </c>
      <c r="D77" s="52" t="s">
        <v>54</v>
      </c>
      <c r="E77" s="52" t="s">
        <v>449</v>
      </c>
      <c r="F77" s="52" t="s">
        <v>368</v>
      </c>
      <c r="G77" s="52" t="s">
        <v>217</v>
      </c>
    </row>
    <row r="78" spans="1:11" ht="26" x14ac:dyDescent="0.35">
      <c r="B78" s="208">
        <v>1</v>
      </c>
      <c r="C78" s="224" t="s">
        <v>54</v>
      </c>
      <c r="D78" s="247" t="str">
        <f>Output!$E$12</f>
        <v xml:space="preserve">NPV effect of customers' share of net proceeds from disposals of interest in land - Real 2022-23 CPIH - NPV adjusted (WR) </v>
      </c>
      <c r="E78" s="131" t="s">
        <v>171</v>
      </c>
      <c r="F78" s="131" t="s">
        <v>84</v>
      </c>
      <c r="G78" s="247" t="str">
        <f>Output!$G$12</f>
        <v>£m</v>
      </c>
    </row>
    <row r="79" spans="1:11" ht="26" x14ac:dyDescent="0.35">
      <c r="B79" s="208">
        <v>2</v>
      </c>
      <c r="C79" s="224" t="s">
        <v>54</v>
      </c>
      <c r="D79" s="247" t="str">
        <f>Output!$E$20</f>
        <v xml:space="preserve">NPV effect of customers' share of net proceeds from disposals of interest in land - Real 2027-28 CPIH - NPV adjusted (WR) </v>
      </c>
      <c r="E79" s="131" t="s">
        <v>370</v>
      </c>
      <c r="F79" s="131" t="s">
        <v>84</v>
      </c>
      <c r="G79" s="247" t="str">
        <f>Output!$G$20</f>
        <v>£m</v>
      </c>
    </row>
    <row r="80" spans="1:11" x14ac:dyDescent="0.35"/>
    <row r="81" spans="1:11" x14ac:dyDescent="0.35"/>
    <row r="82" spans="1:11" x14ac:dyDescent="0.35"/>
    <row r="83" spans="1:11" s="102" customFormat="1" ht="13" x14ac:dyDescent="0.3">
      <c r="A83" s="40" t="s">
        <v>491</v>
      </c>
      <c r="B83" s="40"/>
      <c r="C83" s="40"/>
      <c r="D83" s="40"/>
      <c r="E83" s="40"/>
      <c r="F83" s="40"/>
      <c r="G83" s="40"/>
      <c r="H83" s="40"/>
      <c r="I83" s="40"/>
      <c r="J83" s="40"/>
      <c r="K83" s="40"/>
    </row>
    <row r="84" spans="1:11" x14ac:dyDescent="0.35"/>
    <row r="85" spans="1:11" x14ac:dyDescent="0.35"/>
  </sheetData>
  <pageMargins left="0.70866141732283472" right="0.70866141732283472" top="0.74803149606299213" bottom="0.74803149606299213" header="0.31496062992125984" footer="0.31496062992125984"/>
  <pageSetup paperSize="8" scale="71" fitToHeight="0" orientation="landscape"/>
  <headerFooter>
    <oddHeader>&amp;L&amp;F&amp;CSheet: &amp;A&amp;ROFFICIAL</oddHeader>
    <oddFooter>&amp;LPrinted on &amp;D at &amp;T&amp;CPage &amp;P of &amp;N&amp;ROfwat</oddFooter>
  </headerFooter>
  <customProperties>
    <customPr name="MMSheetType" r:id="rId1"/>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CCCE"/>
    <pageSetUpPr fitToPage="1"/>
  </sheetPr>
  <dimension ref="A1:AX114"/>
  <sheetViews>
    <sheetView showGridLines="0" zoomScaleNormal="100" workbookViewId="0"/>
  </sheetViews>
  <sheetFormatPr defaultColWidth="0" defaultRowHeight="12.75" customHeight="1" zeroHeight="1" x14ac:dyDescent="0.3"/>
  <cols>
    <col min="1" max="4" width="2" style="235" customWidth="1"/>
    <col min="5" max="5" width="3.33203125" style="235" customWidth="1"/>
    <col min="6" max="6" width="5.77734375" style="235" customWidth="1"/>
    <col min="7" max="7" width="3.33203125" style="235" customWidth="1"/>
    <col min="8" max="8" width="40" style="235" customWidth="1"/>
    <col min="9" max="9" width="3.33203125" style="235" customWidth="1"/>
    <col min="10" max="10" width="5.77734375" style="235" customWidth="1"/>
    <col min="11" max="11" width="3.33203125" style="235" customWidth="1"/>
    <col min="12" max="12" width="40" style="235" customWidth="1"/>
    <col min="13" max="13" width="3.33203125" style="235" customWidth="1"/>
    <col min="14" max="14" width="5.77734375" style="235" customWidth="1"/>
    <col min="15" max="15" width="3.33203125" style="235" customWidth="1"/>
    <col min="16" max="16" width="40" style="235" customWidth="1"/>
    <col min="17" max="17" width="3.33203125" style="235" customWidth="1"/>
    <col min="18" max="18" width="5.77734375" style="235" customWidth="1"/>
    <col min="19" max="19" width="7.33203125" style="235" customWidth="1"/>
    <col min="20" max="21" width="3.33203125" style="235" customWidth="1"/>
    <col min="22" max="22" width="40" style="235" customWidth="1"/>
    <col min="23" max="23" width="3.33203125" style="235" customWidth="1"/>
    <col min="24" max="24" width="7.33203125" style="235" customWidth="1"/>
    <col min="25" max="25" width="3.33203125" style="235" customWidth="1"/>
    <col min="26" max="26" width="30.44140625" style="235" customWidth="1"/>
    <col min="27" max="28" width="3.33203125" style="235" customWidth="1"/>
    <col min="29" max="29" width="9" style="145" customWidth="1"/>
    <col min="30" max="50" width="0" style="145" hidden="1" customWidth="1"/>
    <col min="51" max="16384" width="9" style="145" hidden="1"/>
  </cols>
  <sheetData>
    <row r="1" spans="1:29" ht="31" x14ac:dyDescent="0.3">
      <c r="A1" s="25" t="str">
        <f ca="1" xml:space="preserve"> RIGHT(CELL("filename", A1), LEN(CELL("filename", A1)) - SEARCH("]", CELL("filename", A1)))</f>
        <v>Map &amp; Key</v>
      </c>
      <c r="B1" s="25"/>
      <c r="C1" s="25"/>
      <c r="D1" s="25"/>
      <c r="E1" s="25"/>
      <c r="F1" s="25"/>
      <c r="G1" s="25"/>
      <c r="H1" s="25"/>
      <c r="I1" s="25"/>
      <c r="J1" s="25"/>
      <c r="K1" s="25"/>
      <c r="L1" s="25"/>
      <c r="M1" s="25"/>
      <c r="N1" s="25"/>
      <c r="O1" s="25"/>
      <c r="P1" s="25"/>
      <c r="Q1" s="25"/>
      <c r="R1" s="25"/>
      <c r="S1" s="25"/>
      <c r="T1" s="25"/>
      <c r="U1" s="25"/>
      <c r="V1" s="25"/>
      <c r="W1" s="25"/>
      <c r="X1" s="25"/>
      <c r="Y1" s="25"/>
      <c r="Z1" s="25"/>
      <c r="AA1" s="25"/>
      <c r="AB1" s="25"/>
      <c r="AC1" s="25"/>
    </row>
    <row r="2" spans="1:29" ht="13" x14ac:dyDescent="0.3">
      <c r="A2" s="62"/>
      <c r="B2" s="7"/>
      <c r="C2" s="7"/>
      <c r="D2" s="7"/>
      <c r="E2" s="7"/>
      <c r="F2" s="7"/>
      <c r="G2" s="7"/>
      <c r="H2" s="46"/>
      <c r="I2" s="7"/>
      <c r="J2" s="7"/>
      <c r="K2" s="7"/>
      <c r="L2" s="7"/>
      <c r="M2" s="7"/>
      <c r="N2" s="7"/>
      <c r="O2" s="7"/>
      <c r="P2" s="7"/>
      <c r="Q2" s="7"/>
      <c r="R2" s="7"/>
      <c r="S2" s="7"/>
      <c r="T2" s="7"/>
      <c r="U2" s="7"/>
      <c r="V2" s="7"/>
      <c r="W2" s="7"/>
      <c r="X2" s="7"/>
      <c r="Y2" s="7"/>
      <c r="Z2" s="7"/>
      <c r="AA2" s="7"/>
      <c r="AB2" s="7"/>
    </row>
    <row r="3" spans="1:29" s="132" customFormat="1" ht="13" x14ac:dyDescent="0.2">
      <c r="A3" s="132" t="s">
        <v>564</v>
      </c>
    </row>
    <row r="4" spans="1:29" ht="13" x14ac:dyDescent="0.3">
      <c r="A4" s="62"/>
      <c r="B4" s="7"/>
      <c r="C4" s="7"/>
      <c r="D4" s="7"/>
      <c r="E4" s="7"/>
      <c r="F4" s="7"/>
      <c r="G4" s="7"/>
      <c r="H4" s="46"/>
      <c r="I4" s="7"/>
      <c r="J4" s="7"/>
      <c r="K4" s="7"/>
      <c r="L4" s="7"/>
      <c r="M4" s="7"/>
      <c r="N4" s="7"/>
      <c r="O4" s="7"/>
      <c r="P4" s="7"/>
      <c r="Q4" s="7"/>
      <c r="R4" s="7"/>
      <c r="S4" s="7"/>
      <c r="T4" s="7"/>
      <c r="U4" s="7"/>
      <c r="V4" s="7"/>
      <c r="W4" s="7"/>
      <c r="X4" s="7"/>
      <c r="Y4" s="7"/>
      <c r="Z4" s="7"/>
      <c r="AA4" s="7"/>
      <c r="AB4" s="7"/>
    </row>
    <row r="5" spans="1:29" ht="13" x14ac:dyDescent="0.3">
      <c r="A5" s="160"/>
      <c r="B5" s="31"/>
      <c r="C5" s="31"/>
      <c r="D5" s="31"/>
      <c r="E5" s="31"/>
      <c r="F5" s="222" t="s">
        <v>656</v>
      </c>
      <c r="G5" s="84"/>
      <c r="H5" s="84"/>
      <c r="I5" s="84"/>
      <c r="J5" s="84"/>
      <c r="K5" s="101"/>
      <c r="L5" s="197"/>
      <c r="M5" s="101"/>
      <c r="N5" s="101"/>
      <c r="O5" s="101"/>
      <c r="P5" s="84"/>
      <c r="Q5" s="192"/>
      <c r="R5" s="31"/>
      <c r="S5" s="31"/>
      <c r="T5" s="31"/>
      <c r="U5" s="31"/>
      <c r="V5" s="31"/>
      <c r="W5" s="31"/>
      <c r="X5" s="31"/>
      <c r="Y5" s="31"/>
      <c r="Z5" s="31"/>
      <c r="AA5" s="31"/>
      <c r="AB5" s="31"/>
    </row>
    <row r="6" spans="1:29" ht="13" x14ac:dyDescent="0.3">
      <c r="A6" s="62"/>
      <c r="B6" s="7"/>
      <c r="C6" s="7"/>
      <c r="D6" s="7"/>
      <c r="E6" s="7"/>
      <c r="F6" s="58"/>
      <c r="G6" s="7"/>
      <c r="H6" s="7"/>
      <c r="I6" s="7"/>
      <c r="J6" s="7"/>
      <c r="K6" s="7"/>
      <c r="L6" s="46"/>
      <c r="M6" s="7"/>
      <c r="N6" s="7"/>
      <c r="O6" s="7"/>
      <c r="P6" s="7"/>
      <c r="Q6" s="56"/>
      <c r="R6" s="7"/>
      <c r="S6" s="7"/>
      <c r="T6" s="7"/>
      <c r="U6" s="7"/>
      <c r="V6" s="7"/>
      <c r="W6" s="7"/>
      <c r="X6" s="7"/>
      <c r="Y6" s="7"/>
      <c r="Z6" s="7"/>
      <c r="AA6" s="7"/>
      <c r="AB6" s="7"/>
    </row>
    <row r="7" spans="1:29" ht="13" x14ac:dyDescent="0.3">
      <c r="A7" s="62"/>
      <c r="B7" s="7"/>
      <c r="C7" s="7"/>
      <c r="D7" s="7"/>
      <c r="E7" s="7"/>
      <c r="F7" s="58"/>
      <c r="G7" s="7"/>
      <c r="H7" s="100"/>
      <c r="I7" s="7"/>
      <c r="J7" s="7"/>
      <c r="K7" s="7"/>
      <c r="L7" s="46"/>
      <c r="M7" s="7"/>
      <c r="N7" s="7"/>
      <c r="O7" s="7"/>
      <c r="P7" s="107"/>
      <c r="Q7" s="56"/>
      <c r="R7" s="7"/>
      <c r="S7" s="7"/>
      <c r="T7" s="7"/>
      <c r="U7" s="7"/>
      <c r="V7" s="7"/>
      <c r="W7" s="7"/>
      <c r="X7" s="7"/>
      <c r="Y7" s="7"/>
      <c r="Z7" s="7"/>
      <c r="AA7" s="7"/>
      <c r="AB7" s="7"/>
    </row>
    <row r="8" spans="1:29" ht="13" x14ac:dyDescent="0.3">
      <c r="A8" s="62"/>
      <c r="B8" s="7"/>
      <c r="C8" s="7"/>
      <c r="D8" s="7"/>
      <c r="E8" s="7"/>
      <c r="F8" s="58"/>
      <c r="G8" s="7"/>
      <c r="H8" s="128" t="s">
        <v>303</v>
      </c>
      <c r="I8" s="7"/>
      <c r="J8" s="7"/>
      <c r="K8" s="7"/>
      <c r="L8" s="46"/>
      <c r="M8" s="7"/>
      <c r="N8" s="7"/>
      <c r="O8" s="7"/>
      <c r="P8" s="124" t="s">
        <v>605</v>
      </c>
      <c r="Q8" s="56"/>
      <c r="R8" s="7"/>
      <c r="S8" s="7"/>
      <c r="T8" s="7"/>
      <c r="U8" s="7"/>
      <c r="V8" s="7"/>
      <c r="W8" s="7"/>
      <c r="X8" s="7"/>
      <c r="Y8" s="7"/>
      <c r="Z8" s="7"/>
      <c r="AA8" s="7"/>
      <c r="AB8" s="7"/>
    </row>
    <row r="9" spans="1:29" ht="13" x14ac:dyDescent="0.3">
      <c r="A9" s="62"/>
      <c r="B9" s="7"/>
      <c r="C9" s="7"/>
      <c r="D9" s="7"/>
      <c r="E9" s="7"/>
      <c r="F9" s="58"/>
      <c r="G9" s="7"/>
      <c r="H9" s="100"/>
      <c r="I9" s="7"/>
      <c r="J9" s="7"/>
      <c r="K9" s="7"/>
      <c r="L9" s="46"/>
      <c r="M9" s="7"/>
      <c r="N9" s="7"/>
      <c r="O9" s="7"/>
      <c r="P9" s="107"/>
      <c r="Q9" s="56"/>
      <c r="R9" s="7"/>
      <c r="S9" s="7"/>
      <c r="T9" s="7"/>
      <c r="U9" s="7"/>
      <c r="V9" s="7"/>
      <c r="W9" s="7"/>
      <c r="X9" s="7"/>
      <c r="Y9" s="7"/>
      <c r="Z9" s="7"/>
      <c r="AA9" s="7"/>
      <c r="AB9" s="7"/>
    </row>
    <row r="10" spans="1:29" ht="13" x14ac:dyDescent="0.3">
      <c r="A10" s="62"/>
      <c r="B10" s="7"/>
      <c r="C10" s="7"/>
      <c r="D10" s="7"/>
      <c r="E10" s="7"/>
      <c r="F10" s="58"/>
      <c r="G10" s="7"/>
      <c r="H10" s="7"/>
      <c r="I10" s="7"/>
      <c r="J10" s="7"/>
      <c r="K10" s="7"/>
      <c r="L10" s="46"/>
      <c r="M10" s="7"/>
      <c r="N10" s="7"/>
      <c r="O10" s="7"/>
      <c r="P10" s="7"/>
      <c r="Q10" s="56"/>
      <c r="R10" s="7"/>
      <c r="S10" s="7"/>
      <c r="T10" s="7"/>
      <c r="U10" s="7"/>
      <c r="V10" s="7"/>
      <c r="W10" s="7"/>
      <c r="X10" s="7"/>
      <c r="Y10" s="7"/>
      <c r="Z10" s="7"/>
      <c r="AA10" s="7"/>
      <c r="AB10" s="7"/>
    </row>
    <row r="11" spans="1:29" ht="13" x14ac:dyDescent="0.3">
      <c r="A11" s="62"/>
      <c r="B11" s="7"/>
      <c r="C11" s="7"/>
      <c r="D11" s="7"/>
      <c r="E11" s="7"/>
      <c r="F11" s="58"/>
      <c r="G11" s="7"/>
      <c r="H11" s="7"/>
      <c r="I11" s="7"/>
      <c r="J11" s="7"/>
      <c r="K11" s="7"/>
      <c r="L11" s="46"/>
      <c r="M11" s="7"/>
      <c r="N11" s="7"/>
      <c r="O11" s="7"/>
      <c r="P11" s="7"/>
      <c r="Q11" s="56"/>
      <c r="R11" s="7"/>
      <c r="S11" s="7"/>
      <c r="T11" s="7"/>
      <c r="U11" s="7"/>
      <c r="V11" s="7"/>
      <c r="W11" s="7"/>
      <c r="X11" s="7"/>
      <c r="Y11" s="7"/>
      <c r="Z11" s="7"/>
      <c r="AA11" s="7"/>
      <c r="AB11" s="7"/>
    </row>
    <row r="12" spans="1:29" ht="13" x14ac:dyDescent="0.3">
      <c r="A12" s="62"/>
      <c r="B12" s="7"/>
      <c r="C12" s="7"/>
      <c r="D12" s="7"/>
      <c r="E12" s="7"/>
      <c r="F12" s="58"/>
      <c r="G12" s="7"/>
      <c r="H12" s="7"/>
      <c r="I12" s="7"/>
      <c r="J12" s="7"/>
      <c r="K12" s="7"/>
      <c r="L12" s="46"/>
      <c r="M12" s="7"/>
      <c r="N12" s="7"/>
      <c r="O12" s="7"/>
      <c r="P12" s="7"/>
      <c r="Q12" s="56"/>
      <c r="R12" s="7"/>
      <c r="S12" s="7"/>
      <c r="T12" s="7"/>
      <c r="U12" s="7"/>
      <c r="V12" s="7"/>
      <c r="W12" s="7"/>
      <c r="X12" s="7"/>
      <c r="Y12" s="7"/>
      <c r="Z12" s="7"/>
      <c r="AA12" s="7"/>
      <c r="AB12" s="7"/>
    </row>
    <row r="13" spans="1:29" ht="13" x14ac:dyDescent="0.3">
      <c r="A13" s="160"/>
      <c r="B13" s="31"/>
      <c r="C13" s="31"/>
      <c r="D13" s="31"/>
      <c r="E13" s="31"/>
      <c r="F13" s="220" t="s">
        <v>151</v>
      </c>
      <c r="G13" s="63"/>
      <c r="H13" s="63"/>
      <c r="I13" s="63"/>
      <c r="J13" s="63"/>
      <c r="K13" s="63"/>
      <c r="L13" s="172"/>
      <c r="M13" s="63"/>
      <c r="N13" s="63"/>
      <c r="O13" s="63"/>
      <c r="P13" s="63"/>
      <c r="Q13" s="209"/>
      <c r="R13" s="31"/>
      <c r="S13" s="31"/>
      <c r="T13" s="31"/>
      <c r="U13" s="31"/>
      <c r="V13" s="31"/>
      <c r="W13" s="31"/>
      <c r="X13" s="31"/>
      <c r="Y13" s="31"/>
      <c r="Z13" s="31"/>
      <c r="AA13" s="31"/>
      <c r="AB13" s="31"/>
    </row>
    <row r="14" spans="1:29" ht="13" x14ac:dyDescent="0.3">
      <c r="A14" s="62"/>
      <c r="B14" s="7"/>
      <c r="C14" s="7"/>
      <c r="D14" s="7"/>
      <c r="E14" s="7"/>
      <c r="F14" s="58"/>
      <c r="G14" s="7"/>
      <c r="H14" s="7"/>
      <c r="I14" s="7"/>
      <c r="J14" s="7"/>
      <c r="K14" s="7"/>
      <c r="L14" s="46"/>
      <c r="M14" s="7"/>
      <c r="N14" s="7"/>
      <c r="O14" s="7"/>
      <c r="P14" s="7"/>
      <c r="Q14" s="56"/>
      <c r="R14" s="7"/>
      <c r="S14" s="7"/>
      <c r="T14" s="7"/>
      <c r="U14" s="7"/>
      <c r="V14" s="7"/>
      <c r="W14" s="7"/>
      <c r="X14" s="7"/>
      <c r="Y14" s="7"/>
      <c r="Z14" s="7"/>
      <c r="AA14" s="7"/>
      <c r="AB14" s="7"/>
    </row>
    <row r="15" spans="1:29" ht="13" x14ac:dyDescent="0.3">
      <c r="A15" s="62"/>
      <c r="B15" s="7"/>
      <c r="C15" s="7"/>
      <c r="D15" s="7"/>
      <c r="E15" s="7"/>
      <c r="F15" s="58"/>
      <c r="G15" s="7"/>
      <c r="H15" s="7"/>
      <c r="I15" s="7"/>
      <c r="J15" s="7"/>
      <c r="K15" s="7"/>
      <c r="L15" s="46"/>
      <c r="M15" s="7"/>
      <c r="N15" s="7"/>
      <c r="O15" s="7"/>
      <c r="P15" s="7"/>
      <c r="Q15" s="56"/>
      <c r="R15" s="7"/>
      <c r="S15" s="7"/>
      <c r="T15" s="7"/>
      <c r="U15" s="7"/>
      <c r="V15" s="7"/>
      <c r="W15" s="7"/>
      <c r="X15" s="7"/>
      <c r="Y15" s="7"/>
      <c r="Z15" s="7"/>
      <c r="AA15" s="7"/>
      <c r="AB15" s="7"/>
    </row>
    <row r="16" spans="1:29" ht="13" x14ac:dyDescent="0.3">
      <c r="A16" s="62"/>
      <c r="B16" s="7"/>
      <c r="C16" s="7"/>
      <c r="D16" s="7"/>
      <c r="E16" s="7"/>
      <c r="F16" s="58"/>
      <c r="G16" s="7"/>
      <c r="H16" s="7"/>
      <c r="I16" s="7"/>
      <c r="J16" s="7"/>
      <c r="K16" s="7"/>
      <c r="L16" s="46"/>
      <c r="M16" s="7"/>
      <c r="N16" s="7"/>
      <c r="O16" s="7"/>
      <c r="P16" s="7"/>
      <c r="Q16" s="56"/>
      <c r="R16" s="7"/>
      <c r="S16" s="7"/>
      <c r="T16" s="7"/>
      <c r="U16" s="7"/>
      <c r="V16" s="7"/>
      <c r="W16" s="7"/>
      <c r="X16" s="7"/>
      <c r="Y16" s="7"/>
      <c r="Z16" s="7"/>
      <c r="AA16" s="7"/>
      <c r="AB16" s="7"/>
    </row>
    <row r="17" spans="1:28" ht="13" x14ac:dyDescent="0.3">
      <c r="A17" s="62"/>
      <c r="B17" s="7"/>
      <c r="C17" s="7"/>
      <c r="D17" s="7"/>
      <c r="E17" s="7"/>
      <c r="F17" s="58"/>
      <c r="G17" s="7"/>
      <c r="H17" s="7"/>
      <c r="I17" s="7"/>
      <c r="J17" s="7"/>
      <c r="K17" s="7"/>
      <c r="L17" s="46"/>
      <c r="M17" s="7"/>
      <c r="N17" s="7"/>
      <c r="O17" s="7"/>
      <c r="P17" s="7"/>
      <c r="Q17" s="56"/>
      <c r="R17" s="7"/>
      <c r="S17" s="7"/>
      <c r="T17" s="7"/>
      <c r="U17" s="7"/>
      <c r="V17" s="7"/>
      <c r="W17" s="7"/>
      <c r="X17" s="7"/>
      <c r="Y17" s="7"/>
      <c r="Z17" s="7"/>
      <c r="AA17" s="7"/>
      <c r="AB17" s="7"/>
    </row>
    <row r="18" spans="1:28" ht="13" x14ac:dyDescent="0.3">
      <c r="A18" s="62"/>
      <c r="B18" s="7"/>
      <c r="C18" s="7"/>
      <c r="D18" s="7"/>
      <c r="E18" s="7"/>
      <c r="F18" s="58"/>
      <c r="G18" s="7"/>
      <c r="H18" s="100"/>
      <c r="I18" s="7"/>
      <c r="J18" s="7"/>
      <c r="K18" s="7"/>
      <c r="L18" s="141"/>
      <c r="M18" s="7"/>
      <c r="N18" s="7"/>
      <c r="O18" s="7"/>
      <c r="P18" s="107"/>
      <c r="Q18" s="56"/>
      <c r="R18" s="7"/>
      <c r="S18" s="7"/>
      <c r="T18" s="7"/>
      <c r="U18" s="7"/>
      <c r="V18" s="7"/>
      <c r="W18" s="7"/>
      <c r="X18" s="7"/>
      <c r="Y18" s="7"/>
      <c r="Z18" s="7"/>
      <c r="AA18" s="7"/>
      <c r="AB18" s="7"/>
    </row>
    <row r="19" spans="1:28" ht="13" x14ac:dyDescent="0.3">
      <c r="A19" s="62"/>
      <c r="B19" s="7"/>
      <c r="C19" s="7"/>
      <c r="D19" s="7"/>
      <c r="E19" s="7"/>
      <c r="F19" s="58"/>
      <c r="G19" s="7"/>
      <c r="H19" s="128" t="s">
        <v>249</v>
      </c>
      <c r="I19" s="7"/>
      <c r="J19" s="7"/>
      <c r="K19" s="7"/>
      <c r="L19" s="169" t="s">
        <v>606</v>
      </c>
      <c r="M19" s="7"/>
      <c r="N19" s="7"/>
      <c r="O19" s="7"/>
      <c r="P19" s="124" t="s">
        <v>477</v>
      </c>
      <c r="Q19" s="56"/>
      <c r="R19" s="7"/>
      <c r="S19" s="7"/>
      <c r="T19" s="7"/>
      <c r="U19" s="7"/>
      <c r="V19" s="7"/>
      <c r="W19" s="7"/>
      <c r="X19" s="7"/>
      <c r="Y19" s="7"/>
      <c r="Z19" s="7"/>
      <c r="AA19" s="7"/>
      <c r="AB19" s="7"/>
    </row>
    <row r="20" spans="1:28" ht="13" x14ac:dyDescent="0.3">
      <c r="A20" s="62"/>
      <c r="B20" s="7"/>
      <c r="C20" s="7"/>
      <c r="D20" s="7"/>
      <c r="E20" s="7"/>
      <c r="F20" s="58"/>
      <c r="G20" s="7"/>
      <c r="H20" s="100"/>
      <c r="I20" s="7"/>
      <c r="J20" s="7"/>
      <c r="K20" s="7"/>
      <c r="L20" s="141"/>
      <c r="M20" s="7"/>
      <c r="N20" s="7"/>
      <c r="O20" s="7"/>
      <c r="P20" s="107"/>
      <c r="Q20" s="56"/>
      <c r="R20" s="7"/>
      <c r="S20" s="7"/>
      <c r="T20" s="7"/>
      <c r="U20" s="7"/>
      <c r="V20" s="7"/>
      <c r="W20" s="7"/>
      <c r="X20" s="7"/>
      <c r="Y20" s="7"/>
      <c r="Z20" s="7"/>
      <c r="AA20" s="7"/>
      <c r="AB20" s="7"/>
    </row>
    <row r="21" spans="1:28" ht="13" x14ac:dyDescent="0.3">
      <c r="A21" s="62"/>
      <c r="B21" s="7"/>
      <c r="C21" s="7"/>
      <c r="D21" s="7"/>
      <c r="E21" s="7"/>
      <c r="F21" s="58"/>
      <c r="G21" s="7"/>
      <c r="H21" s="7"/>
      <c r="I21" s="7"/>
      <c r="J21" s="7"/>
      <c r="K21" s="7"/>
      <c r="L21" s="46"/>
      <c r="M21" s="7"/>
      <c r="N21" s="7"/>
      <c r="O21" s="7"/>
      <c r="P21" s="7"/>
      <c r="Q21" s="56"/>
      <c r="R21" s="7"/>
      <c r="S21" s="7"/>
      <c r="T21" s="7"/>
      <c r="U21" s="7"/>
      <c r="V21" s="7"/>
      <c r="W21" s="7"/>
      <c r="X21" s="7"/>
      <c r="Y21" s="7"/>
      <c r="Z21" s="7"/>
      <c r="AA21" s="7"/>
      <c r="AB21" s="7"/>
    </row>
    <row r="22" spans="1:28" ht="13" x14ac:dyDescent="0.3">
      <c r="A22" s="62"/>
      <c r="B22" s="7"/>
      <c r="C22" s="7"/>
      <c r="D22" s="7"/>
      <c r="E22" s="7"/>
      <c r="F22" s="58"/>
      <c r="G22" s="7"/>
      <c r="H22" s="7"/>
      <c r="I22" s="7"/>
      <c r="J22" s="7"/>
      <c r="K22" s="7"/>
      <c r="L22" s="46"/>
      <c r="M22" s="7"/>
      <c r="N22" s="7"/>
      <c r="O22" s="7"/>
      <c r="P22" s="7"/>
      <c r="Q22" s="56"/>
      <c r="R22" s="7"/>
      <c r="S22" s="7"/>
      <c r="T22" s="7"/>
      <c r="U22" s="7"/>
      <c r="V22" s="7"/>
      <c r="W22" s="7"/>
      <c r="X22" s="7"/>
      <c r="Y22" s="7"/>
      <c r="Z22" s="7"/>
      <c r="AA22" s="7"/>
      <c r="AB22" s="7"/>
    </row>
    <row r="23" spans="1:28" ht="13" x14ac:dyDescent="0.3">
      <c r="A23" s="62"/>
      <c r="B23" s="7"/>
      <c r="C23" s="7"/>
      <c r="D23" s="7"/>
      <c r="E23" s="7"/>
      <c r="F23" s="58"/>
      <c r="G23" s="7"/>
      <c r="H23" s="7"/>
      <c r="I23" s="7"/>
      <c r="J23" s="7"/>
      <c r="K23" s="7"/>
      <c r="L23" s="46"/>
      <c r="M23" s="7"/>
      <c r="N23" s="7"/>
      <c r="O23" s="7"/>
      <c r="P23" s="7"/>
      <c r="Q23" s="56"/>
      <c r="R23" s="7"/>
      <c r="S23" s="7"/>
      <c r="T23" s="7"/>
      <c r="U23" s="7"/>
      <c r="V23" s="7"/>
      <c r="W23" s="7"/>
      <c r="X23" s="7"/>
      <c r="Y23" s="7"/>
      <c r="Z23" s="7"/>
      <c r="AA23" s="7"/>
      <c r="AB23" s="7"/>
    </row>
    <row r="24" spans="1:28" ht="13" x14ac:dyDescent="0.3">
      <c r="A24" s="62"/>
      <c r="B24" s="7"/>
      <c r="C24" s="7"/>
      <c r="D24" s="7"/>
      <c r="E24" s="7"/>
      <c r="F24" s="89"/>
      <c r="G24" s="39"/>
      <c r="H24" s="39"/>
      <c r="I24" s="39"/>
      <c r="J24" s="39"/>
      <c r="K24" s="39"/>
      <c r="L24" s="119"/>
      <c r="M24" s="39"/>
      <c r="N24" s="39"/>
      <c r="O24" s="39"/>
      <c r="P24" s="39"/>
      <c r="Q24" s="109"/>
      <c r="R24" s="7"/>
      <c r="S24" s="7"/>
      <c r="T24" s="7"/>
      <c r="U24" s="7"/>
      <c r="V24" s="7"/>
      <c r="W24" s="7"/>
      <c r="X24" s="7"/>
      <c r="Y24" s="7"/>
      <c r="Z24" s="7"/>
      <c r="AA24" s="7"/>
      <c r="AB24" s="7"/>
    </row>
    <row r="25" spans="1:28" ht="13" x14ac:dyDescent="0.3">
      <c r="A25" s="62"/>
      <c r="B25" s="7"/>
      <c r="C25" s="7"/>
      <c r="D25" s="7"/>
      <c r="E25" s="7"/>
      <c r="F25" s="7" t="s">
        <v>197</v>
      </c>
      <c r="G25" s="7"/>
      <c r="H25" s="7"/>
      <c r="I25" s="7"/>
      <c r="J25" s="7"/>
      <c r="K25" s="7"/>
      <c r="L25" s="46"/>
      <c r="M25" s="7"/>
      <c r="N25" s="7"/>
      <c r="O25" s="7"/>
      <c r="P25" s="7"/>
      <c r="Q25" s="7"/>
      <c r="R25" s="7"/>
      <c r="S25" s="7"/>
      <c r="T25" s="7"/>
      <c r="U25" s="7"/>
      <c r="V25" s="7"/>
      <c r="W25" s="7"/>
      <c r="X25" s="7"/>
      <c r="Y25" s="7"/>
      <c r="Z25" s="7"/>
      <c r="AA25" s="7"/>
      <c r="AB25" s="7"/>
    </row>
    <row r="26" spans="1:28" ht="13" x14ac:dyDescent="0.3">
      <c r="A26" s="62"/>
      <c r="B26" s="7"/>
      <c r="C26" s="7"/>
      <c r="D26" s="7"/>
      <c r="E26" s="7"/>
      <c r="F26" s="7"/>
      <c r="G26" s="7"/>
      <c r="H26" s="7"/>
      <c r="I26" s="7"/>
      <c r="J26" s="7"/>
      <c r="K26" s="7"/>
      <c r="L26" s="46"/>
      <c r="M26" s="7"/>
      <c r="N26" s="7"/>
      <c r="O26" s="7"/>
      <c r="P26" s="7"/>
      <c r="Q26" s="7"/>
      <c r="R26" s="7"/>
      <c r="S26" s="7"/>
      <c r="T26" s="7"/>
      <c r="U26" s="7"/>
      <c r="V26" s="7"/>
      <c r="W26" s="7"/>
      <c r="X26" s="7"/>
      <c r="Y26" s="7"/>
      <c r="Z26" s="7"/>
      <c r="AA26" s="7"/>
      <c r="AB26" s="7"/>
    </row>
    <row r="27" spans="1:28" ht="13" x14ac:dyDescent="0.3">
      <c r="A27" s="62"/>
      <c r="B27" s="7"/>
      <c r="C27" s="7"/>
      <c r="D27" s="7"/>
      <c r="E27" s="7"/>
      <c r="F27" s="7"/>
      <c r="G27" s="7"/>
      <c r="H27" s="7"/>
      <c r="I27" s="7"/>
      <c r="J27" s="7"/>
      <c r="K27" s="7"/>
      <c r="L27" s="46"/>
      <c r="M27" s="7"/>
      <c r="N27" s="7"/>
      <c r="O27" s="7"/>
      <c r="P27" s="7"/>
      <c r="Q27" s="7"/>
      <c r="R27" s="7"/>
      <c r="S27" s="7"/>
      <c r="T27" s="7"/>
      <c r="U27" s="7"/>
      <c r="V27" s="7"/>
      <c r="W27" s="7"/>
      <c r="X27" s="7"/>
      <c r="Y27" s="7"/>
      <c r="Z27" s="7"/>
      <c r="AA27" s="7"/>
      <c r="AB27" s="7"/>
    </row>
    <row r="28" spans="1:28" s="132" customFormat="1" ht="13" x14ac:dyDescent="0.2">
      <c r="A28" s="132" t="s">
        <v>152</v>
      </c>
    </row>
    <row r="29" spans="1:28" ht="13" x14ac:dyDescent="0.3">
      <c r="A29" s="62"/>
      <c r="B29" s="7"/>
      <c r="C29" s="7"/>
      <c r="D29" s="7"/>
      <c r="E29" s="7"/>
      <c r="F29" s="7"/>
      <c r="G29" s="7"/>
      <c r="H29" s="7"/>
      <c r="I29" s="7"/>
      <c r="J29" s="7"/>
      <c r="K29" s="7"/>
      <c r="L29" s="46"/>
      <c r="M29" s="7"/>
      <c r="N29" s="7"/>
      <c r="O29" s="7"/>
      <c r="P29" s="46"/>
      <c r="Q29" s="7"/>
      <c r="R29" s="7"/>
      <c r="S29" s="7"/>
      <c r="T29" s="7"/>
      <c r="U29" s="7"/>
      <c r="V29" s="7"/>
      <c r="W29" s="7"/>
      <c r="X29" s="7"/>
      <c r="Y29" s="7"/>
      <c r="Z29" s="7"/>
      <c r="AA29" s="7"/>
      <c r="AB29" s="7"/>
    </row>
    <row r="30" spans="1:28" ht="13" x14ac:dyDescent="0.3">
      <c r="A30" s="62"/>
      <c r="B30" s="7"/>
      <c r="C30" s="7"/>
      <c r="D30" s="7"/>
      <c r="E30" s="7"/>
      <c r="F30" s="99" t="s">
        <v>152</v>
      </c>
      <c r="G30" s="41"/>
      <c r="H30" s="41"/>
      <c r="I30" s="41"/>
      <c r="J30" s="41"/>
      <c r="K30" s="41"/>
      <c r="L30" s="99"/>
      <c r="M30" s="41"/>
      <c r="N30" s="41"/>
      <c r="O30" s="41"/>
      <c r="P30" s="99"/>
      <c r="Q30" s="41"/>
      <c r="R30" s="41"/>
      <c r="S30" s="7"/>
      <c r="T30" s="99" t="s">
        <v>515</v>
      </c>
      <c r="U30" s="41"/>
      <c r="V30" s="41"/>
      <c r="W30" s="41"/>
      <c r="X30" s="41"/>
      <c r="Y30" s="41"/>
      <c r="Z30" s="41"/>
      <c r="AA30" s="41"/>
      <c r="AB30" s="41"/>
    </row>
    <row r="31" spans="1:28" ht="13" x14ac:dyDescent="0.3">
      <c r="A31" s="62"/>
      <c r="B31" s="7"/>
      <c r="C31" s="7"/>
      <c r="D31" s="7"/>
      <c r="E31" s="7"/>
      <c r="F31" s="7"/>
      <c r="G31" s="7"/>
      <c r="H31" s="7"/>
      <c r="I31" s="7"/>
      <c r="J31" s="7"/>
      <c r="K31" s="7"/>
      <c r="L31" s="46"/>
      <c r="M31" s="7"/>
      <c r="N31" s="7"/>
      <c r="O31" s="7"/>
      <c r="P31" s="46"/>
      <c r="Q31" s="7"/>
      <c r="R31" s="7"/>
      <c r="S31" s="7"/>
      <c r="T31" s="7"/>
      <c r="U31" s="7"/>
      <c r="V31" s="7"/>
      <c r="W31" s="7"/>
      <c r="X31" s="7"/>
      <c r="Y31" s="7"/>
      <c r="Z31" s="7"/>
      <c r="AA31" s="7"/>
      <c r="AB31" s="7"/>
    </row>
    <row r="32" spans="1:28" ht="13" x14ac:dyDescent="0.3">
      <c r="A32" s="62"/>
      <c r="B32" s="7"/>
      <c r="C32" s="7"/>
      <c r="D32" s="7"/>
      <c r="E32" s="7"/>
      <c r="F32" s="57"/>
      <c r="G32" s="57"/>
      <c r="H32" s="57" t="s">
        <v>1</v>
      </c>
      <c r="I32" s="57"/>
      <c r="J32" s="57"/>
      <c r="L32" s="57" t="s">
        <v>657</v>
      </c>
      <c r="O32" s="57"/>
      <c r="P32" s="57" t="s">
        <v>575</v>
      </c>
      <c r="Q32" s="57"/>
      <c r="R32" s="7"/>
      <c r="S32" s="7"/>
      <c r="T32" s="7"/>
      <c r="U32" s="7"/>
      <c r="V32" s="57" t="s">
        <v>74</v>
      </c>
      <c r="W32" s="7"/>
      <c r="X32" s="7"/>
      <c r="Y32" s="7"/>
      <c r="Z32" s="57" t="s">
        <v>38</v>
      </c>
      <c r="AA32" s="7"/>
      <c r="AB32" s="7"/>
    </row>
    <row r="33" spans="1:28" ht="13" x14ac:dyDescent="0.3">
      <c r="A33" s="62"/>
      <c r="B33" s="7"/>
      <c r="C33" s="7"/>
      <c r="D33" s="7"/>
      <c r="E33" s="7"/>
      <c r="F33" s="83"/>
      <c r="G33" s="45"/>
      <c r="H33" s="111"/>
      <c r="I33" s="45"/>
      <c r="J33" s="45"/>
      <c r="K33" s="45"/>
      <c r="L33" s="111"/>
      <c r="M33" s="108"/>
      <c r="N33" s="108"/>
      <c r="O33" s="45"/>
      <c r="P33" s="108"/>
      <c r="Q33" s="45"/>
      <c r="R33" s="82"/>
      <c r="S33" s="7"/>
      <c r="T33" s="83"/>
      <c r="U33" s="45"/>
      <c r="V33" s="45"/>
      <c r="W33" s="45"/>
      <c r="X33" s="45"/>
      <c r="Y33" s="45"/>
      <c r="Z33" s="45"/>
      <c r="AA33" s="45"/>
      <c r="AB33" s="82"/>
    </row>
    <row r="34" spans="1:28" ht="13" x14ac:dyDescent="0.3">
      <c r="A34" s="62"/>
      <c r="B34" s="7"/>
      <c r="C34" s="7"/>
      <c r="D34" s="7"/>
      <c r="E34" s="7"/>
      <c r="F34" s="58"/>
      <c r="G34" s="7"/>
      <c r="H34" s="46"/>
      <c r="I34" s="7"/>
      <c r="J34" s="7"/>
      <c r="L34" s="46"/>
      <c r="O34" s="7"/>
      <c r="Q34" s="7"/>
      <c r="R34" s="56"/>
      <c r="S34" s="7"/>
      <c r="T34" s="58"/>
      <c r="U34" s="7"/>
      <c r="V34" s="7"/>
      <c r="W34" s="7"/>
      <c r="X34" s="7"/>
      <c r="Y34" s="7"/>
      <c r="Z34" s="7"/>
      <c r="AA34" s="7"/>
      <c r="AB34" s="56"/>
    </row>
    <row r="35" spans="1:28" ht="13" x14ac:dyDescent="0.3">
      <c r="A35" s="62"/>
      <c r="B35" s="7"/>
      <c r="C35" s="7"/>
      <c r="D35" s="7"/>
      <c r="E35" s="7"/>
      <c r="F35" s="58"/>
      <c r="G35" s="173"/>
      <c r="H35" s="227"/>
      <c r="I35" s="215"/>
      <c r="J35" s="7"/>
      <c r="K35" s="190"/>
      <c r="L35" s="111"/>
      <c r="M35" s="223"/>
      <c r="O35" s="83"/>
      <c r="P35" s="108"/>
      <c r="Q35" s="82"/>
      <c r="R35" s="56"/>
      <c r="S35" s="7"/>
      <c r="T35" s="58"/>
      <c r="U35" s="83"/>
      <c r="V35" s="45"/>
      <c r="W35" s="82"/>
      <c r="X35" s="7"/>
      <c r="Y35" s="83"/>
      <c r="Z35" s="45"/>
      <c r="AA35" s="82"/>
      <c r="AB35" s="56"/>
    </row>
    <row r="36" spans="1:28" ht="13" x14ac:dyDescent="0.3">
      <c r="A36" s="43"/>
      <c r="B36" s="43"/>
      <c r="C36" s="43"/>
      <c r="D36" s="43"/>
      <c r="E36" s="43"/>
      <c r="F36" s="58"/>
      <c r="G36" s="159"/>
      <c r="H36" s="144" t="s">
        <v>303</v>
      </c>
      <c r="I36" s="149"/>
      <c r="J36" s="43"/>
      <c r="K36" s="231"/>
      <c r="L36" s="60" t="s">
        <v>250</v>
      </c>
      <c r="M36" s="122"/>
      <c r="O36" s="75"/>
      <c r="P36" s="203" t="s">
        <v>80</v>
      </c>
      <c r="Q36" s="122"/>
      <c r="R36" s="65"/>
      <c r="S36" s="43"/>
      <c r="T36" s="75"/>
      <c r="U36" s="75"/>
      <c r="V36" s="60" t="s">
        <v>353</v>
      </c>
      <c r="W36" s="65"/>
      <c r="X36" s="43"/>
      <c r="Y36" s="58"/>
      <c r="Z36" s="187" t="s">
        <v>608</v>
      </c>
      <c r="AA36" s="56"/>
      <c r="AB36" s="65"/>
    </row>
    <row r="37" spans="1:28" ht="52" x14ac:dyDescent="0.3">
      <c r="A37" s="62"/>
      <c r="B37" s="7"/>
      <c r="C37" s="7"/>
      <c r="D37" s="7"/>
      <c r="E37" s="7"/>
      <c r="F37" s="58"/>
      <c r="G37" s="147"/>
      <c r="H37" s="161" t="s">
        <v>433</v>
      </c>
      <c r="I37" s="135"/>
      <c r="J37" s="7"/>
      <c r="K37" s="231"/>
      <c r="L37" s="50" t="s">
        <v>576</v>
      </c>
      <c r="M37" s="122"/>
      <c r="O37" s="58"/>
      <c r="P37" s="50" t="s">
        <v>272</v>
      </c>
      <c r="Q37" s="122"/>
      <c r="R37" s="56"/>
      <c r="S37" s="7"/>
      <c r="T37" s="58"/>
      <c r="U37" s="58"/>
      <c r="V37" s="50" t="s">
        <v>354</v>
      </c>
      <c r="W37" s="56"/>
      <c r="X37" s="7"/>
      <c r="Y37" s="58"/>
      <c r="Z37" s="189" t="s">
        <v>410</v>
      </c>
      <c r="AA37" s="56"/>
      <c r="AB37" s="56"/>
    </row>
    <row r="38" spans="1:28" ht="13" x14ac:dyDescent="0.3">
      <c r="A38" s="62"/>
      <c r="B38" s="7"/>
      <c r="C38" s="7"/>
      <c r="D38" s="7"/>
      <c r="E38" s="7"/>
      <c r="F38" s="58"/>
      <c r="G38" s="186"/>
      <c r="H38" s="228"/>
      <c r="I38" s="216"/>
      <c r="J38" s="7"/>
      <c r="K38" s="231"/>
      <c r="M38" s="122"/>
      <c r="O38" s="89"/>
      <c r="P38" s="164"/>
      <c r="Q38" s="138"/>
      <c r="R38" s="65"/>
      <c r="S38" s="7"/>
      <c r="T38" s="58"/>
      <c r="U38" s="58"/>
      <c r="V38" s="7"/>
      <c r="W38" s="56"/>
      <c r="X38" s="7"/>
      <c r="Y38" s="89"/>
      <c r="Z38" s="39"/>
      <c r="AA38" s="109"/>
      <c r="AB38" s="56"/>
    </row>
    <row r="39" spans="1:28" ht="13" x14ac:dyDescent="0.3">
      <c r="A39" s="43"/>
      <c r="B39" s="43"/>
      <c r="C39" s="43"/>
      <c r="D39" s="43"/>
      <c r="E39" s="43"/>
      <c r="F39" s="58"/>
      <c r="G39" s="159"/>
      <c r="H39" s="144" t="s">
        <v>529</v>
      </c>
      <c r="I39" s="149"/>
      <c r="J39" s="43"/>
      <c r="K39" s="231"/>
      <c r="L39" s="60" t="s">
        <v>153</v>
      </c>
      <c r="M39" s="122"/>
      <c r="O39" s="7"/>
      <c r="Q39" s="7"/>
      <c r="R39" s="56"/>
      <c r="S39" s="43"/>
      <c r="T39" s="75"/>
      <c r="U39" s="75"/>
      <c r="V39" s="60" t="s">
        <v>416</v>
      </c>
      <c r="W39" s="65"/>
      <c r="X39" s="43"/>
      <c r="Y39" s="7"/>
      <c r="Z39" s="7"/>
      <c r="AA39" s="7"/>
      <c r="AB39" s="65"/>
    </row>
    <row r="40" spans="1:28" ht="65" x14ac:dyDescent="0.3">
      <c r="A40" s="62"/>
      <c r="B40" s="7"/>
      <c r="C40" s="7"/>
      <c r="D40" s="7"/>
      <c r="E40" s="7"/>
      <c r="F40" s="58"/>
      <c r="G40" s="147"/>
      <c r="H40" s="161" t="s">
        <v>629</v>
      </c>
      <c r="I40" s="135"/>
      <c r="J40" s="7"/>
      <c r="K40" s="231"/>
      <c r="L40" s="50" t="s">
        <v>668</v>
      </c>
      <c r="M40" s="122"/>
      <c r="O40" s="7"/>
      <c r="Q40" s="7"/>
      <c r="R40" s="56"/>
      <c r="S40" s="7"/>
      <c r="T40" s="58"/>
      <c r="U40" s="58"/>
      <c r="V40" s="50" t="s">
        <v>168</v>
      </c>
      <c r="W40" s="56"/>
      <c r="X40" s="7"/>
      <c r="Y40" s="7"/>
      <c r="Z40" s="7"/>
      <c r="AA40" s="7"/>
      <c r="AB40" s="56"/>
    </row>
    <row r="41" spans="1:28" ht="13" x14ac:dyDescent="0.3">
      <c r="A41" s="62"/>
      <c r="B41" s="7"/>
      <c r="C41" s="7"/>
      <c r="D41" s="7"/>
      <c r="E41" s="7"/>
      <c r="F41" s="58"/>
      <c r="G41" s="211"/>
      <c r="H41" s="178"/>
      <c r="I41" s="198"/>
      <c r="J41" s="7"/>
      <c r="K41" s="231"/>
      <c r="M41" s="122"/>
      <c r="O41" s="7"/>
      <c r="Q41" s="7"/>
      <c r="R41" s="56"/>
      <c r="S41" s="7"/>
      <c r="T41" s="58"/>
      <c r="U41" s="58"/>
      <c r="W41" s="56"/>
      <c r="X41" s="7"/>
      <c r="Y41" s="7"/>
      <c r="Z41" s="7"/>
      <c r="AA41" s="7"/>
      <c r="AB41" s="56"/>
    </row>
    <row r="42" spans="1:28" ht="13" x14ac:dyDescent="0.3">
      <c r="A42" s="62"/>
      <c r="B42" s="7"/>
      <c r="C42" s="7"/>
      <c r="D42" s="7"/>
      <c r="E42" s="7"/>
      <c r="F42" s="58"/>
      <c r="G42" s="188"/>
      <c r="I42" s="7"/>
      <c r="J42" s="7"/>
      <c r="K42" s="231"/>
      <c r="L42" s="60" t="s">
        <v>124</v>
      </c>
      <c r="M42" s="122"/>
      <c r="O42" s="7"/>
      <c r="Q42" s="7"/>
      <c r="R42" s="56"/>
      <c r="S42" s="7"/>
      <c r="T42" s="58"/>
      <c r="U42" s="58"/>
      <c r="V42" s="60" t="s">
        <v>320</v>
      </c>
      <c r="W42" s="56"/>
      <c r="X42" s="7"/>
      <c r="Y42" s="7"/>
      <c r="Z42" s="7"/>
      <c r="AA42" s="7"/>
      <c r="AB42" s="56"/>
    </row>
    <row r="43" spans="1:28" ht="39" x14ac:dyDescent="0.3">
      <c r="A43" s="62"/>
      <c r="B43" s="7"/>
      <c r="C43" s="7"/>
      <c r="D43" s="7"/>
      <c r="E43" s="7"/>
      <c r="F43" s="58"/>
      <c r="G43" s="188"/>
      <c r="I43" s="7"/>
      <c r="J43" s="7"/>
      <c r="K43" s="185"/>
      <c r="L43" s="201" t="s">
        <v>55</v>
      </c>
      <c r="M43" s="138"/>
      <c r="O43" s="7"/>
      <c r="Q43" s="7"/>
      <c r="R43" s="56"/>
      <c r="S43" s="7"/>
      <c r="T43" s="58"/>
      <c r="U43" s="58"/>
      <c r="V43" s="50" t="s">
        <v>417</v>
      </c>
      <c r="W43" s="56"/>
      <c r="X43" s="7"/>
      <c r="Y43" s="7"/>
      <c r="Z43" s="7"/>
      <c r="AA43" s="7"/>
      <c r="AB43" s="56"/>
    </row>
    <row r="44" spans="1:28" ht="13" x14ac:dyDescent="0.3">
      <c r="A44" s="62"/>
      <c r="B44" s="7"/>
      <c r="C44" s="7"/>
      <c r="D44" s="7"/>
      <c r="E44" s="7"/>
      <c r="F44" s="58"/>
      <c r="G44" s="188"/>
      <c r="I44" s="7"/>
      <c r="J44" s="7"/>
      <c r="L44" s="50"/>
      <c r="O44" s="7"/>
      <c r="Q44" s="7"/>
      <c r="R44" s="56"/>
      <c r="S44" s="7"/>
      <c r="T44" s="58"/>
      <c r="U44" s="58"/>
      <c r="V44" s="7"/>
      <c r="W44" s="56"/>
      <c r="X44" s="7"/>
      <c r="Y44" s="7"/>
      <c r="Z44" s="7"/>
      <c r="AA44" s="7"/>
      <c r="AB44" s="56"/>
    </row>
    <row r="45" spans="1:28" ht="13" x14ac:dyDescent="0.3">
      <c r="A45" s="62"/>
      <c r="B45" s="7"/>
      <c r="C45" s="7"/>
      <c r="D45" s="7"/>
      <c r="E45" s="7"/>
      <c r="F45" s="58"/>
      <c r="G45" s="188"/>
      <c r="I45" s="7"/>
      <c r="J45" s="7"/>
      <c r="L45" s="50"/>
      <c r="O45" s="7"/>
      <c r="Q45" s="7"/>
      <c r="R45" s="56"/>
      <c r="S45" s="7"/>
      <c r="T45" s="58"/>
      <c r="U45" s="75"/>
      <c r="V45" s="60" t="s">
        <v>607</v>
      </c>
      <c r="W45" s="65"/>
      <c r="X45" s="7"/>
      <c r="Y45" s="7"/>
      <c r="Z45" s="7"/>
      <c r="AA45" s="7"/>
      <c r="AB45" s="56"/>
    </row>
    <row r="46" spans="1:28" ht="13" x14ac:dyDescent="0.3">
      <c r="A46" s="62"/>
      <c r="B46" s="7"/>
      <c r="C46" s="7"/>
      <c r="D46" s="7"/>
      <c r="E46" s="7"/>
      <c r="F46" s="58"/>
      <c r="G46" s="188"/>
      <c r="I46" s="7"/>
      <c r="J46" s="7"/>
      <c r="L46" s="50"/>
      <c r="O46" s="7"/>
      <c r="Q46" s="7"/>
      <c r="R46" s="56"/>
      <c r="S46" s="7"/>
      <c r="T46" s="58"/>
      <c r="U46" s="58"/>
      <c r="V46" s="50" t="s">
        <v>565</v>
      </c>
      <c r="W46" s="56"/>
      <c r="X46" s="7"/>
      <c r="Y46" s="7"/>
      <c r="Z46" s="7"/>
      <c r="AA46" s="7"/>
      <c r="AB46" s="56"/>
    </row>
    <row r="47" spans="1:28" ht="13" x14ac:dyDescent="0.3">
      <c r="A47" s="62"/>
      <c r="B47" s="7"/>
      <c r="C47" s="7"/>
      <c r="D47" s="7"/>
      <c r="E47" s="7"/>
      <c r="F47" s="58"/>
      <c r="G47" s="188"/>
      <c r="I47" s="7"/>
      <c r="J47" s="7"/>
      <c r="L47" s="50"/>
      <c r="O47" s="7"/>
      <c r="Q47" s="7"/>
      <c r="R47" s="56"/>
      <c r="S47" s="7"/>
      <c r="T47" s="58"/>
      <c r="U47" s="58"/>
      <c r="W47" s="56"/>
      <c r="X47" s="7"/>
      <c r="Y47" s="7"/>
      <c r="Z47" s="7"/>
      <c r="AA47" s="7"/>
      <c r="AB47" s="56"/>
    </row>
    <row r="48" spans="1:28" ht="13" x14ac:dyDescent="0.3">
      <c r="A48" s="62"/>
      <c r="B48" s="7"/>
      <c r="C48" s="7"/>
      <c r="D48" s="7"/>
      <c r="E48" s="7"/>
      <c r="F48" s="58"/>
      <c r="G48" s="188"/>
      <c r="I48" s="7"/>
      <c r="J48" s="7"/>
      <c r="L48" s="50"/>
      <c r="O48" s="7"/>
      <c r="P48" s="140"/>
      <c r="Q48" s="7"/>
      <c r="R48" s="56"/>
      <c r="S48" s="7"/>
      <c r="T48" s="58"/>
      <c r="U48" s="58"/>
      <c r="V48" s="60" t="s">
        <v>75</v>
      </c>
      <c r="W48" s="56"/>
      <c r="X48" s="7"/>
      <c r="Y48" s="7"/>
      <c r="Z48" s="7"/>
      <c r="AA48" s="7"/>
      <c r="AB48" s="56"/>
    </row>
    <row r="49" spans="1:28" ht="26" x14ac:dyDescent="0.3">
      <c r="A49" s="62"/>
      <c r="B49" s="7"/>
      <c r="C49" s="7"/>
      <c r="D49" s="7"/>
      <c r="E49" s="7"/>
      <c r="F49" s="58"/>
      <c r="G49" s="188"/>
      <c r="I49" s="7"/>
      <c r="J49" s="7"/>
      <c r="L49" s="50"/>
      <c r="O49" s="7"/>
      <c r="P49" s="50"/>
      <c r="Q49" s="7"/>
      <c r="R49" s="56"/>
      <c r="S49" s="7"/>
      <c r="T49" s="58"/>
      <c r="U49" s="58"/>
      <c r="V49" s="50" t="s">
        <v>198</v>
      </c>
      <c r="W49" s="56"/>
      <c r="X49" s="7"/>
      <c r="Y49" s="7"/>
      <c r="Z49" s="7"/>
      <c r="AA49" s="7"/>
      <c r="AB49" s="56"/>
    </row>
    <row r="50" spans="1:28" ht="13" x14ac:dyDescent="0.3">
      <c r="A50" s="62"/>
      <c r="B50" s="7"/>
      <c r="C50" s="7"/>
      <c r="D50" s="7"/>
      <c r="E50" s="7"/>
      <c r="F50" s="58"/>
      <c r="G50" s="188"/>
      <c r="I50" s="7"/>
      <c r="J50" s="7"/>
      <c r="L50" s="50"/>
      <c r="O50" s="7"/>
      <c r="P50" s="50"/>
      <c r="Q50" s="7"/>
      <c r="R50" s="56"/>
      <c r="S50" s="7"/>
      <c r="T50" s="58"/>
      <c r="U50" s="58"/>
      <c r="V50" s="7"/>
      <c r="W50" s="56"/>
      <c r="X50" s="7"/>
      <c r="Y50" s="7"/>
      <c r="Z50" s="7"/>
      <c r="AA50" s="7"/>
      <c r="AB50" s="56"/>
    </row>
    <row r="51" spans="1:28" ht="13" x14ac:dyDescent="0.3">
      <c r="A51" s="62"/>
      <c r="B51" s="7"/>
      <c r="C51" s="7"/>
      <c r="D51" s="7"/>
      <c r="E51" s="7"/>
      <c r="F51" s="58"/>
      <c r="G51" s="188"/>
      <c r="I51" s="7"/>
      <c r="J51" s="7"/>
      <c r="L51" s="50"/>
      <c r="O51" s="7"/>
      <c r="Q51" s="7"/>
      <c r="R51" s="56"/>
      <c r="S51" s="7"/>
      <c r="T51" s="58"/>
      <c r="U51" s="58"/>
      <c r="V51" s="60" t="s">
        <v>355</v>
      </c>
      <c r="W51" s="56"/>
      <c r="X51" s="7"/>
      <c r="Y51" s="7"/>
      <c r="Z51" s="7"/>
      <c r="AA51" s="7"/>
      <c r="AB51" s="56"/>
    </row>
    <row r="52" spans="1:28" ht="13" x14ac:dyDescent="0.3">
      <c r="A52" s="62"/>
      <c r="B52" s="7"/>
      <c r="C52" s="7"/>
      <c r="D52" s="7"/>
      <c r="E52" s="7"/>
      <c r="F52" s="58"/>
      <c r="G52" s="188"/>
      <c r="I52" s="7"/>
      <c r="J52" s="7"/>
      <c r="L52" s="50"/>
      <c r="O52" s="7"/>
      <c r="Q52" s="7"/>
      <c r="R52" s="56"/>
      <c r="S52" s="7"/>
      <c r="T52" s="58"/>
      <c r="U52" s="58"/>
      <c r="V52" s="50" t="s">
        <v>199</v>
      </c>
      <c r="W52" s="56"/>
      <c r="X52" s="7"/>
      <c r="Y52" s="7"/>
      <c r="Z52" s="7"/>
      <c r="AA52" s="7"/>
      <c r="AB52" s="56"/>
    </row>
    <row r="53" spans="1:28" ht="13" x14ac:dyDescent="0.3">
      <c r="A53" s="62"/>
      <c r="B53" s="7"/>
      <c r="C53" s="7"/>
      <c r="D53" s="7"/>
      <c r="E53" s="7"/>
      <c r="F53" s="58"/>
      <c r="G53" s="188"/>
      <c r="I53" s="7"/>
      <c r="J53" s="7"/>
      <c r="L53" s="50"/>
      <c r="O53" s="7"/>
      <c r="Q53" s="7"/>
      <c r="R53" s="56"/>
      <c r="S53" s="7"/>
      <c r="T53" s="58"/>
      <c r="U53" s="58"/>
      <c r="V53" s="50"/>
      <c r="W53" s="56"/>
      <c r="X53" s="7"/>
      <c r="Y53" s="7"/>
      <c r="Z53" s="7"/>
      <c r="AA53" s="7"/>
      <c r="AB53" s="56"/>
    </row>
    <row r="54" spans="1:28" ht="13" x14ac:dyDescent="0.3">
      <c r="A54" s="62"/>
      <c r="B54" s="7"/>
      <c r="C54" s="7"/>
      <c r="D54" s="7"/>
      <c r="E54" s="7"/>
      <c r="F54" s="58"/>
      <c r="G54" s="188"/>
      <c r="I54" s="7"/>
      <c r="J54" s="7"/>
      <c r="L54" s="50"/>
      <c r="O54" s="7"/>
      <c r="Q54" s="7"/>
      <c r="R54" s="56"/>
      <c r="S54" s="7"/>
      <c r="T54" s="58"/>
      <c r="U54" s="58"/>
      <c r="V54" s="60" t="s">
        <v>304</v>
      </c>
      <c r="W54" s="56"/>
      <c r="X54" s="7"/>
      <c r="Y54" s="7"/>
      <c r="Z54" s="7"/>
      <c r="AA54" s="7"/>
      <c r="AB54" s="56"/>
    </row>
    <row r="55" spans="1:28" ht="39" x14ac:dyDescent="0.3">
      <c r="A55" s="62"/>
      <c r="B55" s="7"/>
      <c r="C55" s="7"/>
      <c r="D55" s="7"/>
      <c r="E55" s="7"/>
      <c r="F55" s="58"/>
      <c r="G55" s="188"/>
      <c r="I55" s="7"/>
      <c r="J55" s="7"/>
      <c r="L55" s="50"/>
      <c r="O55" s="7"/>
      <c r="Q55" s="7"/>
      <c r="R55" s="56"/>
      <c r="S55" s="7"/>
      <c r="T55" s="58"/>
      <c r="U55" s="58"/>
      <c r="V55" s="50" t="s">
        <v>165</v>
      </c>
      <c r="W55" s="56"/>
      <c r="X55" s="7"/>
      <c r="Y55" s="7"/>
      <c r="Z55" s="7"/>
      <c r="AA55" s="7"/>
      <c r="AB55" s="56"/>
    </row>
    <row r="56" spans="1:28" ht="13" x14ac:dyDescent="0.3">
      <c r="A56" s="62"/>
      <c r="B56" s="7"/>
      <c r="C56" s="7"/>
      <c r="D56" s="7"/>
      <c r="E56" s="7"/>
      <c r="F56" s="58"/>
      <c r="G56" s="188"/>
      <c r="I56" s="7"/>
      <c r="J56" s="7"/>
      <c r="L56" s="50"/>
      <c r="O56" s="7"/>
      <c r="Q56" s="7"/>
      <c r="R56" s="56"/>
      <c r="S56" s="7"/>
      <c r="T56" s="58"/>
      <c r="U56" s="58"/>
      <c r="V56" s="50"/>
      <c r="W56" s="56"/>
      <c r="X56" s="7"/>
      <c r="Y56" s="7"/>
      <c r="Z56" s="7"/>
      <c r="AA56" s="7"/>
      <c r="AB56" s="56"/>
    </row>
    <row r="57" spans="1:28" ht="13" x14ac:dyDescent="0.3">
      <c r="A57" s="62"/>
      <c r="B57" s="7"/>
      <c r="C57" s="7"/>
      <c r="D57" s="7"/>
      <c r="E57" s="7"/>
      <c r="F57" s="58"/>
      <c r="G57" s="188"/>
      <c r="I57" s="7"/>
      <c r="J57" s="7"/>
      <c r="L57" s="50"/>
      <c r="O57" s="7"/>
      <c r="Q57" s="7"/>
      <c r="R57" s="56"/>
      <c r="S57" s="7"/>
      <c r="T57" s="58"/>
      <c r="U57" s="89"/>
      <c r="V57" s="39"/>
      <c r="W57" s="109"/>
      <c r="X57" s="7"/>
      <c r="Y57" s="7"/>
      <c r="Z57" s="7"/>
      <c r="AA57" s="7"/>
      <c r="AB57" s="56"/>
    </row>
    <row r="58" spans="1:28" ht="13" x14ac:dyDescent="0.3">
      <c r="A58" s="62"/>
      <c r="B58" s="7"/>
      <c r="C58" s="7"/>
      <c r="D58" s="7"/>
      <c r="E58" s="7"/>
      <c r="F58" s="58"/>
      <c r="G58" s="188"/>
      <c r="I58" s="7"/>
      <c r="J58" s="7"/>
      <c r="L58" s="50"/>
      <c r="O58" s="7"/>
      <c r="Q58" s="7"/>
      <c r="R58" s="56"/>
      <c r="S58" s="7"/>
      <c r="T58" s="58"/>
      <c r="U58" s="7"/>
      <c r="V58" s="7"/>
      <c r="W58" s="7"/>
      <c r="X58" s="7"/>
      <c r="Y58" s="7"/>
      <c r="Z58" s="7"/>
      <c r="AA58" s="7"/>
      <c r="AB58" s="56"/>
    </row>
    <row r="59" spans="1:28" ht="13" x14ac:dyDescent="0.3">
      <c r="A59" s="62"/>
      <c r="B59" s="7"/>
      <c r="C59" s="7"/>
      <c r="D59" s="7"/>
      <c r="E59" s="7"/>
      <c r="F59" s="58"/>
      <c r="G59" s="188"/>
      <c r="I59" s="7"/>
      <c r="J59" s="7"/>
      <c r="L59" s="50"/>
      <c r="O59" s="7"/>
      <c r="Q59" s="7"/>
      <c r="R59" s="56"/>
      <c r="S59" s="7"/>
      <c r="T59" s="58"/>
      <c r="U59" s="7"/>
      <c r="V59" s="7"/>
      <c r="W59" s="7"/>
      <c r="X59" s="7"/>
      <c r="Y59" s="7"/>
      <c r="Z59" s="7"/>
      <c r="AA59" s="7"/>
      <c r="AB59" s="56"/>
    </row>
    <row r="60" spans="1:28" ht="13" x14ac:dyDescent="0.3">
      <c r="A60" s="62"/>
      <c r="B60" s="7"/>
      <c r="C60" s="7"/>
      <c r="D60" s="7"/>
      <c r="E60" s="7"/>
      <c r="F60" s="58"/>
      <c r="G60" s="129"/>
      <c r="H60" s="7"/>
      <c r="I60" s="7"/>
      <c r="J60" s="7"/>
      <c r="O60" s="7"/>
      <c r="P60" s="140"/>
      <c r="Q60" s="7"/>
      <c r="R60" s="65"/>
      <c r="S60" s="7"/>
      <c r="T60" s="58"/>
      <c r="U60" s="7"/>
      <c r="V60" s="7"/>
      <c r="W60" s="7"/>
      <c r="X60" s="7"/>
      <c r="Y60" s="7"/>
      <c r="Z60" s="7"/>
      <c r="AA60" s="7"/>
      <c r="AB60" s="56"/>
    </row>
    <row r="61" spans="1:28" ht="13" x14ac:dyDescent="0.3">
      <c r="A61" s="62"/>
      <c r="B61" s="7"/>
      <c r="C61" s="7"/>
      <c r="D61" s="7"/>
      <c r="E61" s="7"/>
      <c r="F61" s="89"/>
      <c r="G61" s="39"/>
      <c r="H61" s="39"/>
      <c r="I61" s="39"/>
      <c r="J61" s="39"/>
      <c r="K61" s="202"/>
      <c r="L61" s="119"/>
      <c r="M61" s="39"/>
      <c r="N61" s="39"/>
      <c r="O61" s="39"/>
      <c r="P61" s="119"/>
      <c r="Q61" s="39"/>
      <c r="R61" s="109"/>
      <c r="S61" s="7"/>
      <c r="T61" s="207"/>
      <c r="U61" s="74"/>
      <c r="V61" s="205"/>
      <c r="W61" s="74"/>
      <c r="X61" s="74"/>
      <c r="Y61" s="74"/>
      <c r="Z61" s="74"/>
      <c r="AA61" s="74"/>
      <c r="AB61" s="221"/>
    </row>
    <row r="62" spans="1:28" ht="13" x14ac:dyDescent="0.3">
      <c r="A62" s="62"/>
      <c r="B62" s="7"/>
      <c r="C62" s="7"/>
      <c r="D62" s="7"/>
      <c r="E62" s="7"/>
      <c r="F62" s="7"/>
      <c r="G62" s="7"/>
      <c r="H62" s="46"/>
      <c r="I62" s="7"/>
      <c r="J62" s="7"/>
      <c r="K62" s="7"/>
      <c r="L62" s="7"/>
      <c r="M62" s="7"/>
      <c r="N62" s="7"/>
      <c r="O62" s="7"/>
      <c r="P62" s="7"/>
      <c r="Q62" s="7"/>
      <c r="R62" s="7"/>
      <c r="S62" s="7"/>
      <c r="T62" s="7"/>
      <c r="U62" s="7"/>
      <c r="V62" s="7"/>
      <c r="W62" s="7"/>
      <c r="X62" s="7"/>
      <c r="Y62" s="7"/>
      <c r="Z62" s="7"/>
      <c r="AA62" s="7"/>
      <c r="AB62" s="7"/>
    </row>
    <row r="63" spans="1:28" ht="13" x14ac:dyDescent="0.3">
      <c r="A63" s="62"/>
      <c r="B63" s="62"/>
      <c r="C63" s="136"/>
      <c r="D63" s="7"/>
      <c r="E63" s="150"/>
      <c r="F63" s="7"/>
      <c r="G63" s="150"/>
      <c r="H63" s="7"/>
      <c r="I63" s="7"/>
      <c r="J63" s="7"/>
      <c r="K63" s="7"/>
      <c r="L63" s="7"/>
      <c r="M63" s="7"/>
      <c r="N63" s="7"/>
      <c r="O63" s="7"/>
      <c r="P63" s="7"/>
      <c r="Q63" s="7"/>
      <c r="R63" s="7"/>
      <c r="S63" s="7"/>
      <c r="T63" s="7"/>
      <c r="U63" s="7"/>
      <c r="V63" s="7"/>
      <c r="W63" s="7"/>
      <c r="X63" s="7"/>
      <c r="Y63" s="7"/>
      <c r="Z63" s="7"/>
      <c r="AA63" s="7"/>
      <c r="AB63" s="7"/>
    </row>
    <row r="64" spans="1:28" ht="13" x14ac:dyDescent="0.3">
      <c r="A64" s="44" t="s">
        <v>357</v>
      </c>
      <c r="B64" s="44"/>
      <c r="C64" s="53"/>
      <c r="D64" s="214"/>
      <c r="E64" s="44"/>
      <c r="F64" s="44"/>
      <c r="G64" s="44"/>
      <c r="H64" s="44"/>
      <c r="I64" s="44"/>
      <c r="J64" s="44"/>
      <c r="K64" s="44"/>
      <c r="L64" s="44"/>
      <c r="M64" s="44"/>
      <c r="N64" s="44"/>
      <c r="O64" s="44"/>
      <c r="P64" s="44"/>
      <c r="Q64" s="44"/>
      <c r="R64" s="53"/>
      <c r="S64" s="53"/>
      <c r="T64" s="53"/>
      <c r="U64" s="53"/>
      <c r="V64" s="53"/>
      <c r="W64" s="53"/>
      <c r="X64" s="53"/>
      <c r="Y64" s="53"/>
      <c r="Z64" s="53"/>
      <c r="AA64" s="53"/>
      <c r="AB64" s="53"/>
    </row>
    <row r="65" spans="1:28" ht="13" x14ac:dyDescent="0.3">
      <c r="A65" s="62"/>
      <c r="B65" s="62"/>
      <c r="C65" s="136"/>
      <c r="D65" s="129"/>
      <c r="E65" s="7"/>
      <c r="F65" s="7"/>
      <c r="G65" s="7"/>
      <c r="H65" s="7"/>
      <c r="I65" s="7"/>
      <c r="J65" s="7"/>
      <c r="K65" s="7"/>
      <c r="L65" s="7"/>
      <c r="M65" s="7"/>
      <c r="N65" s="7"/>
      <c r="O65" s="7"/>
      <c r="P65" s="7"/>
      <c r="Q65" s="7"/>
      <c r="R65" s="7"/>
      <c r="S65" s="7"/>
      <c r="T65" s="7"/>
      <c r="U65" s="7"/>
      <c r="V65" s="7"/>
      <c r="W65" s="7"/>
      <c r="X65" s="7"/>
      <c r="Y65" s="7"/>
      <c r="Z65" s="7"/>
      <c r="AA65" s="7"/>
      <c r="AB65" s="7"/>
    </row>
    <row r="66" spans="1:28" ht="13" x14ac:dyDescent="0.3">
      <c r="A66" s="62"/>
      <c r="B66" s="62"/>
      <c r="C66" s="136"/>
      <c r="D66" s="129"/>
      <c r="E66" s="7"/>
      <c r="F66" s="7"/>
      <c r="G66" s="7"/>
      <c r="H66" s="7" t="s">
        <v>658</v>
      </c>
      <c r="I66" s="7" t="s">
        <v>659</v>
      </c>
      <c r="J66" s="7"/>
      <c r="K66" s="7"/>
      <c r="L66" s="7"/>
      <c r="M66" s="7"/>
      <c r="N66" s="7"/>
      <c r="O66" s="7"/>
      <c r="P66" s="7"/>
      <c r="Q66" s="7"/>
      <c r="R66" s="7"/>
      <c r="S66" s="7"/>
      <c r="T66" s="7"/>
      <c r="U66" s="7"/>
      <c r="V66" s="7"/>
      <c r="W66" s="7"/>
      <c r="X66" s="7"/>
      <c r="Y66" s="7"/>
      <c r="Z66" s="7"/>
      <c r="AA66" s="7"/>
      <c r="AB66" s="7"/>
    </row>
    <row r="67" spans="1:28" ht="13" x14ac:dyDescent="0.3">
      <c r="A67" s="62"/>
      <c r="B67" s="62"/>
      <c r="C67" s="136"/>
      <c r="D67" s="129"/>
      <c r="E67" s="7"/>
      <c r="F67" s="7"/>
      <c r="G67" s="7"/>
      <c r="H67" s="7" t="s">
        <v>397</v>
      </c>
      <c r="I67" s="7" t="s">
        <v>251</v>
      </c>
      <c r="J67" s="7"/>
      <c r="K67" s="7"/>
      <c r="L67" s="7"/>
      <c r="M67" s="7"/>
      <c r="N67" s="7"/>
      <c r="O67" s="7"/>
      <c r="P67" s="7"/>
      <c r="Q67" s="7"/>
      <c r="R67" s="7"/>
      <c r="S67" s="7"/>
      <c r="T67" s="7"/>
      <c r="U67" s="7"/>
      <c r="V67" s="7"/>
      <c r="W67" s="7"/>
      <c r="X67" s="7"/>
      <c r="Y67" s="7"/>
      <c r="Z67" s="7"/>
      <c r="AA67" s="7"/>
      <c r="AB67" s="7"/>
    </row>
    <row r="68" spans="1:28" ht="13" x14ac:dyDescent="0.3">
      <c r="A68" s="62"/>
      <c r="B68" s="62"/>
      <c r="C68" s="136"/>
      <c r="D68" s="129"/>
      <c r="E68" s="7"/>
      <c r="F68" s="7"/>
      <c r="G68" s="7"/>
      <c r="H68" s="7" t="s">
        <v>76</v>
      </c>
      <c r="I68" s="7" t="s">
        <v>305</v>
      </c>
      <c r="J68" s="7"/>
      <c r="K68" s="7"/>
      <c r="L68" s="7"/>
      <c r="M68" s="7"/>
      <c r="N68" s="7"/>
      <c r="O68" s="7"/>
      <c r="P68" s="7"/>
      <c r="Q68" s="7"/>
      <c r="R68" s="7"/>
      <c r="S68" s="7"/>
      <c r="T68" s="7"/>
      <c r="U68" s="7"/>
      <c r="V68" s="7"/>
      <c r="W68" s="7"/>
      <c r="X68" s="7"/>
      <c r="Y68" s="7"/>
      <c r="Z68" s="7"/>
      <c r="AA68" s="7"/>
      <c r="AB68" s="7"/>
    </row>
    <row r="69" spans="1:28" ht="13" x14ac:dyDescent="0.3">
      <c r="A69" s="62"/>
      <c r="B69" s="62"/>
      <c r="C69" s="136"/>
      <c r="D69" s="129"/>
      <c r="E69" s="7"/>
      <c r="F69" s="7"/>
      <c r="G69" s="7"/>
      <c r="H69" s="7" t="s">
        <v>252</v>
      </c>
      <c r="I69" s="7" t="s">
        <v>398</v>
      </c>
      <c r="J69" s="7"/>
      <c r="K69" s="7"/>
      <c r="L69" s="7"/>
      <c r="M69" s="7"/>
      <c r="N69" s="7"/>
      <c r="O69" s="7"/>
      <c r="P69" s="7"/>
      <c r="Q69" s="7"/>
      <c r="R69" s="7"/>
      <c r="S69" s="7"/>
      <c r="T69" s="7"/>
      <c r="U69" s="7"/>
      <c r="V69" s="7"/>
      <c r="W69" s="7"/>
      <c r="X69" s="7"/>
      <c r="Y69" s="7"/>
      <c r="Z69" s="7"/>
      <c r="AA69" s="7"/>
      <c r="AB69" s="7"/>
    </row>
    <row r="70" spans="1:28" ht="13" x14ac:dyDescent="0.3">
      <c r="A70" s="62"/>
      <c r="B70" s="62"/>
      <c r="C70" s="136"/>
      <c r="D70" s="129"/>
      <c r="E70" s="7"/>
      <c r="F70" s="7"/>
      <c r="G70" s="7"/>
      <c r="H70" s="7" t="s">
        <v>434</v>
      </c>
      <c r="I70" s="7" t="s">
        <v>200</v>
      </c>
      <c r="J70" s="7"/>
      <c r="K70" s="7"/>
      <c r="L70" s="7"/>
      <c r="M70" s="7"/>
      <c r="N70" s="7"/>
      <c r="O70" s="7"/>
      <c r="P70" s="7"/>
      <c r="Q70" s="7"/>
      <c r="R70" s="7"/>
      <c r="S70" s="7"/>
      <c r="T70" s="7"/>
      <c r="U70" s="7"/>
      <c r="V70" s="7"/>
      <c r="W70" s="7"/>
      <c r="X70" s="7"/>
      <c r="Y70" s="7"/>
      <c r="Z70" s="7"/>
      <c r="AA70" s="7"/>
      <c r="AB70" s="7"/>
    </row>
    <row r="71" spans="1:28" ht="13" x14ac:dyDescent="0.3">
      <c r="A71" s="62"/>
      <c r="B71" s="62"/>
      <c r="C71" s="136"/>
      <c r="D71" s="129"/>
      <c r="E71" s="7"/>
      <c r="F71" s="7"/>
      <c r="G71" s="7"/>
      <c r="H71" s="7" t="s">
        <v>479</v>
      </c>
      <c r="I71" s="7" t="s">
        <v>435</v>
      </c>
      <c r="J71" s="7"/>
      <c r="K71" s="7"/>
      <c r="L71" s="7"/>
      <c r="M71" s="7"/>
      <c r="N71" s="7"/>
      <c r="O71" s="7"/>
      <c r="P71" s="7"/>
      <c r="Q71" s="7"/>
      <c r="R71" s="7"/>
      <c r="S71" s="7"/>
      <c r="T71" s="7"/>
      <c r="U71" s="7"/>
      <c r="V71" s="7"/>
      <c r="W71" s="7"/>
      <c r="X71" s="7"/>
      <c r="Y71" s="7"/>
      <c r="Z71" s="7"/>
      <c r="AA71" s="7"/>
      <c r="AB71" s="7"/>
    </row>
    <row r="72" spans="1:28" ht="13" x14ac:dyDescent="0.3">
      <c r="A72" s="62"/>
      <c r="B72" s="62"/>
      <c r="C72" s="136"/>
      <c r="D72" s="129"/>
      <c r="E72" s="7"/>
      <c r="F72" s="7"/>
      <c r="G72" s="7"/>
      <c r="H72" s="7" t="s">
        <v>39</v>
      </c>
      <c r="I72" s="7" t="s">
        <v>609</v>
      </c>
      <c r="J72" s="7"/>
      <c r="K72" s="7"/>
      <c r="L72" s="7"/>
      <c r="M72" s="7"/>
      <c r="N72" s="7"/>
      <c r="O72" s="7"/>
      <c r="P72" s="7"/>
      <c r="Q72" s="7"/>
      <c r="R72" s="7"/>
      <c r="S72" s="7"/>
      <c r="T72" s="7"/>
      <c r="U72" s="7"/>
      <c r="V72" s="7"/>
      <c r="W72" s="7"/>
      <c r="X72" s="7"/>
      <c r="Y72" s="7"/>
      <c r="Z72" s="7"/>
      <c r="AA72" s="7"/>
      <c r="AB72" s="7"/>
    </row>
    <row r="73" spans="1:28" ht="13" x14ac:dyDescent="0.3">
      <c r="A73" s="62"/>
      <c r="B73" s="62"/>
      <c r="C73" s="136"/>
      <c r="D73" s="129"/>
      <c r="E73" s="7"/>
      <c r="F73" s="7"/>
      <c r="G73" s="7"/>
      <c r="H73" s="7" t="s">
        <v>610</v>
      </c>
      <c r="I73" s="7" t="s">
        <v>201</v>
      </c>
      <c r="J73" s="7"/>
      <c r="K73" s="7"/>
      <c r="L73" s="7"/>
      <c r="M73" s="7"/>
      <c r="N73" s="7"/>
      <c r="O73" s="7"/>
      <c r="P73" s="7"/>
      <c r="Q73" s="7"/>
      <c r="R73" s="7"/>
      <c r="S73" s="7"/>
      <c r="T73" s="7"/>
      <c r="U73" s="7"/>
      <c r="V73" s="7"/>
      <c r="W73" s="7"/>
      <c r="X73" s="7"/>
      <c r="Y73" s="7"/>
      <c r="Z73" s="7"/>
      <c r="AA73" s="7"/>
      <c r="AB73" s="7"/>
    </row>
    <row r="74" spans="1:28" ht="13" x14ac:dyDescent="0.3">
      <c r="A74" s="62"/>
      <c r="B74" s="62"/>
      <c r="C74" s="136"/>
      <c r="D74" s="129"/>
      <c r="E74" s="7"/>
      <c r="F74" s="7"/>
      <c r="G74" s="7"/>
      <c r="H74" s="7" t="s">
        <v>611</v>
      </c>
      <c r="I74" s="7" t="s">
        <v>612</v>
      </c>
      <c r="J74" s="7"/>
      <c r="K74" s="7"/>
      <c r="L74" s="7"/>
      <c r="M74" s="7"/>
      <c r="N74" s="7"/>
      <c r="O74" s="7"/>
      <c r="P74" s="7"/>
      <c r="Q74" s="7"/>
      <c r="R74" s="7"/>
      <c r="S74" s="7"/>
      <c r="T74" s="7"/>
      <c r="U74" s="7"/>
      <c r="V74" s="7"/>
      <c r="W74" s="7"/>
      <c r="X74" s="7"/>
      <c r="Y74" s="7"/>
      <c r="Z74" s="7"/>
      <c r="AA74" s="7"/>
      <c r="AB74" s="7"/>
    </row>
    <row r="75" spans="1:28" ht="13" x14ac:dyDescent="0.3">
      <c r="A75" s="62"/>
      <c r="B75" s="62"/>
      <c r="C75" s="136"/>
      <c r="D75" s="129"/>
      <c r="E75" s="7"/>
      <c r="F75" s="7"/>
      <c r="G75" s="7"/>
      <c r="H75" s="7" t="s">
        <v>77</v>
      </c>
      <c r="I75" s="7" t="s">
        <v>613</v>
      </c>
      <c r="J75" s="7"/>
      <c r="K75" s="7"/>
      <c r="L75" s="7"/>
      <c r="M75" s="7"/>
      <c r="N75" s="7"/>
      <c r="O75" s="7"/>
      <c r="P75" s="7"/>
      <c r="Q75" s="7"/>
      <c r="R75" s="7"/>
      <c r="S75" s="7"/>
      <c r="T75" s="7"/>
      <c r="U75" s="7"/>
      <c r="V75" s="7"/>
      <c r="W75" s="7"/>
      <c r="X75" s="7"/>
      <c r="Y75" s="7"/>
      <c r="Z75" s="7"/>
      <c r="AA75" s="7"/>
      <c r="AB75" s="7"/>
    </row>
    <row r="76" spans="1:28" ht="13" x14ac:dyDescent="0.3">
      <c r="A76" s="62"/>
      <c r="B76" s="62"/>
      <c r="C76" s="136"/>
      <c r="D76" s="129"/>
      <c r="E76" s="7"/>
      <c r="F76" s="7"/>
      <c r="G76" s="7"/>
      <c r="H76" s="7" t="s">
        <v>516</v>
      </c>
      <c r="I76" s="7" t="s">
        <v>306</v>
      </c>
      <c r="J76" s="7"/>
      <c r="K76" s="7"/>
      <c r="L76" s="7"/>
      <c r="M76" s="7"/>
      <c r="N76" s="7"/>
      <c r="O76" s="7"/>
      <c r="P76" s="7"/>
      <c r="Q76" s="7"/>
      <c r="R76" s="7"/>
      <c r="S76" s="7"/>
      <c r="T76" s="7"/>
      <c r="U76" s="7"/>
      <c r="V76" s="7"/>
      <c r="W76" s="7"/>
      <c r="X76" s="7"/>
      <c r="Y76" s="7"/>
      <c r="Z76" s="7"/>
      <c r="AA76" s="7"/>
      <c r="AB76" s="7"/>
    </row>
    <row r="77" spans="1:28" ht="13" x14ac:dyDescent="0.3">
      <c r="A77" s="62"/>
      <c r="B77" s="62"/>
      <c r="C77" s="136"/>
      <c r="D77" s="129"/>
      <c r="E77" s="7"/>
      <c r="F77" s="7"/>
      <c r="G77" s="7"/>
      <c r="H77" s="7" t="s">
        <v>358</v>
      </c>
      <c r="I77" s="7" t="s">
        <v>154</v>
      </c>
      <c r="J77" s="7"/>
      <c r="K77" s="7"/>
      <c r="L77" s="7"/>
      <c r="M77" s="7"/>
      <c r="N77" s="7"/>
      <c r="O77" s="7"/>
      <c r="P77" s="7"/>
      <c r="Q77" s="7"/>
      <c r="R77" s="7"/>
      <c r="S77" s="7"/>
      <c r="T77" s="7"/>
      <c r="U77" s="7"/>
      <c r="V77" s="7"/>
      <c r="W77" s="7"/>
      <c r="X77" s="7"/>
      <c r="Y77" s="7"/>
      <c r="Z77" s="7"/>
      <c r="AA77" s="7"/>
      <c r="AB77" s="7"/>
    </row>
    <row r="78" spans="1:28" ht="13" x14ac:dyDescent="0.3">
      <c r="A78" s="62"/>
      <c r="B78" s="62"/>
      <c r="C78" s="136"/>
      <c r="D78" s="129"/>
      <c r="E78" s="7"/>
      <c r="F78" s="7"/>
      <c r="G78" s="7"/>
      <c r="H78" s="7" t="s">
        <v>660</v>
      </c>
      <c r="I78" s="7" t="s">
        <v>253</v>
      </c>
      <c r="J78" s="7"/>
      <c r="K78" s="7"/>
      <c r="L78" s="7"/>
      <c r="M78" s="7"/>
      <c r="N78" s="7"/>
      <c r="O78" s="7"/>
      <c r="P78" s="7"/>
      <c r="Q78" s="7"/>
      <c r="R78" s="7"/>
      <c r="S78" s="7"/>
      <c r="T78" s="7"/>
      <c r="U78" s="7"/>
      <c r="V78" s="7"/>
      <c r="W78" s="7"/>
      <c r="X78" s="7"/>
      <c r="Y78" s="7"/>
      <c r="Z78" s="7"/>
      <c r="AA78" s="7"/>
      <c r="AB78" s="7"/>
    </row>
    <row r="79" spans="1:28" ht="13" x14ac:dyDescent="0.3">
      <c r="A79" s="62"/>
      <c r="B79" s="62"/>
      <c r="C79" s="136"/>
      <c r="D79" s="129"/>
      <c r="E79" s="7"/>
      <c r="F79" s="7"/>
      <c r="G79" s="7"/>
      <c r="H79" s="7" t="s">
        <v>202</v>
      </c>
      <c r="I79" s="7" t="s">
        <v>517</v>
      </c>
      <c r="J79" s="7"/>
      <c r="K79" s="7"/>
      <c r="L79" s="7"/>
      <c r="M79" s="7"/>
      <c r="N79" s="7"/>
      <c r="O79" s="7"/>
      <c r="P79" s="7"/>
      <c r="Q79" s="7"/>
      <c r="R79" s="7"/>
      <c r="S79" s="7"/>
      <c r="T79" s="7"/>
      <c r="U79" s="7"/>
      <c r="V79" s="7"/>
      <c r="W79" s="7"/>
      <c r="X79" s="7"/>
      <c r="Y79" s="7"/>
      <c r="Z79" s="7"/>
      <c r="AA79" s="7"/>
      <c r="AB79" s="7"/>
    </row>
    <row r="80" spans="1:28" ht="13" x14ac:dyDescent="0.3">
      <c r="A80" s="62"/>
      <c r="B80" s="62"/>
      <c r="C80" s="136"/>
      <c r="D80" s="129"/>
      <c r="E80" s="7"/>
      <c r="F80" s="7"/>
      <c r="G80" s="7"/>
      <c r="H80" s="7" t="s">
        <v>480</v>
      </c>
      <c r="I80" s="7" t="s">
        <v>480</v>
      </c>
      <c r="J80" s="7"/>
      <c r="K80" s="7"/>
      <c r="L80" s="7"/>
      <c r="M80" s="7"/>
      <c r="N80" s="7"/>
      <c r="O80" s="7"/>
      <c r="P80" s="7"/>
      <c r="Q80" s="7"/>
      <c r="R80" s="7"/>
      <c r="S80" s="7"/>
      <c r="T80" s="7"/>
      <c r="U80" s="7"/>
      <c r="V80" s="7"/>
      <c r="W80" s="7"/>
      <c r="X80" s="7"/>
      <c r="Y80" s="7"/>
      <c r="Z80" s="7"/>
      <c r="AA80" s="7"/>
      <c r="AB80" s="7"/>
    </row>
    <row r="81" spans="1:28" ht="13" x14ac:dyDescent="0.3">
      <c r="A81" s="62"/>
      <c r="B81" s="62"/>
      <c r="C81" s="136"/>
      <c r="D81" s="129"/>
      <c r="E81" s="7"/>
      <c r="F81" s="7"/>
      <c r="G81" s="7"/>
      <c r="H81" s="7" t="s">
        <v>481</v>
      </c>
      <c r="I81" s="7" t="s">
        <v>78</v>
      </c>
      <c r="J81" s="7"/>
      <c r="K81" s="7"/>
      <c r="L81" s="7"/>
      <c r="M81" s="7"/>
      <c r="N81" s="7"/>
      <c r="O81" s="7"/>
      <c r="P81" s="7"/>
      <c r="Q81" s="7"/>
      <c r="R81" s="7"/>
      <c r="S81" s="7"/>
      <c r="T81" s="7"/>
      <c r="U81" s="7"/>
      <c r="V81" s="7"/>
      <c r="W81" s="7"/>
      <c r="X81" s="7"/>
      <c r="Y81" s="7"/>
      <c r="Z81" s="7"/>
      <c r="AA81" s="7"/>
      <c r="AB81" s="7"/>
    </row>
    <row r="82" spans="1:28" ht="13" x14ac:dyDescent="0.3">
      <c r="A82" s="62"/>
      <c r="B82" s="62"/>
      <c r="C82" s="136"/>
      <c r="D82" s="129"/>
      <c r="E82" s="7"/>
      <c r="F82" s="7"/>
      <c r="G82" s="7"/>
      <c r="H82" s="7" t="s">
        <v>614</v>
      </c>
      <c r="I82" s="7" t="s">
        <v>254</v>
      </c>
      <c r="J82" s="7"/>
      <c r="K82" s="7"/>
      <c r="L82" s="7"/>
      <c r="M82" s="7"/>
      <c r="N82" s="7"/>
      <c r="O82" s="7"/>
      <c r="P82" s="7"/>
      <c r="Q82" s="7"/>
      <c r="R82" s="7"/>
      <c r="S82" s="7"/>
      <c r="T82" s="7"/>
      <c r="U82" s="7"/>
      <c r="V82" s="7"/>
      <c r="W82" s="7"/>
      <c r="X82" s="7"/>
      <c r="Y82" s="7"/>
      <c r="Z82" s="7"/>
      <c r="AA82" s="7"/>
      <c r="AB82" s="7"/>
    </row>
    <row r="83" spans="1:28" ht="13" x14ac:dyDescent="0.3">
      <c r="A83" s="62"/>
      <c r="B83" s="62"/>
      <c r="C83" s="136"/>
      <c r="D83" s="129"/>
      <c r="E83" s="7"/>
      <c r="F83" s="7"/>
      <c r="G83" s="7"/>
      <c r="H83" s="7" t="s">
        <v>566</v>
      </c>
      <c r="I83" s="7" t="s">
        <v>518</v>
      </c>
      <c r="J83" s="7"/>
      <c r="K83" s="7"/>
      <c r="L83" s="7"/>
      <c r="M83" s="7"/>
      <c r="N83" s="7"/>
      <c r="O83" s="7"/>
      <c r="P83" s="7"/>
      <c r="Q83" s="7"/>
      <c r="R83" s="7"/>
      <c r="S83" s="7"/>
      <c r="T83" s="7"/>
      <c r="U83" s="7"/>
      <c r="V83" s="7"/>
      <c r="W83" s="7"/>
      <c r="X83" s="7"/>
      <c r="Y83" s="7"/>
      <c r="Z83" s="7"/>
      <c r="AA83" s="7"/>
      <c r="AB83" s="7"/>
    </row>
    <row r="84" spans="1:28" ht="13" x14ac:dyDescent="0.3">
      <c r="A84" s="62"/>
      <c r="B84" s="62"/>
      <c r="C84" s="136"/>
      <c r="D84" s="129"/>
      <c r="E84" s="7"/>
      <c r="F84" s="7"/>
      <c r="G84" s="7"/>
      <c r="H84" s="7" t="s">
        <v>482</v>
      </c>
      <c r="I84" s="7" t="s">
        <v>399</v>
      </c>
      <c r="J84" s="7"/>
      <c r="K84" s="7"/>
      <c r="L84" s="7"/>
      <c r="M84" s="7"/>
      <c r="N84" s="7"/>
      <c r="O84" s="7"/>
      <c r="P84" s="7"/>
      <c r="Q84" s="7"/>
      <c r="R84" s="7"/>
      <c r="S84" s="7"/>
      <c r="T84" s="7"/>
      <c r="U84" s="7"/>
      <c r="V84" s="7"/>
      <c r="W84" s="7"/>
      <c r="X84" s="7"/>
      <c r="Y84" s="7"/>
      <c r="Z84" s="7"/>
      <c r="AA84" s="7"/>
      <c r="AB84" s="7"/>
    </row>
    <row r="85" spans="1:28" ht="13" x14ac:dyDescent="0.3">
      <c r="A85" s="62"/>
      <c r="B85" s="62"/>
      <c r="C85" s="136"/>
      <c r="D85" s="129"/>
      <c r="E85" s="7"/>
      <c r="F85" s="7"/>
      <c r="G85" s="7"/>
      <c r="H85" s="7" t="s">
        <v>2</v>
      </c>
      <c r="I85" s="7" t="s">
        <v>307</v>
      </c>
      <c r="J85" s="7"/>
      <c r="K85" s="7"/>
      <c r="L85" s="7"/>
      <c r="M85" s="7"/>
      <c r="N85" s="7"/>
      <c r="O85" s="7"/>
      <c r="P85" s="7"/>
      <c r="Q85" s="7"/>
      <c r="R85" s="7"/>
      <c r="S85" s="7"/>
      <c r="T85" s="7"/>
      <c r="U85" s="7"/>
      <c r="V85" s="7"/>
      <c r="W85" s="7"/>
      <c r="X85" s="7"/>
      <c r="Y85" s="7"/>
      <c r="Z85" s="7"/>
      <c r="AA85" s="7"/>
      <c r="AB85" s="7"/>
    </row>
    <row r="86" spans="1:28" ht="13" x14ac:dyDescent="0.3">
      <c r="A86" s="62"/>
      <c r="B86" s="62"/>
      <c r="C86" s="136"/>
      <c r="D86" s="129"/>
      <c r="E86" s="7"/>
      <c r="F86" s="7"/>
      <c r="G86" s="7"/>
      <c r="H86" s="7" t="s">
        <v>40</v>
      </c>
      <c r="I86" s="7" t="s">
        <v>519</v>
      </c>
      <c r="J86" s="7"/>
      <c r="K86" s="7"/>
      <c r="L86" s="7"/>
      <c r="M86" s="7"/>
      <c r="N86" s="7"/>
      <c r="O86" s="7"/>
      <c r="P86" s="7"/>
      <c r="Q86" s="7"/>
      <c r="R86" s="7"/>
      <c r="S86" s="7"/>
      <c r="T86" s="7"/>
      <c r="U86" s="7"/>
      <c r="V86" s="7"/>
      <c r="W86" s="7"/>
      <c r="X86" s="7"/>
      <c r="Y86" s="7"/>
      <c r="Z86" s="7"/>
      <c r="AA86" s="7"/>
      <c r="AB86" s="7"/>
    </row>
    <row r="87" spans="1:28" ht="13" x14ac:dyDescent="0.3">
      <c r="A87" s="62"/>
      <c r="B87" s="62"/>
      <c r="C87" s="136"/>
      <c r="D87" s="129"/>
      <c r="E87" s="7"/>
      <c r="F87" s="7"/>
      <c r="G87" s="7"/>
      <c r="H87" s="7" t="s">
        <v>483</v>
      </c>
      <c r="I87" s="7" t="s">
        <v>520</v>
      </c>
      <c r="J87" s="7"/>
      <c r="K87" s="7"/>
      <c r="L87" s="7"/>
      <c r="M87" s="7"/>
      <c r="N87" s="7"/>
      <c r="O87" s="7"/>
      <c r="P87" s="7"/>
      <c r="Q87" s="7"/>
      <c r="R87" s="7"/>
      <c r="S87" s="7"/>
      <c r="T87" s="7"/>
      <c r="U87" s="7"/>
      <c r="V87" s="7"/>
      <c r="W87" s="7"/>
      <c r="X87" s="7"/>
      <c r="Y87" s="7"/>
      <c r="Z87" s="7"/>
      <c r="AA87" s="7"/>
      <c r="AB87" s="7"/>
    </row>
    <row r="88" spans="1:28" ht="13" x14ac:dyDescent="0.3">
      <c r="A88" s="62"/>
      <c r="B88" s="62"/>
      <c r="C88" s="136"/>
      <c r="D88" s="129"/>
      <c r="E88" s="7"/>
      <c r="F88" s="7"/>
      <c r="G88" s="7"/>
      <c r="H88" s="7" t="s">
        <v>484</v>
      </c>
      <c r="I88" s="7" t="s">
        <v>110</v>
      </c>
      <c r="J88" s="7"/>
      <c r="K88" s="7"/>
      <c r="L88" s="7"/>
      <c r="M88" s="7"/>
      <c r="N88" s="7"/>
      <c r="O88" s="7"/>
      <c r="P88" s="7"/>
      <c r="Q88" s="7"/>
      <c r="R88" s="7"/>
      <c r="S88" s="7"/>
      <c r="T88" s="7"/>
      <c r="U88" s="7"/>
      <c r="V88" s="7"/>
      <c r="W88" s="7"/>
      <c r="X88" s="7"/>
      <c r="Y88" s="7"/>
      <c r="Z88" s="7"/>
      <c r="AA88" s="7"/>
      <c r="AB88" s="7"/>
    </row>
    <row r="89" spans="1:28" ht="13" x14ac:dyDescent="0.3">
      <c r="A89" s="62"/>
      <c r="B89" s="62"/>
      <c r="C89" s="136"/>
      <c r="D89" s="129"/>
      <c r="E89" s="7"/>
      <c r="F89" s="7"/>
      <c r="G89" s="7"/>
      <c r="H89" s="7" t="s">
        <v>111</v>
      </c>
      <c r="I89" s="7" t="s">
        <v>308</v>
      </c>
      <c r="J89" s="7"/>
      <c r="K89" s="7"/>
      <c r="L89" s="7"/>
      <c r="M89" s="7"/>
      <c r="N89" s="7"/>
      <c r="O89" s="7"/>
      <c r="P89" s="7"/>
      <c r="Q89" s="7"/>
      <c r="R89" s="7"/>
      <c r="S89" s="7"/>
      <c r="T89" s="7"/>
      <c r="U89" s="7"/>
      <c r="V89" s="7"/>
      <c r="W89" s="7"/>
      <c r="X89" s="7"/>
      <c r="Y89" s="7"/>
      <c r="Z89" s="7"/>
      <c r="AA89" s="7"/>
      <c r="AB89" s="7"/>
    </row>
    <row r="90" spans="1:28" ht="13" x14ac:dyDescent="0.3">
      <c r="A90" s="62"/>
      <c r="B90" s="62"/>
      <c r="C90" s="136"/>
      <c r="D90" s="129"/>
      <c r="E90" s="7"/>
      <c r="F90" s="7"/>
      <c r="G90" s="7"/>
      <c r="H90" s="7" t="s">
        <v>309</v>
      </c>
      <c r="I90" s="7" t="s">
        <v>41</v>
      </c>
      <c r="J90" s="7"/>
      <c r="K90" s="7"/>
      <c r="L90" s="7"/>
      <c r="M90" s="7"/>
      <c r="N90" s="7"/>
      <c r="O90" s="7"/>
      <c r="P90" s="7"/>
      <c r="Q90" s="7"/>
      <c r="R90" s="7"/>
      <c r="S90" s="7"/>
      <c r="T90" s="7"/>
      <c r="U90" s="7"/>
      <c r="V90" s="7"/>
      <c r="W90" s="7"/>
      <c r="X90" s="7"/>
      <c r="Y90" s="7"/>
      <c r="Z90" s="7"/>
      <c r="AA90" s="7"/>
      <c r="AB90" s="7"/>
    </row>
    <row r="91" spans="1:28" ht="13" x14ac:dyDescent="0.3">
      <c r="A91" s="62"/>
      <c r="B91" s="62"/>
      <c r="C91" s="136"/>
      <c r="D91" s="129"/>
      <c r="E91" s="7"/>
      <c r="F91" s="7"/>
      <c r="G91" s="7"/>
      <c r="H91" s="7" t="s">
        <v>42</v>
      </c>
      <c r="I91" s="7" t="s">
        <v>43</v>
      </c>
      <c r="J91" s="7"/>
      <c r="K91" s="7"/>
      <c r="L91" s="7"/>
      <c r="M91" s="7"/>
      <c r="N91" s="7"/>
      <c r="O91" s="7"/>
      <c r="P91" s="7"/>
      <c r="Q91" s="7"/>
      <c r="R91" s="7"/>
      <c r="S91" s="7"/>
      <c r="T91" s="7"/>
      <c r="U91" s="7"/>
      <c r="V91" s="7"/>
      <c r="W91" s="7"/>
      <c r="X91" s="7"/>
      <c r="Y91" s="7"/>
      <c r="Z91" s="7"/>
      <c r="AA91" s="7"/>
      <c r="AB91" s="7"/>
    </row>
    <row r="92" spans="1:28" ht="13" x14ac:dyDescent="0.3">
      <c r="A92" s="62"/>
      <c r="B92" s="62"/>
      <c r="C92" s="136"/>
      <c r="D92" s="129"/>
      <c r="E92" s="7"/>
      <c r="F92" s="7"/>
      <c r="G92" s="7"/>
      <c r="H92" s="7" t="s">
        <v>3</v>
      </c>
      <c r="I92" s="7" t="s">
        <v>203</v>
      </c>
      <c r="J92" s="7"/>
      <c r="K92" s="7"/>
      <c r="L92" s="7"/>
      <c r="M92" s="7"/>
      <c r="N92" s="7"/>
      <c r="O92" s="7"/>
      <c r="P92" s="7"/>
      <c r="Q92" s="7"/>
      <c r="R92" s="7"/>
      <c r="S92" s="7"/>
      <c r="T92" s="7"/>
      <c r="U92" s="7"/>
      <c r="V92" s="7"/>
      <c r="W92" s="7"/>
      <c r="X92" s="7"/>
      <c r="Y92" s="7"/>
      <c r="Z92" s="7"/>
      <c r="AA92" s="7"/>
      <c r="AB92" s="7"/>
    </row>
    <row r="93" spans="1:28" ht="13" x14ac:dyDescent="0.3">
      <c r="A93" s="62"/>
      <c r="B93" s="62"/>
      <c r="C93" s="136"/>
      <c r="D93" s="129"/>
      <c r="E93" s="7"/>
      <c r="F93" s="7"/>
      <c r="G93" s="7"/>
      <c r="H93" s="7" t="s">
        <v>485</v>
      </c>
      <c r="I93" s="7" t="s">
        <v>615</v>
      </c>
      <c r="J93" s="7"/>
      <c r="K93" s="7"/>
      <c r="L93" s="7"/>
      <c r="M93" s="7"/>
      <c r="N93" s="7"/>
      <c r="O93" s="7"/>
      <c r="P93" s="7"/>
      <c r="Q93" s="7"/>
      <c r="R93" s="7"/>
      <c r="S93" s="7"/>
      <c r="T93" s="7"/>
      <c r="U93" s="7"/>
      <c r="V93" s="7"/>
      <c r="W93" s="7"/>
      <c r="X93" s="7"/>
      <c r="Y93" s="7"/>
      <c r="Z93" s="7"/>
      <c r="AA93" s="7"/>
      <c r="AB93" s="7"/>
    </row>
    <row r="94" spans="1:28" ht="13" x14ac:dyDescent="0.3">
      <c r="A94" s="62"/>
      <c r="B94" s="62"/>
      <c r="C94" s="136"/>
      <c r="D94" s="129"/>
      <c r="E94" s="7"/>
      <c r="F94" s="7"/>
      <c r="G94" s="7"/>
      <c r="H94" s="7" t="s">
        <v>359</v>
      </c>
      <c r="I94" s="7" t="s">
        <v>661</v>
      </c>
      <c r="J94" s="7"/>
      <c r="K94" s="7"/>
      <c r="L94" s="7"/>
      <c r="M94" s="7"/>
      <c r="N94" s="7"/>
      <c r="O94" s="7"/>
      <c r="P94" s="7"/>
      <c r="Q94" s="7"/>
      <c r="R94" s="7"/>
      <c r="S94" s="7"/>
      <c r="T94" s="7"/>
      <c r="U94" s="7"/>
      <c r="V94" s="7"/>
      <c r="W94" s="7"/>
      <c r="X94" s="7"/>
      <c r="Y94" s="7"/>
      <c r="Z94" s="7"/>
      <c r="AA94" s="7"/>
      <c r="AB94" s="7"/>
    </row>
    <row r="95" spans="1:28" ht="13" x14ac:dyDescent="0.3">
      <c r="A95" s="62"/>
      <c r="B95" s="62"/>
      <c r="C95" s="136"/>
      <c r="D95" s="129"/>
      <c r="E95" s="7"/>
      <c r="F95" s="7"/>
      <c r="G95" s="7"/>
      <c r="H95" s="7" t="s">
        <v>616</v>
      </c>
      <c r="I95" s="7" t="s">
        <v>310</v>
      </c>
      <c r="J95" s="7"/>
      <c r="K95" s="7"/>
      <c r="L95" s="7"/>
      <c r="M95" s="7"/>
      <c r="N95" s="7"/>
      <c r="O95" s="7"/>
      <c r="P95" s="7"/>
      <c r="Q95" s="7"/>
      <c r="R95" s="7"/>
      <c r="S95" s="7"/>
      <c r="T95" s="7"/>
      <c r="U95" s="7"/>
      <c r="V95" s="7"/>
      <c r="W95" s="7"/>
      <c r="X95" s="7"/>
      <c r="Y95" s="7"/>
      <c r="Z95" s="7"/>
      <c r="AA95" s="7"/>
      <c r="AB95" s="7"/>
    </row>
    <row r="96" spans="1:28" ht="13" x14ac:dyDescent="0.3">
      <c r="A96" s="62"/>
      <c r="B96" s="62"/>
      <c r="C96" s="136"/>
      <c r="D96" s="129"/>
      <c r="E96" s="7"/>
      <c r="F96" s="7"/>
      <c r="G96" s="7"/>
      <c r="H96" s="7" t="s">
        <v>356</v>
      </c>
      <c r="I96" s="7" t="s">
        <v>360</v>
      </c>
      <c r="J96" s="7"/>
      <c r="K96" s="7"/>
      <c r="L96" s="7"/>
      <c r="M96" s="7"/>
      <c r="N96" s="7"/>
      <c r="O96" s="7"/>
      <c r="P96" s="7"/>
      <c r="Q96" s="7"/>
      <c r="R96" s="7"/>
      <c r="S96" s="7"/>
      <c r="T96" s="7"/>
      <c r="U96" s="7"/>
      <c r="V96" s="7"/>
      <c r="W96" s="7"/>
      <c r="X96" s="7"/>
      <c r="Y96" s="7"/>
      <c r="Z96" s="7"/>
      <c r="AA96" s="7"/>
      <c r="AB96" s="7"/>
    </row>
    <row r="97" spans="1:28" ht="13" x14ac:dyDescent="0.3">
      <c r="A97" s="62"/>
      <c r="B97" s="62"/>
      <c r="C97" s="136"/>
      <c r="D97" s="129"/>
      <c r="E97" s="7"/>
      <c r="F97" s="7"/>
      <c r="G97" s="7"/>
      <c r="H97" s="7" t="s">
        <v>255</v>
      </c>
      <c r="I97" s="7" t="s">
        <v>400</v>
      </c>
      <c r="J97" s="7"/>
      <c r="K97" s="7"/>
      <c r="L97" s="7"/>
      <c r="M97" s="7"/>
      <c r="N97" s="7"/>
      <c r="O97" s="7"/>
      <c r="P97" s="7"/>
      <c r="Q97" s="7"/>
      <c r="R97" s="7"/>
      <c r="S97" s="7"/>
      <c r="T97" s="7"/>
      <c r="U97" s="7"/>
      <c r="V97" s="7"/>
      <c r="W97" s="7"/>
      <c r="X97" s="7"/>
      <c r="Y97" s="7"/>
      <c r="Z97" s="7"/>
      <c r="AA97" s="7"/>
      <c r="AB97" s="7"/>
    </row>
    <row r="98" spans="1:28" ht="13" x14ac:dyDescent="0.3">
      <c r="A98" s="62"/>
      <c r="B98" s="62"/>
      <c r="C98" s="136"/>
      <c r="D98" s="129"/>
      <c r="E98" s="7"/>
      <c r="F98" s="7"/>
      <c r="G98" s="7"/>
      <c r="H98" s="7" t="s">
        <v>521</v>
      </c>
      <c r="I98" s="7" t="s">
        <v>361</v>
      </c>
      <c r="J98" s="7"/>
      <c r="K98" s="7"/>
      <c r="L98" s="7"/>
      <c r="M98" s="7"/>
      <c r="N98" s="7"/>
      <c r="O98" s="7"/>
      <c r="P98" s="7"/>
      <c r="Q98" s="7"/>
      <c r="R98" s="7"/>
      <c r="S98" s="7"/>
      <c r="T98" s="7"/>
      <c r="U98" s="7"/>
      <c r="V98" s="7"/>
      <c r="W98" s="7"/>
      <c r="X98" s="7"/>
      <c r="Y98" s="7"/>
      <c r="Z98" s="7"/>
      <c r="AA98" s="7"/>
      <c r="AB98" s="7"/>
    </row>
    <row r="99" spans="1:28" ht="13" x14ac:dyDescent="0.3">
      <c r="A99" s="62"/>
      <c r="B99" s="62"/>
      <c r="C99" s="136"/>
      <c r="D99" s="129"/>
      <c r="E99" s="7"/>
      <c r="F99" s="7"/>
      <c r="G99" s="7"/>
      <c r="H99" s="7" t="s">
        <v>362</v>
      </c>
      <c r="I99" s="7" t="s">
        <v>256</v>
      </c>
      <c r="J99" s="7"/>
      <c r="K99" s="7"/>
      <c r="L99" s="7"/>
      <c r="M99" s="7"/>
      <c r="N99" s="7"/>
      <c r="O99" s="7"/>
      <c r="P99" s="7"/>
      <c r="Q99" s="7"/>
      <c r="R99" s="7"/>
      <c r="S99" s="7"/>
      <c r="T99" s="7"/>
      <c r="U99" s="7"/>
      <c r="V99" s="7"/>
      <c r="W99" s="7"/>
      <c r="X99" s="7"/>
      <c r="Y99" s="7"/>
      <c r="Z99" s="7"/>
      <c r="AA99" s="7"/>
      <c r="AB99" s="7"/>
    </row>
    <row r="100" spans="1:28" ht="13" x14ac:dyDescent="0.3">
      <c r="A100" s="62"/>
      <c r="B100" s="62"/>
      <c r="C100" s="136"/>
      <c r="D100" s="129"/>
      <c r="E100" s="7"/>
      <c r="F100" s="7"/>
      <c r="G100" s="7"/>
      <c r="H100" s="7" t="s">
        <v>478</v>
      </c>
      <c r="I100" s="7" t="s">
        <v>204</v>
      </c>
      <c r="J100" s="7"/>
      <c r="K100" s="7"/>
      <c r="L100" s="7"/>
      <c r="M100" s="7"/>
      <c r="N100" s="7"/>
      <c r="O100" s="7"/>
      <c r="P100" s="7"/>
      <c r="Q100" s="7"/>
      <c r="R100" s="7"/>
      <c r="S100" s="7"/>
      <c r="T100" s="7"/>
      <c r="U100" s="7"/>
      <c r="V100" s="7"/>
      <c r="W100" s="7"/>
      <c r="X100" s="7"/>
      <c r="Y100" s="7"/>
      <c r="Z100" s="7"/>
      <c r="AA100" s="7"/>
      <c r="AB100" s="7"/>
    </row>
    <row r="101" spans="1:28" ht="13" x14ac:dyDescent="0.3">
      <c r="A101" s="62"/>
      <c r="B101" s="62"/>
      <c r="C101" s="136"/>
      <c r="D101" s="129"/>
      <c r="E101" s="7"/>
      <c r="F101" s="7"/>
      <c r="G101" s="7"/>
      <c r="H101" s="7" t="s">
        <v>257</v>
      </c>
      <c r="I101" s="7" t="s">
        <v>155</v>
      </c>
      <c r="J101" s="7"/>
      <c r="K101" s="7"/>
      <c r="L101" s="7"/>
      <c r="M101" s="7"/>
      <c r="N101" s="7"/>
      <c r="O101" s="7"/>
      <c r="P101" s="7"/>
      <c r="Q101" s="7"/>
      <c r="R101" s="7"/>
      <c r="S101" s="7"/>
      <c r="T101" s="7"/>
      <c r="U101" s="7"/>
      <c r="V101" s="7"/>
      <c r="W101" s="7"/>
      <c r="X101" s="7"/>
      <c r="Y101" s="7"/>
      <c r="Z101" s="7"/>
      <c r="AA101" s="7"/>
      <c r="AB101" s="7"/>
    </row>
    <row r="102" spans="1:28" ht="13" x14ac:dyDescent="0.3">
      <c r="A102" s="62"/>
      <c r="B102" s="62"/>
      <c r="C102" s="136"/>
      <c r="D102" s="129"/>
      <c r="E102" s="7"/>
      <c r="F102" s="7"/>
      <c r="G102" s="7"/>
      <c r="H102" s="7" t="s">
        <v>311</v>
      </c>
      <c r="I102" s="7" t="s">
        <v>617</v>
      </c>
      <c r="J102" s="7"/>
      <c r="K102" s="7"/>
      <c r="L102" s="7"/>
      <c r="M102" s="7"/>
      <c r="N102" s="7"/>
      <c r="O102" s="7"/>
      <c r="P102" s="7"/>
      <c r="Q102" s="7"/>
      <c r="R102" s="7"/>
      <c r="S102" s="7"/>
      <c r="T102" s="7"/>
      <c r="U102" s="7"/>
      <c r="V102" s="7"/>
      <c r="W102" s="7"/>
      <c r="X102" s="7"/>
      <c r="Y102" s="7"/>
      <c r="Z102" s="7"/>
      <c r="AA102" s="7"/>
      <c r="AB102" s="7"/>
    </row>
    <row r="103" spans="1:28" ht="13" x14ac:dyDescent="0.3">
      <c r="A103" s="62"/>
      <c r="B103" s="62"/>
      <c r="C103" s="136"/>
      <c r="D103" s="129"/>
      <c r="E103" s="7"/>
      <c r="F103" s="7"/>
      <c r="G103" s="7"/>
      <c r="H103" s="7" t="s">
        <v>436</v>
      </c>
      <c r="I103" s="7" t="s">
        <v>44</v>
      </c>
      <c r="J103" s="7"/>
      <c r="K103" s="7"/>
      <c r="L103" s="7"/>
      <c r="M103" s="7"/>
      <c r="N103" s="7"/>
      <c r="O103" s="7"/>
      <c r="P103" s="7"/>
      <c r="Q103" s="7"/>
      <c r="R103" s="7"/>
      <c r="S103" s="7"/>
      <c r="T103" s="7"/>
      <c r="U103" s="7"/>
      <c r="V103" s="7"/>
      <c r="W103" s="7"/>
      <c r="X103" s="7"/>
      <c r="Y103" s="7"/>
      <c r="Z103" s="7"/>
      <c r="AA103" s="7"/>
      <c r="AB103" s="7"/>
    </row>
    <row r="104" spans="1:28" ht="13" x14ac:dyDescent="0.3">
      <c r="A104" s="62"/>
      <c r="B104" s="62"/>
      <c r="C104" s="136"/>
      <c r="D104" s="129"/>
      <c r="E104" s="7"/>
      <c r="F104" s="7"/>
      <c r="G104" s="7"/>
      <c r="H104" s="7" t="s">
        <v>522</v>
      </c>
      <c r="I104" s="7" t="s">
        <v>205</v>
      </c>
      <c r="J104" s="7"/>
      <c r="K104" s="7"/>
      <c r="L104" s="7"/>
      <c r="M104" s="7"/>
      <c r="N104" s="7"/>
      <c r="O104" s="7"/>
      <c r="P104" s="7"/>
      <c r="Q104" s="7"/>
      <c r="R104" s="7"/>
      <c r="S104" s="7"/>
      <c r="T104" s="7"/>
      <c r="U104" s="7"/>
      <c r="V104" s="7"/>
      <c r="W104" s="7"/>
      <c r="X104" s="7"/>
      <c r="Y104" s="7"/>
      <c r="Z104" s="7"/>
      <c r="AA104" s="7"/>
      <c r="AB104" s="7"/>
    </row>
    <row r="105" spans="1:28" ht="13" x14ac:dyDescent="0.3">
      <c r="A105" s="62"/>
      <c r="B105" s="62"/>
      <c r="C105" s="136"/>
      <c r="D105" s="129"/>
      <c r="E105" s="7"/>
      <c r="F105" s="7"/>
      <c r="G105" s="7"/>
      <c r="H105" s="7" t="s">
        <v>206</v>
      </c>
      <c r="I105" s="7" t="s">
        <v>258</v>
      </c>
      <c r="J105" s="7"/>
      <c r="K105" s="7"/>
      <c r="L105" s="7"/>
      <c r="M105" s="7"/>
      <c r="N105" s="7"/>
      <c r="O105" s="7"/>
      <c r="P105" s="7"/>
      <c r="Q105" s="7"/>
      <c r="R105" s="7"/>
      <c r="S105" s="7"/>
      <c r="T105" s="7"/>
      <c r="U105" s="7"/>
      <c r="V105" s="7"/>
      <c r="W105" s="7"/>
      <c r="X105" s="7"/>
      <c r="Y105" s="7"/>
      <c r="Z105" s="7"/>
      <c r="AA105" s="7"/>
      <c r="AB105" s="7"/>
    </row>
    <row r="106" spans="1:28" ht="13" x14ac:dyDescent="0.3">
      <c r="A106" s="62"/>
      <c r="B106" s="62"/>
      <c r="C106" s="136"/>
      <c r="D106" s="129"/>
      <c r="E106" s="7"/>
      <c r="F106" s="7"/>
      <c r="G106" s="7"/>
      <c r="H106" s="7" t="s">
        <v>401</v>
      </c>
      <c r="I106" s="7" t="s">
        <v>312</v>
      </c>
      <c r="J106" s="7"/>
      <c r="K106" s="7"/>
      <c r="L106" s="7"/>
      <c r="M106" s="7"/>
      <c r="N106" s="7"/>
      <c r="O106" s="7"/>
      <c r="P106" s="7"/>
      <c r="Q106" s="7"/>
      <c r="R106" s="7"/>
      <c r="S106" s="7"/>
      <c r="T106" s="7"/>
      <c r="U106" s="7"/>
      <c r="V106" s="7"/>
      <c r="W106" s="7"/>
      <c r="X106" s="7"/>
      <c r="Y106" s="7"/>
      <c r="Z106" s="7"/>
      <c r="AA106" s="7"/>
      <c r="AB106" s="7"/>
    </row>
    <row r="107" spans="1:28" ht="13" x14ac:dyDescent="0.3">
      <c r="A107" s="62"/>
      <c r="B107" s="62"/>
      <c r="C107" s="136"/>
      <c r="D107" s="129"/>
      <c r="E107" s="7"/>
      <c r="F107" s="7"/>
      <c r="G107" s="7"/>
      <c r="H107" s="7" t="s">
        <v>259</v>
      </c>
      <c r="I107" s="7" t="s">
        <v>313</v>
      </c>
      <c r="J107" s="7"/>
      <c r="K107" s="7"/>
      <c r="L107" s="7"/>
      <c r="M107" s="7"/>
      <c r="N107" s="7"/>
      <c r="O107" s="7"/>
      <c r="P107" s="7"/>
      <c r="Q107" s="7"/>
      <c r="R107" s="7"/>
      <c r="S107" s="7"/>
      <c r="T107" s="7"/>
      <c r="U107" s="7"/>
      <c r="V107" s="7"/>
      <c r="W107" s="7"/>
      <c r="X107" s="7"/>
      <c r="Y107" s="7"/>
      <c r="Z107" s="7"/>
      <c r="AA107" s="7"/>
      <c r="AB107" s="7"/>
    </row>
    <row r="108" spans="1:28" ht="13" x14ac:dyDescent="0.3">
      <c r="A108" s="62"/>
      <c r="B108" s="62"/>
      <c r="C108" s="136"/>
      <c r="D108" s="129"/>
      <c r="E108" s="7"/>
      <c r="F108" s="7"/>
      <c r="G108" s="7"/>
      <c r="H108" s="7" t="s">
        <v>260</v>
      </c>
      <c r="I108" s="7" t="s">
        <v>363</v>
      </c>
      <c r="J108" s="7"/>
      <c r="K108" s="7"/>
      <c r="L108" s="7"/>
      <c r="M108" s="7"/>
      <c r="N108" s="7"/>
      <c r="O108" s="7"/>
      <c r="P108" s="7"/>
      <c r="Q108" s="7"/>
      <c r="R108" s="7"/>
      <c r="S108" s="7"/>
      <c r="T108" s="7"/>
      <c r="U108" s="7"/>
      <c r="V108" s="7"/>
      <c r="W108" s="7"/>
      <c r="X108" s="7"/>
      <c r="Y108" s="7"/>
      <c r="Z108" s="7"/>
      <c r="AA108" s="7"/>
      <c r="AB108" s="7"/>
    </row>
    <row r="109" spans="1:28" ht="13" x14ac:dyDescent="0.3">
      <c r="A109" s="62"/>
      <c r="B109" s="62"/>
      <c r="C109" s="136"/>
      <c r="D109" s="129"/>
      <c r="E109" s="7"/>
      <c r="F109" s="7"/>
      <c r="G109" s="7"/>
      <c r="H109" s="7" t="s">
        <v>112</v>
      </c>
      <c r="I109" s="7" t="s">
        <v>567</v>
      </c>
      <c r="J109" s="7"/>
      <c r="K109" s="7"/>
      <c r="L109" s="7"/>
      <c r="M109" s="7"/>
      <c r="N109" s="7"/>
      <c r="O109" s="7"/>
      <c r="P109" s="7"/>
      <c r="Q109" s="7"/>
      <c r="R109" s="7"/>
      <c r="S109" s="7"/>
      <c r="T109" s="7"/>
      <c r="U109" s="7"/>
      <c r="V109" s="7"/>
      <c r="W109" s="7"/>
      <c r="X109" s="7"/>
      <c r="Y109" s="7"/>
      <c r="Z109" s="7"/>
      <c r="AA109" s="7"/>
      <c r="AB109" s="7"/>
    </row>
    <row r="110" spans="1:28" ht="13" x14ac:dyDescent="0.3">
      <c r="A110" s="62"/>
      <c r="B110" s="7"/>
      <c r="C110" s="7"/>
      <c r="D110" s="7"/>
      <c r="E110" s="7"/>
      <c r="F110" s="7"/>
      <c r="G110" s="7"/>
      <c r="H110" s="46"/>
      <c r="I110" s="7"/>
      <c r="J110" s="7"/>
      <c r="K110" s="7"/>
      <c r="L110" s="165"/>
      <c r="M110" s="7"/>
      <c r="N110" s="7"/>
      <c r="O110" s="7"/>
      <c r="P110" s="7"/>
      <c r="Q110" s="7"/>
      <c r="R110" s="7"/>
      <c r="S110" s="7"/>
      <c r="T110" s="7"/>
      <c r="U110" s="7"/>
      <c r="V110" s="7"/>
      <c r="W110" s="7"/>
      <c r="X110" s="7"/>
      <c r="Y110" s="7"/>
      <c r="Z110" s="7"/>
      <c r="AA110" s="7"/>
      <c r="AB110" s="7"/>
    </row>
    <row r="111" spans="1:28" ht="13" x14ac:dyDescent="0.3">
      <c r="A111" s="36" t="s">
        <v>437</v>
      </c>
      <c r="B111" s="36"/>
      <c r="C111" s="142"/>
      <c r="D111" s="194"/>
      <c r="E111" s="142"/>
      <c r="F111" s="170"/>
      <c r="G111" s="36"/>
      <c r="H111" s="36"/>
      <c r="I111" s="36"/>
      <c r="J111" s="36"/>
      <c r="K111" s="36"/>
      <c r="L111" s="36"/>
      <c r="M111" s="36"/>
      <c r="N111" s="36"/>
      <c r="O111" s="36"/>
      <c r="P111" s="36"/>
      <c r="Q111" s="36"/>
      <c r="R111" s="36"/>
      <c r="S111" s="36"/>
      <c r="T111" s="36"/>
      <c r="U111" s="36"/>
      <c r="V111" s="36"/>
      <c r="W111" s="36"/>
      <c r="X111" s="36"/>
      <c r="Y111" s="36"/>
      <c r="Z111" s="36"/>
      <c r="AA111" s="36"/>
      <c r="AB111" s="36"/>
    </row>
    <row r="112" spans="1:28" ht="13" x14ac:dyDescent="0.3"/>
    <row r="113" ht="13" x14ac:dyDescent="0.3"/>
    <row r="114" ht="13" hidden="1" x14ac:dyDescent="0.3"/>
  </sheetData>
  <conditionalFormatting sqref="V32">
    <cfRule type="cellIs" dxfId="76" priority="4" stopIfTrue="1" operator="equal">
      <formula>"FEED"</formula>
    </cfRule>
    <cfRule type="cellIs" dxfId="75" priority="5" stopIfTrue="1" operator="equal">
      <formula>"EPC"</formula>
    </cfRule>
    <cfRule type="cellIs" dxfId="74" priority="6" stopIfTrue="1" operator="equal">
      <formula>"Operations"</formula>
    </cfRule>
  </conditionalFormatting>
  <conditionalFormatting sqref="Z32">
    <cfRule type="cellIs" dxfId="73" priority="1" stopIfTrue="1" operator="equal">
      <formula>"FEED"</formula>
    </cfRule>
    <cfRule type="cellIs" dxfId="72" priority="2" stopIfTrue="1" operator="equal">
      <formula>"EPC"</formula>
    </cfRule>
    <cfRule type="cellIs" dxfId="71" priority="3" stopIfTrue="1" operator="equal">
      <formula>"Operations"</formula>
    </cfRule>
  </conditionalFormatting>
  <pageMargins left="0.70866141732283472" right="0.70866141732283472" top="0.74803149606299213" bottom="0.74803149606299213" header="0.31496062992125984" footer="0.31496062992125984"/>
  <pageSetup paperSize="8" scale="84" fitToHeight="0" orientation="landscape"/>
  <headerFooter>
    <oddHeader>&amp;L&amp;F&amp;CSheet: &amp;A&amp;ROFFICIAL</oddHeader>
    <oddFooter>&amp;LPrinted on &amp;D at &amp;T&amp;CPage &amp;P of &amp;N&amp;ROfwat</oddFooter>
  </headerFooter>
  <customProperties>
    <customPr name="MMSheetType" r:id="rId1"/>
  </customPropertie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CCCE"/>
    <pageSetUpPr fitToPage="1"/>
  </sheetPr>
  <dimension ref="A1:XFD57"/>
  <sheetViews>
    <sheetView showGridLines="0" zoomScaleNormal="100" workbookViewId="0"/>
  </sheetViews>
  <sheetFormatPr defaultColWidth="0" defaultRowHeight="13" zeroHeight="1" x14ac:dyDescent="0.3"/>
  <cols>
    <col min="1" max="4" width="3.6640625" style="106" customWidth="1"/>
    <col min="5" max="5" width="70" style="106" customWidth="1"/>
    <col min="6" max="6" width="4.33203125" style="106" customWidth="1"/>
    <col min="7" max="7" width="48.6640625" style="106" bestFit="1" customWidth="1"/>
    <col min="8" max="8" width="3.6640625" style="106" customWidth="1"/>
    <col min="9" max="9" width="55" style="106" bestFit="1" customWidth="1"/>
    <col min="10" max="10" width="3.6640625" style="106" customWidth="1"/>
    <col min="11" max="11" width="35.6640625" style="106" customWidth="1"/>
    <col min="12" max="13" width="9.109375" style="106" hidden="1" customWidth="1"/>
    <col min="14" max="16384" width="12.44140625" style="106" hidden="1"/>
  </cols>
  <sheetData>
    <row r="1" spans="1:11" s="191" customFormat="1" ht="31" x14ac:dyDescent="0.2">
      <c r="A1" s="25" t="str">
        <f ca="1" xml:space="preserve"> RIGHT(CELL("filename", A1), LEN(CELL("filename", A1)) - SEARCH("]", CELL("filename", A1)))</f>
        <v>FAST</v>
      </c>
    </row>
    <row r="2" spans="1:11" x14ac:dyDescent="0.3"/>
    <row r="3" spans="1:11" s="182" customFormat="1" ht="21" x14ac:dyDescent="0.5">
      <c r="A3" s="113" t="s">
        <v>113</v>
      </c>
      <c r="I3" s="113" t="s">
        <v>4</v>
      </c>
      <c r="K3" s="113" t="s">
        <v>261</v>
      </c>
    </row>
    <row r="4" spans="1:11" x14ac:dyDescent="0.3"/>
    <row r="5" spans="1:11" s="87" customFormat="1" ht="15.5" x14ac:dyDescent="0.35">
      <c r="B5" s="85" t="s">
        <v>523</v>
      </c>
      <c r="D5" s="91"/>
      <c r="E5" s="49"/>
    </row>
    <row r="6" spans="1:11" x14ac:dyDescent="0.3">
      <c r="B6" s="59"/>
      <c r="C6" s="59"/>
      <c r="D6" s="88"/>
      <c r="E6" s="236" t="s">
        <v>486</v>
      </c>
      <c r="G6" s="38" t="s">
        <v>156</v>
      </c>
      <c r="H6" s="61"/>
      <c r="I6" s="38" t="s">
        <v>402</v>
      </c>
      <c r="J6" s="61"/>
      <c r="K6" s="61" t="s">
        <v>114</v>
      </c>
    </row>
    <row r="7" spans="1:11" x14ac:dyDescent="0.3">
      <c r="B7" s="59"/>
      <c r="C7" s="59"/>
      <c r="D7" s="88"/>
      <c r="E7" s="233"/>
      <c r="G7" s="38"/>
      <c r="H7" s="61"/>
      <c r="I7" s="61" t="s">
        <v>262</v>
      </c>
      <c r="J7" s="61"/>
      <c r="K7" s="61"/>
    </row>
    <row r="8" spans="1:11" x14ac:dyDescent="0.3">
      <c r="B8" s="59"/>
      <c r="C8" s="59"/>
      <c r="D8" s="88"/>
      <c r="E8" s="176" t="s">
        <v>662</v>
      </c>
      <c r="G8" s="38" t="s">
        <v>663</v>
      </c>
      <c r="H8" s="61"/>
      <c r="I8" s="61" t="s">
        <v>207</v>
      </c>
      <c r="J8" s="61"/>
      <c r="K8" s="61" t="s">
        <v>114</v>
      </c>
    </row>
    <row r="9" spans="1:11" x14ac:dyDescent="0.3">
      <c r="B9" s="59"/>
      <c r="C9" s="59"/>
      <c r="D9" s="88"/>
      <c r="E9" s="38"/>
      <c r="G9" s="38"/>
      <c r="H9" s="61"/>
      <c r="I9" s="61" t="s">
        <v>157</v>
      </c>
      <c r="J9" s="61"/>
      <c r="K9" s="61"/>
    </row>
    <row r="10" spans="1:11" x14ac:dyDescent="0.3">
      <c r="B10" s="59"/>
      <c r="C10" s="59"/>
      <c r="D10" s="88"/>
      <c r="E10" s="38" t="s">
        <v>208</v>
      </c>
      <c r="F10" s="61"/>
      <c r="G10" s="38" t="s">
        <v>568</v>
      </c>
      <c r="H10" s="61"/>
      <c r="I10" s="61" t="s">
        <v>618</v>
      </c>
      <c r="J10" s="61"/>
      <c r="K10" s="61" t="s">
        <v>114</v>
      </c>
    </row>
    <row r="11" spans="1:11" x14ac:dyDescent="0.3">
      <c r="B11" s="59"/>
      <c r="C11" s="59"/>
      <c r="D11" s="88"/>
      <c r="E11" s="38"/>
      <c r="F11" s="61"/>
      <c r="G11" s="38"/>
      <c r="H11" s="61"/>
      <c r="I11" s="61"/>
      <c r="J11" s="61"/>
      <c r="K11" s="61"/>
    </row>
    <row r="12" spans="1:11" x14ac:dyDescent="0.3">
      <c r="B12" s="59"/>
      <c r="C12" s="59"/>
      <c r="D12" s="88"/>
      <c r="E12" s="38" t="s">
        <v>115</v>
      </c>
      <c r="F12" s="61"/>
      <c r="G12" s="38"/>
      <c r="H12" s="61"/>
      <c r="I12" s="61"/>
      <c r="J12" s="61"/>
      <c r="K12" s="61"/>
    </row>
    <row r="13" spans="1:11" x14ac:dyDescent="0.3">
      <c r="B13" s="59"/>
      <c r="C13" s="59"/>
      <c r="D13" s="88"/>
      <c r="E13" s="38" t="s">
        <v>438</v>
      </c>
      <c r="F13" s="61"/>
      <c r="G13" s="38"/>
      <c r="H13" s="61"/>
      <c r="I13" s="61"/>
      <c r="J13" s="61"/>
      <c r="K13" s="61"/>
    </row>
    <row r="14" spans="1:11" x14ac:dyDescent="0.3">
      <c r="B14" s="59"/>
      <c r="C14" s="59"/>
      <c r="D14" s="88"/>
      <c r="E14" s="38"/>
      <c r="F14" s="61"/>
      <c r="G14" s="38"/>
      <c r="H14" s="61"/>
      <c r="I14" s="61"/>
      <c r="J14" s="61"/>
      <c r="K14" s="61"/>
    </row>
    <row r="15" spans="1:11" x14ac:dyDescent="0.3">
      <c r="B15" s="59"/>
      <c r="C15" s="59"/>
      <c r="D15" s="88"/>
      <c r="E15" s="213" t="s">
        <v>263</v>
      </c>
      <c r="G15" s="38" t="s">
        <v>45</v>
      </c>
      <c r="I15" s="106" t="s">
        <v>46</v>
      </c>
      <c r="K15" s="106" t="s">
        <v>114</v>
      </c>
    </row>
    <row r="16" spans="1:11" x14ac:dyDescent="0.3">
      <c r="B16" s="59"/>
      <c r="C16" s="59"/>
      <c r="D16" s="88"/>
      <c r="E16" s="38"/>
      <c r="G16" s="38"/>
      <c r="I16" s="106" t="s">
        <v>5</v>
      </c>
    </row>
    <row r="17" spans="2:11" s="87" customFormat="1" ht="15.5" x14ac:dyDescent="0.35">
      <c r="B17" s="85" t="s">
        <v>314</v>
      </c>
      <c r="C17" s="97"/>
      <c r="D17" s="91"/>
      <c r="E17" s="49"/>
      <c r="G17" s="49"/>
    </row>
    <row r="18" spans="2:11" x14ac:dyDescent="0.3">
      <c r="B18" s="59"/>
      <c r="C18" s="59"/>
      <c r="D18" s="88"/>
      <c r="E18" s="183" t="s">
        <v>209</v>
      </c>
      <c r="G18" s="38" t="s">
        <v>303</v>
      </c>
      <c r="I18" s="106" t="s">
        <v>618</v>
      </c>
      <c r="K18" s="106" t="s">
        <v>569</v>
      </c>
    </row>
    <row r="19" spans="2:11" x14ac:dyDescent="0.3">
      <c r="B19" s="59"/>
      <c r="C19" s="59"/>
      <c r="D19" s="88"/>
      <c r="E19" s="38"/>
      <c r="G19" s="38"/>
      <c r="K19" s="106" t="s">
        <v>664</v>
      </c>
    </row>
    <row r="20" spans="2:11" x14ac:dyDescent="0.3">
      <c r="B20" s="59"/>
      <c r="C20" s="59"/>
      <c r="D20" s="88"/>
      <c r="E20" s="148" t="s">
        <v>524</v>
      </c>
      <c r="G20" s="38" t="s">
        <v>116</v>
      </c>
      <c r="I20" s="106" t="s">
        <v>618</v>
      </c>
      <c r="K20" s="106" t="s">
        <v>403</v>
      </c>
    </row>
    <row r="21" spans="2:11" x14ac:dyDescent="0.3">
      <c r="B21" s="59"/>
      <c r="C21" s="59"/>
      <c r="D21" s="88"/>
      <c r="E21" s="38"/>
      <c r="G21" s="38"/>
      <c r="K21" s="106" t="s">
        <v>264</v>
      </c>
    </row>
    <row r="22" spans="2:11" x14ac:dyDescent="0.3">
      <c r="B22" s="59"/>
      <c r="C22" s="59"/>
      <c r="D22" s="88"/>
      <c r="E22" s="195" t="s">
        <v>210</v>
      </c>
      <c r="G22" s="38" t="s">
        <v>439</v>
      </c>
      <c r="I22" s="106" t="s">
        <v>402</v>
      </c>
      <c r="K22" s="106" t="s">
        <v>403</v>
      </c>
    </row>
    <row r="23" spans="2:11" x14ac:dyDescent="0.3">
      <c r="B23" s="59"/>
      <c r="C23" s="59"/>
      <c r="D23" s="88"/>
      <c r="E23" s="38"/>
      <c r="G23" s="38"/>
      <c r="I23" s="106" t="s">
        <v>262</v>
      </c>
      <c r="K23" s="106" t="s">
        <v>264</v>
      </c>
    </row>
    <row r="24" spans="2:11" x14ac:dyDescent="0.3">
      <c r="B24" s="59"/>
      <c r="C24" s="59"/>
      <c r="D24" s="88"/>
      <c r="E24" s="199" t="s">
        <v>665</v>
      </c>
      <c r="G24" s="38" t="s">
        <v>315</v>
      </c>
      <c r="I24" s="106" t="s">
        <v>618</v>
      </c>
      <c r="K24" s="106" t="s">
        <v>440</v>
      </c>
    </row>
    <row r="25" spans="2:11" x14ac:dyDescent="0.3">
      <c r="K25" s="106" t="s">
        <v>404</v>
      </c>
    </row>
    <row r="26" spans="2:11" x14ac:dyDescent="0.3">
      <c r="E26" s="174" t="s">
        <v>441</v>
      </c>
      <c r="G26" s="106" t="s">
        <v>6</v>
      </c>
      <c r="I26" s="106" t="s">
        <v>619</v>
      </c>
      <c r="K26" s="106" t="s">
        <v>487</v>
      </c>
    </row>
    <row r="27" spans="2:11" x14ac:dyDescent="0.3">
      <c r="K27" s="106" t="s">
        <v>117</v>
      </c>
    </row>
    <row r="28" spans="2:11" ht="24.75" customHeight="1" x14ac:dyDescent="0.3">
      <c r="E28" s="204">
        <v>0</v>
      </c>
      <c r="G28" s="106" t="s">
        <v>211</v>
      </c>
      <c r="I28" s="106" t="s">
        <v>619</v>
      </c>
      <c r="K28" s="106" t="s">
        <v>158</v>
      </c>
    </row>
    <row r="29" spans="2:11" x14ac:dyDescent="0.3">
      <c r="K29" s="106" t="s">
        <v>405</v>
      </c>
    </row>
    <row r="30" spans="2:11" x14ac:dyDescent="0.3">
      <c r="E30" s="106" t="s">
        <v>364</v>
      </c>
    </row>
    <row r="31" spans="2:11" x14ac:dyDescent="0.3"/>
    <row r="32" spans="2:11" s="87" customFormat="1" ht="15.5" x14ac:dyDescent="0.35">
      <c r="B32" s="85" t="s">
        <v>118</v>
      </c>
      <c r="C32" s="97"/>
      <c r="D32" s="91"/>
      <c r="E32" s="49"/>
      <c r="F32" s="49"/>
      <c r="G32" s="49"/>
    </row>
    <row r="33" spans="1:11" x14ac:dyDescent="0.3">
      <c r="B33" s="59"/>
      <c r="C33" s="59"/>
      <c r="D33" s="88"/>
      <c r="E33" s="148" t="s">
        <v>488</v>
      </c>
      <c r="F33" s="38"/>
      <c r="G33" s="38" t="s">
        <v>159</v>
      </c>
      <c r="I33" s="106" t="s">
        <v>114</v>
      </c>
      <c r="K33" s="106" t="s">
        <v>403</v>
      </c>
    </row>
    <row r="34" spans="1:11" x14ac:dyDescent="0.3">
      <c r="B34" s="59"/>
      <c r="C34" s="59"/>
      <c r="D34" s="88"/>
      <c r="E34" s="38"/>
      <c r="F34" s="38"/>
      <c r="G34" s="38"/>
      <c r="K34" s="106" t="s">
        <v>264</v>
      </c>
    </row>
    <row r="35" spans="1:11" x14ac:dyDescent="0.3">
      <c r="B35" s="59"/>
      <c r="C35" s="59"/>
      <c r="D35" s="88"/>
      <c r="E35" s="234" t="s">
        <v>316</v>
      </c>
      <c r="F35" s="38"/>
      <c r="G35" s="38" t="s">
        <v>317</v>
      </c>
      <c r="I35" s="106" t="s">
        <v>570</v>
      </c>
      <c r="K35" s="106" t="s">
        <v>489</v>
      </c>
    </row>
    <row r="36" spans="1:11" x14ac:dyDescent="0.3">
      <c r="B36" s="59"/>
      <c r="C36" s="59"/>
      <c r="D36" s="88"/>
      <c r="E36" s="38"/>
      <c r="F36" s="38"/>
      <c r="G36" s="38"/>
      <c r="I36" s="106" t="s">
        <v>119</v>
      </c>
      <c r="K36" s="106" t="s">
        <v>571</v>
      </c>
    </row>
    <row r="37" spans="1:11" s="87" customFormat="1" ht="15.5" x14ac:dyDescent="0.35">
      <c r="B37" s="85" t="s">
        <v>79</v>
      </c>
      <c r="C37" s="97"/>
      <c r="D37" s="91"/>
      <c r="E37" s="49"/>
      <c r="F37" s="49"/>
      <c r="G37" s="49"/>
    </row>
    <row r="38" spans="1:11" x14ac:dyDescent="0.3">
      <c r="B38" s="59"/>
      <c r="C38" s="59"/>
      <c r="D38" s="88"/>
      <c r="E38" s="38"/>
      <c r="F38" s="38"/>
      <c r="G38" s="38"/>
    </row>
    <row r="39" spans="1:11" x14ac:dyDescent="0.3">
      <c r="B39" s="59"/>
      <c r="C39" s="59"/>
      <c r="D39" s="88"/>
      <c r="E39" s="184" t="s">
        <v>666</v>
      </c>
      <c r="F39" s="38"/>
      <c r="G39" s="38" t="s">
        <v>442</v>
      </c>
      <c r="I39" s="106" t="s">
        <v>618</v>
      </c>
      <c r="K39" s="106" t="s">
        <v>160</v>
      </c>
    </row>
    <row r="40" spans="1:11" x14ac:dyDescent="0.3">
      <c r="B40" s="59"/>
      <c r="C40" s="59"/>
      <c r="D40" s="88"/>
      <c r="E40" s="38"/>
      <c r="F40" s="38"/>
      <c r="G40" s="38"/>
      <c r="K40" s="106" t="s">
        <v>120</v>
      </c>
    </row>
    <row r="41" spans="1:11" s="87" customFormat="1" ht="15.5" x14ac:dyDescent="0.35">
      <c r="A41" s="49"/>
      <c r="B41" s="85" t="s">
        <v>365</v>
      </c>
      <c r="C41" s="97"/>
      <c r="D41" s="91"/>
      <c r="E41" s="49"/>
      <c r="F41" s="49"/>
      <c r="G41" s="49"/>
    </row>
    <row r="42" spans="1:11" x14ac:dyDescent="0.3">
      <c r="B42" s="59"/>
      <c r="C42" s="59"/>
      <c r="D42" s="88"/>
      <c r="E42" s="38"/>
      <c r="F42" s="38"/>
      <c r="G42" s="38"/>
    </row>
    <row r="43" spans="1:11" x14ac:dyDescent="0.3">
      <c r="B43" s="59"/>
      <c r="C43" s="59"/>
      <c r="D43" s="88"/>
      <c r="E43" s="181" t="s">
        <v>265</v>
      </c>
      <c r="F43" s="38"/>
      <c r="G43" s="38" t="s">
        <v>572</v>
      </c>
      <c r="K43" s="106" t="s">
        <v>569</v>
      </c>
    </row>
    <row r="44" spans="1:11" x14ac:dyDescent="0.3">
      <c r="B44" s="59"/>
      <c r="C44" s="59"/>
      <c r="D44" s="88"/>
      <c r="E44" s="94"/>
      <c r="F44" s="38"/>
      <c r="G44" s="38"/>
      <c r="K44" s="106" t="s">
        <v>443</v>
      </c>
    </row>
    <row r="45" spans="1:11" x14ac:dyDescent="0.3">
      <c r="B45" s="59"/>
      <c r="C45" s="59"/>
      <c r="D45" s="88"/>
      <c r="E45" s="162" t="s">
        <v>7</v>
      </c>
      <c r="F45" s="38"/>
      <c r="G45" s="38" t="s">
        <v>627</v>
      </c>
      <c r="K45" s="106" t="s">
        <v>403</v>
      </c>
    </row>
    <row r="46" spans="1:11" x14ac:dyDescent="0.3">
      <c r="B46" s="59"/>
      <c r="C46" s="59"/>
      <c r="D46" s="88"/>
      <c r="E46" s="94"/>
      <c r="F46" s="38"/>
      <c r="G46" s="38"/>
      <c r="K46" s="106" t="s">
        <v>620</v>
      </c>
    </row>
    <row r="47" spans="1:11" x14ac:dyDescent="0.3">
      <c r="B47" s="59"/>
      <c r="C47" s="59"/>
      <c r="D47" s="88"/>
      <c r="E47" s="226" t="s">
        <v>8</v>
      </c>
      <c r="F47" s="38"/>
      <c r="G47" s="38" t="s">
        <v>573</v>
      </c>
      <c r="K47" s="106" t="s">
        <v>161</v>
      </c>
    </row>
    <row r="48" spans="1:11" x14ac:dyDescent="0.3">
      <c r="B48" s="59"/>
      <c r="C48" s="59"/>
      <c r="D48" s="88"/>
      <c r="E48" s="94"/>
      <c r="F48" s="38"/>
      <c r="G48" s="38"/>
      <c r="K48" s="106" t="s">
        <v>162</v>
      </c>
    </row>
    <row r="49" spans="1:16384" x14ac:dyDescent="0.3">
      <c r="B49" s="59"/>
      <c r="C49" s="59"/>
      <c r="D49" s="88"/>
      <c r="E49" s="175" t="s">
        <v>406</v>
      </c>
      <c r="F49" s="38"/>
      <c r="G49" s="38" t="s">
        <v>574</v>
      </c>
      <c r="K49" s="106" t="s">
        <v>490</v>
      </c>
    </row>
    <row r="50" spans="1:16384" x14ac:dyDescent="0.3">
      <c r="B50" s="59"/>
      <c r="C50" s="59"/>
      <c r="D50" s="88"/>
      <c r="E50" s="94"/>
      <c r="F50" s="38"/>
      <c r="G50" s="38"/>
      <c r="K50" s="116" t="s">
        <v>407</v>
      </c>
    </row>
    <row r="51" spans="1:16384" x14ac:dyDescent="0.3">
      <c r="B51" s="61"/>
      <c r="C51" s="61"/>
      <c r="D51" s="61"/>
      <c r="E51" s="206" t="s">
        <v>621</v>
      </c>
      <c r="F51" s="61"/>
      <c r="G51" s="61" t="s">
        <v>212</v>
      </c>
      <c r="K51" s="106" t="s">
        <v>47</v>
      </c>
    </row>
    <row r="52" spans="1:16384" x14ac:dyDescent="0.3">
      <c r="B52" s="61"/>
      <c r="C52" s="61"/>
      <c r="D52" s="61"/>
      <c r="E52" s="94"/>
      <c r="F52" s="61"/>
      <c r="G52" s="61"/>
      <c r="K52" s="116" t="s">
        <v>525</v>
      </c>
    </row>
    <row r="53" spans="1:16384" x14ac:dyDescent="0.3">
      <c r="B53" s="61"/>
      <c r="C53" s="61"/>
      <c r="D53" s="61"/>
      <c r="E53" s="193" t="s">
        <v>48</v>
      </c>
      <c r="F53" s="61"/>
      <c r="G53" s="61" t="s">
        <v>80</v>
      </c>
      <c r="K53" s="106" t="s">
        <v>9</v>
      </c>
    </row>
    <row r="54" spans="1:16384" x14ac:dyDescent="0.3">
      <c r="K54" s="116" t="s">
        <v>266</v>
      </c>
    </row>
    <row r="55" spans="1:16384" x14ac:dyDescent="0.3">
      <c r="K55" s="116"/>
    </row>
    <row r="56" spans="1:16384" s="163" customFormat="1" ht="15.5" x14ac:dyDescent="0.2">
      <c r="A56" s="163" t="s">
        <v>491</v>
      </c>
      <c r="L56" s="163" t="s">
        <v>491</v>
      </c>
      <c r="M56" s="163" t="s">
        <v>491</v>
      </c>
      <c r="N56" s="163" t="s">
        <v>491</v>
      </c>
      <c r="O56" s="163" t="s">
        <v>491</v>
      </c>
      <c r="P56" s="163" t="s">
        <v>491</v>
      </c>
      <c r="Q56" s="163" t="s">
        <v>491</v>
      </c>
      <c r="R56" s="163" t="s">
        <v>491</v>
      </c>
      <c r="S56" s="163" t="s">
        <v>491</v>
      </c>
      <c r="T56" s="163" t="s">
        <v>491</v>
      </c>
      <c r="U56" s="163" t="s">
        <v>491</v>
      </c>
      <c r="V56" s="163" t="s">
        <v>491</v>
      </c>
      <c r="W56" s="163" t="s">
        <v>491</v>
      </c>
      <c r="X56" s="163" t="s">
        <v>491</v>
      </c>
      <c r="Y56" s="163" t="s">
        <v>491</v>
      </c>
      <c r="Z56" s="163" t="s">
        <v>491</v>
      </c>
      <c r="AA56" s="163" t="s">
        <v>491</v>
      </c>
      <c r="AB56" s="163" t="s">
        <v>491</v>
      </c>
      <c r="AC56" s="163" t="s">
        <v>491</v>
      </c>
      <c r="AD56" s="163" t="s">
        <v>491</v>
      </c>
      <c r="AE56" s="163" t="s">
        <v>491</v>
      </c>
      <c r="AF56" s="163" t="s">
        <v>491</v>
      </c>
      <c r="AG56" s="163" t="s">
        <v>491</v>
      </c>
      <c r="AH56" s="163" t="s">
        <v>491</v>
      </c>
      <c r="AI56" s="163" t="s">
        <v>491</v>
      </c>
      <c r="AJ56" s="163" t="s">
        <v>491</v>
      </c>
      <c r="AK56" s="163" t="s">
        <v>491</v>
      </c>
      <c r="AL56" s="163" t="s">
        <v>491</v>
      </c>
      <c r="AM56" s="163" t="s">
        <v>491</v>
      </c>
      <c r="AN56" s="163" t="s">
        <v>491</v>
      </c>
      <c r="AO56" s="163" t="s">
        <v>491</v>
      </c>
      <c r="AP56" s="163" t="s">
        <v>491</v>
      </c>
      <c r="AQ56" s="163" t="s">
        <v>491</v>
      </c>
      <c r="AR56" s="163" t="s">
        <v>491</v>
      </c>
      <c r="AS56" s="163" t="s">
        <v>491</v>
      </c>
      <c r="AT56" s="163" t="s">
        <v>491</v>
      </c>
      <c r="AU56" s="163" t="s">
        <v>491</v>
      </c>
      <c r="AV56" s="163" t="s">
        <v>491</v>
      </c>
      <c r="AW56" s="163" t="s">
        <v>491</v>
      </c>
      <c r="AX56" s="163" t="s">
        <v>491</v>
      </c>
      <c r="AY56" s="163" t="s">
        <v>491</v>
      </c>
      <c r="AZ56" s="163" t="s">
        <v>491</v>
      </c>
      <c r="BA56" s="163" t="s">
        <v>491</v>
      </c>
      <c r="BB56" s="163" t="s">
        <v>491</v>
      </c>
      <c r="BC56" s="163" t="s">
        <v>491</v>
      </c>
      <c r="BD56" s="163" t="s">
        <v>491</v>
      </c>
      <c r="BE56" s="163" t="s">
        <v>491</v>
      </c>
      <c r="BF56" s="163" t="s">
        <v>491</v>
      </c>
      <c r="BG56" s="163" t="s">
        <v>491</v>
      </c>
      <c r="BH56" s="163" t="s">
        <v>491</v>
      </c>
      <c r="BI56" s="163" t="s">
        <v>491</v>
      </c>
      <c r="BJ56" s="163" t="s">
        <v>491</v>
      </c>
      <c r="BK56" s="163" t="s">
        <v>491</v>
      </c>
      <c r="BL56" s="163" t="s">
        <v>491</v>
      </c>
      <c r="BM56" s="163" t="s">
        <v>491</v>
      </c>
      <c r="BN56" s="163" t="s">
        <v>491</v>
      </c>
      <c r="BO56" s="163" t="s">
        <v>491</v>
      </c>
      <c r="BP56" s="163" t="s">
        <v>491</v>
      </c>
      <c r="BQ56" s="163" t="s">
        <v>491</v>
      </c>
      <c r="BR56" s="163" t="s">
        <v>491</v>
      </c>
      <c r="BS56" s="163" t="s">
        <v>491</v>
      </c>
      <c r="BT56" s="163" t="s">
        <v>491</v>
      </c>
      <c r="BU56" s="163" t="s">
        <v>491</v>
      </c>
      <c r="BV56" s="163" t="s">
        <v>491</v>
      </c>
      <c r="BW56" s="163" t="s">
        <v>491</v>
      </c>
      <c r="BX56" s="163" t="s">
        <v>491</v>
      </c>
      <c r="BY56" s="163" t="s">
        <v>491</v>
      </c>
      <c r="BZ56" s="163" t="s">
        <v>491</v>
      </c>
      <c r="CA56" s="163" t="s">
        <v>491</v>
      </c>
      <c r="CB56" s="163" t="s">
        <v>491</v>
      </c>
      <c r="CC56" s="163" t="s">
        <v>491</v>
      </c>
      <c r="CD56" s="163" t="s">
        <v>491</v>
      </c>
      <c r="CE56" s="163" t="s">
        <v>491</v>
      </c>
      <c r="CF56" s="163" t="s">
        <v>491</v>
      </c>
      <c r="CG56" s="163" t="s">
        <v>491</v>
      </c>
      <c r="CH56" s="163" t="s">
        <v>491</v>
      </c>
      <c r="CI56" s="163" t="s">
        <v>491</v>
      </c>
      <c r="CJ56" s="163" t="s">
        <v>491</v>
      </c>
      <c r="CK56" s="163" t="s">
        <v>491</v>
      </c>
      <c r="CL56" s="163" t="s">
        <v>491</v>
      </c>
      <c r="CM56" s="163" t="s">
        <v>491</v>
      </c>
      <c r="CN56" s="163" t="s">
        <v>491</v>
      </c>
      <c r="CO56" s="163" t="s">
        <v>491</v>
      </c>
      <c r="CP56" s="163" t="s">
        <v>491</v>
      </c>
      <c r="CQ56" s="163" t="s">
        <v>491</v>
      </c>
      <c r="CR56" s="163" t="s">
        <v>491</v>
      </c>
      <c r="CS56" s="163" t="s">
        <v>491</v>
      </c>
      <c r="CT56" s="163" t="s">
        <v>491</v>
      </c>
      <c r="CU56" s="163" t="s">
        <v>491</v>
      </c>
      <c r="CV56" s="163" t="s">
        <v>491</v>
      </c>
      <c r="CW56" s="163" t="s">
        <v>491</v>
      </c>
      <c r="CX56" s="163" t="s">
        <v>491</v>
      </c>
      <c r="CY56" s="163" t="s">
        <v>491</v>
      </c>
      <c r="CZ56" s="163" t="s">
        <v>491</v>
      </c>
      <c r="DA56" s="163" t="s">
        <v>491</v>
      </c>
      <c r="DB56" s="163" t="s">
        <v>491</v>
      </c>
      <c r="DC56" s="163" t="s">
        <v>491</v>
      </c>
      <c r="DD56" s="163" t="s">
        <v>491</v>
      </c>
      <c r="DE56" s="163" t="s">
        <v>491</v>
      </c>
      <c r="DF56" s="163" t="s">
        <v>491</v>
      </c>
      <c r="DG56" s="163" t="s">
        <v>491</v>
      </c>
      <c r="DH56" s="163" t="s">
        <v>491</v>
      </c>
      <c r="DI56" s="163" t="s">
        <v>491</v>
      </c>
      <c r="DJ56" s="163" t="s">
        <v>491</v>
      </c>
      <c r="DK56" s="163" t="s">
        <v>491</v>
      </c>
      <c r="DL56" s="163" t="s">
        <v>491</v>
      </c>
      <c r="DM56" s="163" t="s">
        <v>491</v>
      </c>
      <c r="DN56" s="163" t="s">
        <v>491</v>
      </c>
      <c r="DO56" s="163" t="s">
        <v>491</v>
      </c>
      <c r="DP56" s="163" t="s">
        <v>491</v>
      </c>
      <c r="DQ56" s="163" t="s">
        <v>491</v>
      </c>
      <c r="DR56" s="163" t="s">
        <v>491</v>
      </c>
      <c r="DS56" s="163" t="s">
        <v>491</v>
      </c>
      <c r="DT56" s="163" t="s">
        <v>491</v>
      </c>
      <c r="DU56" s="163" t="s">
        <v>491</v>
      </c>
      <c r="DV56" s="163" t="s">
        <v>491</v>
      </c>
      <c r="DW56" s="163" t="s">
        <v>491</v>
      </c>
      <c r="DX56" s="163" t="s">
        <v>491</v>
      </c>
      <c r="DY56" s="163" t="s">
        <v>491</v>
      </c>
      <c r="DZ56" s="163" t="s">
        <v>491</v>
      </c>
      <c r="EA56" s="163" t="s">
        <v>491</v>
      </c>
      <c r="EB56" s="163" t="s">
        <v>491</v>
      </c>
      <c r="EC56" s="163" t="s">
        <v>491</v>
      </c>
      <c r="ED56" s="163" t="s">
        <v>491</v>
      </c>
      <c r="EE56" s="163" t="s">
        <v>491</v>
      </c>
      <c r="EF56" s="163" t="s">
        <v>491</v>
      </c>
      <c r="EG56" s="163" t="s">
        <v>491</v>
      </c>
      <c r="EH56" s="163" t="s">
        <v>491</v>
      </c>
      <c r="EI56" s="163" t="s">
        <v>491</v>
      </c>
      <c r="EJ56" s="163" t="s">
        <v>491</v>
      </c>
      <c r="EK56" s="163" t="s">
        <v>491</v>
      </c>
      <c r="EL56" s="163" t="s">
        <v>491</v>
      </c>
      <c r="EM56" s="163" t="s">
        <v>491</v>
      </c>
      <c r="EN56" s="163" t="s">
        <v>491</v>
      </c>
      <c r="EO56" s="163" t="s">
        <v>491</v>
      </c>
      <c r="EP56" s="163" t="s">
        <v>491</v>
      </c>
      <c r="EQ56" s="163" t="s">
        <v>491</v>
      </c>
      <c r="ER56" s="163" t="s">
        <v>491</v>
      </c>
      <c r="ES56" s="163" t="s">
        <v>491</v>
      </c>
      <c r="ET56" s="163" t="s">
        <v>491</v>
      </c>
      <c r="EU56" s="163" t="s">
        <v>491</v>
      </c>
      <c r="EV56" s="163" t="s">
        <v>491</v>
      </c>
      <c r="EW56" s="163" t="s">
        <v>491</v>
      </c>
      <c r="EX56" s="163" t="s">
        <v>491</v>
      </c>
      <c r="EY56" s="163" t="s">
        <v>491</v>
      </c>
      <c r="EZ56" s="163" t="s">
        <v>491</v>
      </c>
      <c r="FA56" s="163" t="s">
        <v>491</v>
      </c>
      <c r="FB56" s="163" t="s">
        <v>491</v>
      </c>
      <c r="FC56" s="163" t="s">
        <v>491</v>
      </c>
      <c r="FD56" s="163" t="s">
        <v>491</v>
      </c>
      <c r="FE56" s="163" t="s">
        <v>491</v>
      </c>
      <c r="FF56" s="163" t="s">
        <v>491</v>
      </c>
      <c r="FG56" s="163" t="s">
        <v>491</v>
      </c>
      <c r="FH56" s="163" t="s">
        <v>491</v>
      </c>
      <c r="FI56" s="163" t="s">
        <v>491</v>
      </c>
      <c r="FJ56" s="163" t="s">
        <v>491</v>
      </c>
      <c r="FK56" s="163" t="s">
        <v>491</v>
      </c>
      <c r="FL56" s="163" t="s">
        <v>491</v>
      </c>
      <c r="FM56" s="163" t="s">
        <v>491</v>
      </c>
      <c r="FN56" s="163" t="s">
        <v>491</v>
      </c>
      <c r="FO56" s="163" t="s">
        <v>491</v>
      </c>
      <c r="FP56" s="163" t="s">
        <v>491</v>
      </c>
      <c r="FQ56" s="163" t="s">
        <v>491</v>
      </c>
      <c r="FR56" s="163" t="s">
        <v>491</v>
      </c>
      <c r="FS56" s="163" t="s">
        <v>491</v>
      </c>
      <c r="FT56" s="163" t="s">
        <v>491</v>
      </c>
      <c r="FU56" s="163" t="s">
        <v>491</v>
      </c>
      <c r="FV56" s="163" t="s">
        <v>491</v>
      </c>
      <c r="FW56" s="163" t="s">
        <v>491</v>
      </c>
      <c r="FX56" s="163" t="s">
        <v>491</v>
      </c>
      <c r="FY56" s="163" t="s">
        <v>491</v>
      </c>
      <c r="FZ56" s="163" t="s">
        <v>491</v>
      </c>
      <c r="GA56" s="163" t="s">
        <v>491</v>
      </c>
      <c r="GB56" s="163" t="s">
        <v>491</v>
      </c>
      <c r="GC56" s="163" t="s">
        <v>491</v>
      </c>
      <c r="GD56" s="163" t="s">
        <v>491</v>
      </c>
      <c r="GE56" s="163" t="s">
        <v>491</v>
      </c>
      <c r="GF56" s="163" t="s">
        <v>491</v>
      </c>
      <c r="GG56" s="163" t="s">
        <v>491</v>
      </c>
      <c r="GH56" s="163" t="s">
        <v>491</v>
      </c>
      <c r="GI56" s="163" t="s">
        <v>491</v>
      </c>
      <c r="GJ56" s="163" t="s">
        <v>491</v>
      </c>
      <c r="GK56" s="163" t="s">
        <v>491</v>
      </c>
      <c r="GL56" s="163" t="s">
        <v>491</v>
      </c>
      <c r="GM56" s="163" t="s">
        <v>491</v>
      </c>
      <c r="GN56" s="163" t="s">
        <v>491</v>
      </c>
      <c r="GO56" s="163" t="s">
        <v>491</v>
      </c>
      <c r="GP56" s="163" t="s">
        <v>491</v>
      </c>
      <c r="GQ56" s="163" t="s">
        <v>491</v>
      </c>
      <c r="GR56" s="163" t="s">
        <v>491</v>
      </c>
      <c r="GS56" s="163" t="s">
        <v>491</v>
      </c>
      <c r="GT56" s="163" t="s">
        <v>491</v>
      </c>
      <c r="GU56" s="163" t="s">
        <v>491</v>
      </c>
      <c r="GV56" s="163" t="s">
        <v>491</v>
      </c>
      <c r="GW56" s="163" t="s">
        <v>491</v>
      </c>
      <c r="GX56" s="163" t="s">
        <v>491</v>
      </c>
      <c r="GY56" s="163" t="s">
        <v>491</v>
      </c>
      <c r="GZ56" s="163" t="s">
        <v>491</v>
      </c>
      <c r="HA56" s="163" t="s">
        <v>491</v>
      </c>
      <c r="HB56" s="163" t="s">
        <v>491</v>
      </c>
      <c r="HC56" s="163" t="s">
        <v>491</v>
      </c>
      <c r="HD56" s="163" t="s">
        <v>491</v>
      </c>
      <c r="HE56" s="163" t="s">
        <v>491</v>
      </c>
      <c r="HF56" s="163" t="s">
        <v>491</v>
      </c>
      <c r="HG56" s="163" t="s">
        <v>491</v>
      </c>
      <c r="HH56" s="163" t="s">
        <v>491</v>
      </c>
      <c r="HI56" s="163" t="s">
        <v>491</v>
      </c>
      <c r="HJ56" s="163" t="s">
        <v>491</v>
      </c>
      <c r="HK56" s="163" t="s">
        <v>491</v>
      </c>
      <c r="HL56" s="163" t="s">
        <v>491</v>
      </c>
      <c r="HM56" s="163" t="s">
        <v>491</v>
      </c>
      <c r="HN56" s="163" t="s">
        <v>491</v>
      </c>
      <c r="HO56" s="163" t="s">
        <v>491</v>
      </c>
      <c r="HP56" s="163" t="s">
        <v>491</v>
      </c>
      <c r="HQ56" s="163" t="s">
        <v>491</v>
      </c>
      <c r="HR56" s="163" t="s">
        <v>491</v>
      </c>
      <c r="HS56" s="163" t="s">
        <v>491</v>
      </c>
      <c r="HT56" s="163" t="s">
        <v>491</v>
      </c>
      <c r="HU56" s="163" t="s">
        <v>491</v>
      </c>
      <c r="HV56" s="163" t="s">
        <v>491</v>
      </c>
      <c r="HW56" s="163" t="s">
        <v>491</v>
      </c>
      <c r="HX56" s="163" t="s">
        <v>491</v>
      </c>
      <c r="HY56" s="163" t="s">
        <v>491</v>
      </c>
      <c r="HZ56" s="163" t="s">
        <v>491</v>
      </c>
      <c r="IA56" s="163" t="s">
        <v>491</v>
      </c>
      <c r="IB56" s="163" t="s">
        <v>491</v>
      </c>
      <c r="IC56" s="163" t="s">
        <v>491</v>
      </c>
      <c r="ID56" s="163" t="s">
        <v>491</v>
      </c>
      <c r="IE56" s="163" t="s">
        <v>491</v>
      </c>
      <c r="IF56" s="163" t="s">
        <v>491</v>
      </c>
      <c r="IG56" s="163" t="s">
        <v>491</v>
      </c>
      <c r="IH56" s="163" t="s">
        <v>491</v>
      </c>
      <c r="II56" s="163" t="s">
        <v>491</v>
      </c>
      <c r="IJ56" s="163" t="s">
        <v>491</v>
      </c>
      <c r="IK56" s="163" t="s">
        <v>491</v>
      </c>
      <c r="IL56" s="163" t="s">
        <v>491</v>
      </c>
      <c r="IM56" s="163" t="s">
        <v>491</v>
      </c>
      <c r="IN56" s="163" t="s">
        <v>491</v>
      </c>
      <c r="IO56" s="163" t="s">
        <v>491</v>
      </c>
      <c r="IP56" s="163" t="s">
        <v>491</v>
      </c>
      <c r="IQ56" s="163" t="s">
        <v>491</v>
      </c>
      <c r="IR56" s="163" t="s">
        <v>491</v>
      </c>
      <c r="IS56" s="163" t="s">
        <v>491</v>
      </c>
      <c r="IT56" s="163" t="s">
        <v>491</v>
      </c>
      <c r="IU56" s="163" t="s">
        <v>491</v>
      </c>
      <c r="IV56" s="163" t="s">
        <v>491</v>
      </c>
      <c r="IW56" s="163" t="s">
        <v>491</v>
      </c>
      <c r="IX56" s="163" t="s">
        <v>491</v>
      </c>
      <c r="IY56" s="163" t="s">
        <v>491</v>
      </c>
      <c r="IZ56" s="163" t="s">
        <v>491</v>
      </c>
      <c r="JA56" s="163" t="s">
        <v>491</v>
      </c>
      <c r="JB56" s="163" t="s">
        <v>491</v>
      </c>
      <c r="JC56" s="163" t="s">
        <v>491</v>
      </c>
      <c r="JD56" s="163" t="s">
        <v>491</v>
      </c>
      <c r="JE56" s="163" t="s">
        <v>491</v>
      </c>
      <c r="JF56" s="163" t="s">
        <v>491</v>
      </c>
      <c r="JG56" s="163" t="s">
        <v>491</v>
      </c>
      <c r="JH56" s="163" t="s">
        <v>491</v>
      </c>
      <c r="JI56" s="163" t="s">
        <v>491</v>
      </c>
      <c r="JJ56" s="163" t="s">
        <v>491</v>
      </c>
      <c r="JK56" s="163" t="s">
        <v>491</v>
      </c>
      <c r="JL56" s="163" t="s">
        <v>491</v>
      </c>
      <c r="JM56" s="163" t="s">
        <v>491</v>
      </c>
      <c r="JN56" s="163" t="s">
        <v>491</v>
      </c>
      <c r="JO56" s="163" t="s">
        <v>491</v>
      </c>
      <c r="JP56" s="163" t="s">
        <v>491</v>
      </c>
      <c r="JQ56" s="163" t="s">
        <v>491</v>
      </c>
      <c r="JR56" s="163" t="s">
        <v>491</v>
      </c>
      <c r="JS56" s="163" t="s">
        <v>491</v>
      </c>
      <c r="JT56" s="163" t="s">
        <v>491</v>
      </c>
      <c r="JU56" s="163" t="s">
        <v>491</v>
      </c>
      <c r="JV56" s="163" t="s">
        <v>491</v>
      </c>
      <c r="JW56" s="163" t="s">
        <v>491</v>
      </c>
      <c r="JX56" s="163" t="s">
        <v>491</v>
      </c>
      <c r="JY56" s="163" t="s">
        <v>491</v>
      </c>
      <c r="JZ56" s="163" t="s">
        <v>491</v>
      </c>
      <c r="KA56" s="163" t="s">
        <v>491</v>
      </c>
      <c r="KB56" s="163" t="s">
        <v>491</v>
      </c>
      <c r="KC56" s="163" t="s">
        <v>491</v>
      </c>
      <c r="KD56" s="163" t="s">
        <v>491</v>
      </c>
      <c r="KE56" s="163" t="s">
        <v>491</v>
      </c>
      <c r="KF56" s="163" t="s">
        <v>491</v>
      </c>
      <c r="KG56" s="163" t="s">
        <v>491</v>
      </c>
      <c r="KH56" s="163" t="s">
        <v>491</v>
      </c>
      <c r="KI56" s="163" t="s">
        <v>491</v>
      </c>
      <c r="KJ56" s="163" t="s">
        <v>491</v>
      </c>
      <c r="KK56" s="163" t="s">
        <v>491</v>
      </c>
      <c r="KL56" s="163" t="s">
        <v>491</v>
      </c>
      <c r="KM56" s="163" t="s">
        <v>491</v>
      </c>
      <c r="KN56" s="163" t="s">
        <v>491</v>
      </c>
      <c r="KO56" s="163" t="s">
        <v>491</v>
      </c>
      <c r="KP56" s="163" t="s">
        <v>491</v>
      </c>
      <c r="KQ56" s="163" t="s">
        <v>491</v>
      </c>
      <c r="KR56" s="163" t="s">
        <v>491</v>
      </c>
      <c r="KS56" s="163" t="s">
        <v>491</v>
      </c>
      <c r="KT56" s="163" t="s">
        <v>491</v>
      </c>
      <c r="KU56" s="163" t="s">
        <v>491</v>
      </c>
      <c r="KV56" s="163" t="s">
        <v>491</v>
      </c>
      <c r="KW56" s="163" t="s">
        <v>491</v>
      </c>
      <c r="KX56" s="163" t="s">
        <v>491</v>
      </c>
      <c r="KY56" s="163" t="s">
        <v>491</v>
      </c>
      <c r="KZ56" s="163" t="s">
        <v>491</v>
      </c>
      <c r="LA56" s="163" t="s">
        <v>491</v>
      </c>
      <c r="LB56" s="163" t="s">
        <v>491</v>
      </c>
      <c r="LC56" s="163" t="s">
        <v>491</v>
      </c>
      <c r="LD56" s="163" t="s">
        <v>491</v>
      </c>
      <c r="LE56" s="163" t="s">
        <v>491</v>
      </c>
      <c r="LF56" s="163" t="s">
        <v>491</v>
      </c>
      <c r="LG56" s="163" t="s">
        <v>491</v>
      </c>
      <c r="LH56" s="163" t="s">
        <v>491</v>
      </c>
      <c r="LI56" s="163" t="s">
        <v>491</v>
      </c>
      <c r="LJ56" s="163" t="s">
        <v>491</v>
      </c>
      <c r="LK56" s="163" t="s">
        <v>491</v>
      </c>
      <c r="LL56" s="163" t="s">
        <v>491</v>
      </c>
      <c r="LM56" s="163" t="s">
        <v>491</v>
      </c>
      <c r="LN56" s="163" t="s">
        <v>491</v>
      </c>
      <c r="LO56" s="163" t="s">
        <v>491</v>
      </c>
      <c r="LP56" s="163" t="s">
        <v>491</v>
      </c>
      <c r="LQ56" s="163" t="s">
        <v>491</v>
      </c>
      <c r="LR56" s="163" t="s">
        <v>491</v>
      </c>
      <c r="LS56" s="163" t="s">
        <v>491</v>
      </c>
      <c r="LT56" s="163" t="s">
        <v>491</v>
      </c>
      <c r="LU56" s="163" t="s">
        <v>491</v>
      </c>
      <c r="LV56" s="163" t="s">
        <v>491</v>
      </c>
      <c r="LW56" s="163" t="s">
        <v>491</v>
      </c>
      <c r="LX56" s="163" t="s">
        <v>491</v>
      </c>
      <c r="LY56" s="163" t="s">
        <v>491</v>
      </c>
      <c r="LZ56" s="163" t="s">
        <v>491</v>
      </c>
      <c r="MA56" s="163" t="s">
        <v>491</v>
      </c>
      <c r="MB56" s="163" t="s">
        <v>491</v>
      </c>
      <c r="MC56" s="163" t="s">
        <v>491</v>
      </c>
      <c r="MD56" s="163" t="s">
        <v>491</v>
      </c>
      <c r="ME56" s="163" t="s">
        <v>491</v>
      </c>
      <c r="MF56" s="163" t="s">
        <v>491</v>
      </c>
      <c r="MG56" s="163" t="s">
        <v>491</v>
      </c>
      <c r="MH56" s="163" t="s">
        <v>491</v>
      </c>
      <c r="MI56" s="163" t="s">
        <v>491</v>
      </c>
      <c r="MJ56" s="163" t="s">
        <v>491</v>
      </c>
      <c r="MK56" s="163" t="s">
        <v>491</v>
      </c>
      <c r="ML56" s="163" t="s">
        <v>491</v>
      </c>
      <c r="MM56" s="163" t="s">
        <v>491</v>
      </c>
      <c r="MN56" s="163" t="s">
        <v>491</v>
      </c>
      <c r="MO56" s="163" t="s">
        <v>491</v>
      </c>
      <c r="MP56" s="163" t="s">
        <v>491</v>
      </c>
      <c r="MQ56" s="163" t="s">
        <v>491</v>
      </c>
      <c r="MR56" s="163" t="s">
        <v>491</v>
      </c>
      <c r="MS56" s="163" t="s">
        <v>491</v>
      </c>
      <c r="MT56" s="163" t="s">
        <v>491</v>
      </c>
      <c r="MU56" s="163" t="s">
        <v>491</v>
      </c>
      <c r="MV56" s="163" t="s">
        <v>491</v>
      </c>
      <c r="MW56" s="163" t="s">
        <v>491</v>
      </c>
      <c r="MX56" s="163" t="s">
        <v>491</v>
      </c>
      <c r="MY56" s="163" t="s">
        <v>491</v>
      </c>
      <c r="MZ56" s="163" t="s">
        <v>491</v>
      </c>
      <c r="NA56" s="163" t="s">
        <v>491</v>
      </c>
      <c r="NB56" s="163" t="s">
        <v>491</v>
      </c>
      <c r="NC56" s="163" t="s">
        <v>491</v>
      </c>
      <c r="ND56" s="163" t="s">
        <v>491</v>
      </c>
      <c r="NE56" s="163" t="s">
        <v>491</v>
      </c>
      <c r="NF56" s="163" t="s">
        <v>491</v>
      </c>
      <c r="NG56" s="163" t="s">
        <v>491</v>
      </c>
      <c r="NH56" s="163" t="s">
        <v>491</v>
      </c>
      <c r="NI56" s="163" t="s">
        <v>491</v>
      </c>
      <c r="NJ56" s="163" t="s">
        <v>491</v>
      </c>
      <c r="NK56" s="163" t="s">
        <v>491</v>
      </c>
      <c r="NL56" s="163" t="s">
        <v>491</v>
      </c>
      <c r="NM56" s="163" t="s">
        <v>491</v>
      </c>
      <c r="NN56" s="163" t="s">
        <v>491</v>
      </c>
      <c r="NO56" s="163" t="s">
        <v>491</v>
      </c>
      <c r="NP56" s="163" t="s">
        <v>491</v>
      </c>
      <c r="NQ56" s="163" t="s">
        <v>491</v>
      </c>
      <c r="NR56" s="163" t="s">
        <v>491</v>
      </c>
      <c r="NS56" s="163" t="s">
        <v>491</v>
      </c>
      <c r="NT56" s="163" t="s">
        <v>491</v>
      </c>
      <c r="NU56" s="163" t="s">
        <v>491</v>
      </c>
      <c r="NV56" s="163" t="s">
        <v>491</v>
      </c>
      <c r="NW56" s="163" t="s">
        <v>491</v>
      </c>
      <c r="NX56" s="163" t="s">
        <v>491</v>
      </c>
      <c r="NY56" s="163" t="s">
        <v>491</v>
      </c>
      <c r="NZ56" s="163" t="s">
        <v>491</v>
      </c>
      <c r="OA56" s="163" t="s">
        <v>491</v>
      </c>
      <c r="OB56" s="163" t="s">
        <v>491</v>
      </c>
      <c r="OC56" s="163" t="s">
        <v>491</v>
      </c>
      <c r="OD56" s="163" t="s">
        <v>491</v>
      </c>
      <c r="OE56" s="163" t="s">
        <v>491</v>
      </c>
      <c r="OF56" s="163" t="s">
        <v>491</v>
      </c>
      <c r="OG56" s="163" t="s">
        <v>491</v>
      </c>
      <c r="OH56" s="163" t="s">
        <v>491</v>
      </c>
      <c r="OI56" s="163" t="s">
        <v>491</v>
      </c>
      <c r="OJ56" s="163" t="s">
        <v>491</v>
      </c>
      <c r="OK56" s="163" t="s">
        <v>491</v>
      </c>
      <c r="OL56" s="163" t="s">
        <v>491</v>
      </c>
      <c r="OM56" s="163" t="s">
        <v>491</v>
      </c>
      <c r="ON56" s="163" t="s">
        <v>491</v>
      </c>
      <c r="OO56" s="163" t="s">
        <v>491</v>
      </c>
      <c r="OP56" s="163" t="s">
        <v>491</v>
      </c>
      <c r="OQ56" s="163" t="s">
        <v>491</v>
      </c>
      <c r="OR56" s="163" t="s">
        <v>491</v>
      </c>
      <c r="OS56" s="163" t="s">
        <v>491</v>
      </c>
      <c r="OT56" s="163" t="s">
        <v>491</v>
      </c>
      <c r="OU56" s="163" t="s">
        <v>491</v>
      </c>
      <c r="OV56" s="163" t="s">
        <v>491</v>
      </c>
      <c r="OW56" s="163" t="s">
        <v>491</v>
      </c>
      <c r="OX56" s="163" t="s">
        <v>491</v>
      </c>
      <c r="OY56" s="163" t="s">
        <v>491</v>
      </c>
      <c r="OZ56" s="163" t="s">
        <v>491</v>
      </c>
      <c r="PA56" s="163" t="s">
        <v>491</v>
      </c>
      <c r="PB56" s="163" t="s">
        <v>491</v>
      </c>
      <c r="PC56" s="163" t="s">
        <v>491</v>
      </c>
      <c r="PD56" s="163" t="s">
        <v>491</v>
      </c>
      <c r="PE56" s="163" t="s">
        <v>491</v>
      </c>
      <c r="PF56" s="163" t="s">
        <v>491</v>
      </c>
      <c r="PG56" s="163" t="s">
        <v>491</v>
      </c>
      <c r="PH56" s="163" t="s">
        <v>491</v>
      </c>
      <c r="PI56" s="163" t="s">
        <v>491</v>
      </c>
      <c r="PJ56" s="163" t="s">
        <v>491</v>
      </c>
      <c r="PK56" s="163" t="s">
        <v>491</v>
      </c>
      <c r="PL56" s="163" t="s">
        <v>491</v>
      </c>
      <c r="PM56" s="163" t="s">
        <v>491</v>
      </c>
      <c r="PN56" s="163" t="s">
        <v>491</v>
      </c>
      <c r="PO56" s="163" t="s">
        <v>491</v>
      </c>
      <c r="PP56" s="163" t="s">
        <v>491</v>
      </c>
      <c r="PQ56" s="163" t="s">
        <v>491</v>
      </c>
      <c r="PR56" s="163" t="s">
        <v>491</v>
      </c>
      <c r="PS56" s="163" t="s">
        <v>491</v>
      </c>
      <c r="PT56" s="163" t="s">
        <v>491</v>
      </c>
      <c r="PU56" s="163" t="s">
        <v>491</v>
      </c>
      <c r="PV56" s="163" t="s">
        <v>491</v>
      </c>
      <c r="PW56" s="163" t="s">
        <v>491</v>
      </c>
      <c r="PX56" s="163" t="s">
        <v>491</v>
      </c>
      <c r="PY56" s="163" t="s">
        <v>491</v>
      </c>
      <c r="PZ56" s="163" t="s">
        <v>491</v>
      </c>
      <c r="QA56" s="163" t="s">
        <v>491</v>
      </c>
      <c r="QB56" s="163" t="s">
        <v>491</v>
      </c>
      <c r="QC56" s="163" t="s">
        <v>491</v>
      </c>
      <c r="QD56" s="163" t="s">
        <v>491</v>
      </c>
      <c r="QE56" s="163" t="s">
        <v>491</v>
      </c>
      <c r="QF56" s="163" t="s">
        <v>491</v>
      </c>
      <c r="QG56" s="163" t="s">
        <v>491</v>
      </c>
      <c r="QH56" s="163" t="s">
        <v>491</v>
      </c>
      <c r="QI56" s="163" t="s">
        <v>491</v>
      </c>
      <c r="QJ56" s="163" t="s">
        <v>491</v>
      </c>
      <c r="QK56" s="163" t="s">
        <v>491</v>
      </c>
      <c r="QL56" s="163" t="s">
        <v>491</v>
      </c>
      <c r="QM56" s="163" t="s">
        <v>491</v>
      </c>
      <c r="QN56" s="163" t="s">
        <v>491</v>
      </c>
      <c r="QO56" s="163" t="s">
        <v>491</v>
      </c>
      <c r="QP56" s="163" t="s">
        <v>491</v>
      </c>
      <c r="QQ56" s="163" t="s">
        <v>491</v>
      </c>
      <c r="QR56" s="163" t="s">
        <v>491</v>
      </c>
      <c r="QS56" s="163" t="s">
        <v>491</v>
      </c>
      <c r="QT56" s="163" t="s">
        <v>491</v>
      </c>
      <c r="QU56" s="163" t="s">
        <v>491</v>
      </c>
      <c r="QV56" s="163" t="s">
        <v>491</v>
      </c>
      <c r="QW56" s="163" t="s">
        <v>491</v>
      </c>
      <c r="QX56" s="163" t="s">
        <v>491</v>
      </c>
      <c r="QY56" s="163" t="s">
        <v>491</v>
      </c>
      <c r="QZ56" s="163" t="s">
        <v>491</v>
      </c>
      <c r="RA56" s="163" t="s">
        <v>491</v>
      </c>
      <c r="RB56" s="163" t="s">
        <v>491</v>
      </c>
      <c r="RC56" s="163" t="s">
        <v>491</v>
      </c>
      <c r="RD56" s="163" t="s">
        <v>491</v>
      </c>
      <c r="RE56" s="163" t="s">
        <v>491</v>
      </c>
      <c r="RF56" s="163" t="s">
        <v>491</v>
      </c>
      <c r="RG56" s="163" t="s">
        <v>491</v>
      </c>
      <c r="RH56" s="163" t="s">
        <v>491</v>
      </c>
      <c r="RI56" s="163" t="s">
        <v>491</v>
      </c>
      <c r="RJ56" s="163" t="s">
        <v>491</v>
      </c>
      <c r="RK56" s="163" t="s">
        <v>491</v>
      </c>
      <c r="RL56" s="163" t="s">
        <v>491</v>
      </c>
      <c r="RM56" s="163" t="s">
        <v>491</v>
      </c>
      <c r="RN56" s="163" t="s">
        <v>491</v>
      </c>
      <c r="RO56" s="163" t="s">
        <v>491</v>
      </c>
      <c r="RP56" s="163" t="s">
        <v>491</v>
      </c>
      <c r="RQ56" s="163" t="s">
        <v>491</v>
      </c>
      <c r="RR56" s="163" t="s">
        <v>491</v>
      </c>
      <c r="RS56" s="163" t="s">
        <v>491</v>
      </c>
      <c r="RT56" s="163" t="s">
        <v>491</v>
      </c>
      <c r="RU56" s="163" t="s">
        <v>491</v>
      </c>
      <c r="RV56" s="163" t="s">
        <v>491</v>
      </c>
      <c r="RW56" s="163" t="s">
        <v>491</v>
      </c>
      <c r="RX56" s="163" t="s">
        <v>491</v>
      </c>
      <c r="RY56" s="163" t="s">
        <v>491</v>
      </c>
      <c r="RZ56" s="163" t="s">
        <v>491</v>
      </c>
      <c r="SA56" s="163" t="s">
        <v>491</v>
      </c>
      <c r="SB56" s="163" t="s">
        <v>491</v>
      </c>
      <c r="SC56" s="163" t="s">
        <v>491</v>
      </c>
      <c r="SD56" s="163" t="s">
        <v>491</v>
      </c>
      <c r="SE56" s="163" t="s">
        <v>491</v>
      </c>
      <c r="SF56" s="163" t="s">
        <v>491</v>
      </c>
      <c r="SG56" s="163" t="s">
        <v>491</v>
      </c>
      <c r="SH56" s="163" t="s">
        <v>491</v>
      </c>
      <c r="SI56" s="163" t="s">
        <v>491</v>
      </c>
      <c r="SJ56" s="163" t="s">
        <v>491</v>
      </c>
      <c r="SK56" s="163" t="s">
        <v>491</v>
      </c>
      <c r="SL56" s="163" t="s">
        <v>491</v>
      </c>
      <c r="SM56" s="163" t="s">
        <v>491</v>
      </c>
      <c r="SN56" s="163" t="s">
        <v>491</v>
      </c>
      <c r="SO56" s="163" t="s">
        <v>491</v>
      </c>
      <c r="SP56" s="163" t="s">
        <v>491</v>
      </c>
      <c r="SQ56" s="163" t="s">
        <v>491</v>
      </c>
      <c r="SR56" s="163" t="s">
        <v>491</v>
      </c>
      <c r="SS56" s="163" t="s">
        <v>491</v>
      </c>
      <c r="ST56" s="163" t="s">
        <v>491</v>
      </c>
      <c r="SU56" s="163" t="s">
        <v>491</v>
      </c>
      <c r="SV56" s="163" t="s">
        <v>491</v>
      </c>
      <c r="SW56" s="163" t="s">
        <v>491</v>
      </c>
      <c r="SX56" s="163" t="s">
        <v>491</v>
      </c>
      <c r="SY56" s="163" t="s">
        <v>491</v>
      </c>
      <c r="SZ56" s="163" t="s">
        <v>491</v>
      </c>
      <c r="TA56" s="163" t="s">
        <v>491</v>
      </c>
      <c r="TB56" s="163" t="s">
        <v>491</v>
      </c>
      <c r="TC56" s="163" t="s">
        <v>491</v>
      </c>
      <c r="TD56" s="163" t="s">
        <v>491</v>
      </c>
      <c r="TE56" s="163" t="s">
        <v>491</v>
      </c>
      <c r="TF56" s="163" t="s">
        <v>491</v>
      </c>
      <c r="TG56" s="163" t="s">
        <v>491</v>
      </c>
      <c r="TH56" s="163" t="s">
        <v>491</v>
      </c>
      <c r="TI56" s="163" t="s">
        <v>491</v>
      </c>
      <c r="TJ56" s="163" t="s">
        <v>491</v>
      </c>
      <c r="TK56" s="163" t="s">
        <v>491</v>
      </c>
      <c r="TL56" s="163" t="s">
        <v>491</v>
      </c>
      <c r="TM56" s="163" t="s">
        <v>491</v>
      </c>
      <c r="TN56" s="163" t="s">
        <v>491</v>
      </c>
      <c r="TO56" s="163" t="s">
        <v>491</v>
      </c>
      <c r="TP56" s="163" t="s">
        <v>491</v>
      </c>
      <c r="TQ56" s="163" t="s">
        <v>491</v>
      </c>
      <c r="TR56" s="163" t="s">
        <v>491</v>
      </c>
      <c r="TS56" s="163" t="s">
        <v>491</v>
      </c>
      <c r="TT56" s="163" t="s">
        <v>491</v>
      </c>
      <c r="TU56" s="163" t="s">
        <v>491</v>
      </c>
      <c r="TV56" s="163" t="s">
        <v>491</v>
      </c>
      <c r="TW56" s="163" t="s">
        <v>491</v>
      </c>
      <c r="TX56" s="163" t="s">
        <v>491</v>
      </c>
      <c r="TY56" s="163" t="s">
        <v>491</v>
      </c>
      <c r="TZ56" s="163" t="s">
        <v>491</v>
      </c>
      <c r="UA56" s="163" t="s">
        <v>491</v>
      </c>
      <c r="UB56" s="163" t="s">
        <v>491</v>
      </c>
      <c r="UC56" s="163" t="s">
        <v>491</v>
      </c>
      <c r="UD56" s="163" t="s">
        <v>491</v>
      </c>
      <c r="UE56" s="163" t="s">
        <v>491</v>
      </c>
      <c r="UF56" s="163" t="s">
        <v>491</v>
      </c>
      <c r="UG56" s="163" t="s">
        <v>491</v>
      </c>
      <c r="UH56" s="163" t="s">
        <v>491</v>
      </c>
      <c r="UI56" s="163" t="s">
        <v>491</v>
      </c>
      <c r="UJ56" s="163" t="s">
        <v>491</v>
      </c>
      <c r="UK56" s="163" t="s">
        <v>491</v>
      </c>
      <c r="UL56" s="163" t="s">
        <v>491</v>
      </c>
      <c r="UM56" s="163" t="s">
        <v>491</v>
      </c>
      <c r="UN56" s="163" t="s">
        <v>491</v>
      </c>
      <c r="UO56" s="163" t="s">
        <v>491</v>
      </c>
      <c r="UP56" s="163" t="s">
        <v>491</v>
      </c>
      <c r="UQ56" s="163" t="s">
        <v>491</v>
      </c>
      <c r="UR56" s="163" t="s">
        <v>491</v>
      </c>
      <c r="US56" s="163" t="s">
        <v>491</v>
      </c>
      <c r="UT56" s="163" t="s">
        <v>491</v>
      </c>
      <c r="UU56" s="163" t="s">
        <v>491</v>
      </c>
      <c r="UV56" s="163" t="s">
        <v>491</v>
      </c>
      <c r="UW56" s="163" t="s">
        <v>491</v>
      </c>
      <c r="UX56" s="163" t="s">
        <v>491</v>
      </c>
      <c r="UY56" s="163" t="s">
        <v>491</v>
      </c>
      <c r="UZ56" s="163" t="s">
        <v>491</v>
      </c>
      <c r="VA56" s="163" t="s">
        <v>491</v>
      </c>
      <c r="VB56" s="163" t="s">
        <v>491</v>
      </c>
      <c r="VC56" s="163" t="s">
        <v>491</v>
      </c>
      <c r="VD56" s="163" t="s">
        <v>491</v>
      </c>
      <c r="VE56" s="163" t="s">
        <v>491</v>
      </c>
      <c r="VF56" s="163" t="s">
        <v>491</v>
      </c>
      <c r="VG56" s="163" t="s">
        <v>491</v>
      </c>
      <c r="VH56" s="163" t="s">
        <v>491</v>
      </c>
      <c r="VI56" s="163" t="s">
        <v>491</v>
      </c>
      <c r="VJ56" s="163" t="s">
        <v>491</v>
      </c>
      <c r="VK56" s="163" t="s">
        <v>491</v>
      </c>
      <c r="VL56" s="163" t="s">
        <v>491</v>
      </c>
      <c r="VM56" s="163" t="s">
        <v>491</v>
      </c>
      <c r="VN56" s="163" t="s">
        <v>491</v>
      </c>
      <c r="VO56" s="163" t="s">
        <v>491</v>
      </c>
      <c r="VP56" s="163" t="s">
        <v>491</v>
      </c>
      <c r="VQ56" s="163" t="s">
        <v>491</v>
      </c>
      <c r="VR56" s="163" t="s">
        <v>491</v>
      </c>
      <c r="VS56" s="163" t="s">
        <v>491</v>
      </c>
      <c r="VT56" s="163" t="s">
        <v>491</v>
      </c>
      <c r="VU56" s="163" t="s">
        <v>491</v>
      </c>
      <c r="VV56" s="163" t="s">
        <v>491</v>
      </c>
      <c r="VW56" s="163" t="s">
        <v>491</v>
      </c>
      <c r="VX56" s="163" t="s">
        <v>491</v>
      </c>
      <c r="VY56" s="163" t="s">
        <v>491</v>
      </c>
      <c r="VZ56" s="163" t="s">
        <v>491</v>
      </c>
      <c r="WA56" s="163" t="s">
        <v>491</v>
      </c>
      <c r="WB56" s="163" t="s">
        <v>491</v>
      </c>
      <c r="WC56" s="163" t="s">
        <v>491</v>
      </c>
      <c r="WD56" s="163" t="s">
        <v>491</v>
      </c>
      <c r="WE56" s="163" t="s">
        <v>491</v>
      </c>
      <c r="WF56" s="163" t="s">
        <v>491</v>
      </c>
      <c r="WG56" s="163" t="s">
        <v>491</v>
      </c>
      <c r="WH56" s="163" t="s">
        <v>491</v>
      </c>
      <c r="WI56" s="163" t="s">
        <v>491</v>
      </c>
      <c r="WJ56" s="163" t="s">
        <v>491</v>
      </c>
      <c r="WK56" s="163" t="s">
        <v>491</v>
      </c>
      <c r="WL56" s="163" t="s">
        <v>491</v>
      </c>
      <c r="WM56" s="163" t="s">
        <v>491</v>
      </c>
      <c r="WN56" s="163" t="s">
        <v>491</v>
      </c>
      <c r="WO56" s="163" t="s">
        <v>491</v>
      </c>
      <c r="WP56" s="163" t="s">
        <v>491</v>
      </c>
      <c r="WQ56" s="163" t="s">
        <v>491</v>
      </c>
      <c r="WR56" s="163" t="s">
        <v>491</v>
      </c>
      <c r="WS56" s="163" t="s">
        <v>491</v>
      </c>
      <c r="WT56" s="163" t="s">
        <v>491</v>
      </c>
      <c r="WU56" s="163" t="s">
        <v>491</v>
      </c>
      <c r="WV56" s="163" t="s">
        <v>491</v>
      </c>
      <c r="WW56" s="163" t="s">
        <v>491</v>
      </c>
      <c r="WX56" s="163" t="s">
        <v>491</v>
      </c>
      <c r="WY56" s="163" t="s">
        <v>491</v>
      </c>
      <c r="WZ56" s="163" t="s">
        <v>491</v>
      </c>
      <c r="XA56" s="163" t="s">
        <v>491</v>
      </c>
      <c r="XB56" s="163" t="s">
        <v>491</v>
      </c>
      <c r="XC56" s="163" t="s">
        <v>491</v>
      </c>
      <c r="XD56" s="163" t="s">
        <v>491</v>
      </c>
      <c r="XE56" s="163" t="s">
        <v>491</v>
      </c>
      <c r="XF56" s="163" t="s">
        <v>491</v>
      </c>
      <c r="XG56" s="163" t="s">
        <v>491</v>
      </c>
      <c r="XH56" s="163" t="s">
        <v>491</v>
      </c>
      <c r="XI56" s="163" t="s">
        <v>491</v>
      </c>
      <c r="XJ56" s="163" t="s">
        <v>491</v>
      </c>
      <c r="XK56" s="163" t="s">
        <v>491</v>
      </c>
      <c r="XL56" s="163" t="s">
        <v>491</v>
      </c>
      <c r="XM56" s="163" t="s">
        <v>491</v>
      </c>
      <c r="XN56" s="163" t="s">
        <v>491</v>
      </c>
      <c r="XO56" s="163" t="s">
        <v>491</v>
      </c>
      <c r="XP56" s="163" t="s">
        <v>491</v>
      </c>
      <c r="XQ56" s="163" t="s">
        <v>491</v>
      </c>
      <c r="XR56" s="163" t="s">
        <v>491</v>
      </c>
      <c r="XS56" s="163" t="s">
        <v>491</v>
      </c>
      <c r="XT56" s="163" t="s">
        <v>491</v>
      </c>
      <c r="XU56" s="163" t="s">
        <v>491</v>
      </c>
      <c r="XV56" s="163" t="s">
        <v>491</v>
      </c>
      <c r="XW56" s="163" t="s">
        <v>491</v>
      </c>
      <c r="XX56" s="163" t="s">
        <v>491</v>
      </c>
      <c r="XY56" s="163" t="s">
        <v>491</v>
      </c>
      <c r="XZ56" s="163" t="s">
        <v>491</v>
      </c>
      <c r="YA56" s="163" t="s">
        <v>491</v>
      </c>
      <c r="YB56" s="163" t="s">
        <v>491</v>
      </c>
      <c r="YC56" s="163" t="s">
        <v>491</v>
      </c>
      <c r="YD56" s="163" t="s">
        <v>491</v>
      </c>
      <c r="YE56" s="163" t="s">
        <v>491</v>
      </c>
      <c r="YF56" s="163" t="s">
        <v>491</v>
      </c>
      <c r="YG56" s="163" t="s">
        <v>491</v>
      </c>
      <c r="YH56" s="163" t="s">
        <v>491</v>
      </c>
      <c r="YI56" s="163" t="s">
        <v>491</v>
      </c>
      <c r="YJ56" s="163" t="s">
        <v>491</v>
      </c>
      <c r="YK56" s="163" t="s">
        <v>491</v>
      </c>
      <c r="YL56" s="163" t="s">
        <v>491</v>
      </c>
      <c r="YM56" s="163" t="s">
        <v>491</v>
      </c>
      <c r="YN56" s="163" t="s">
        <v>491</v>
      </c>
      <c r="YO56" s="163" t="s">
        <v>491</v>
      </c>
      <c r="YP56" s="163" t="s">
        <v>491</v>
      </c>
      <c r="YQ56" s="163" t="s">
        <v>491</v>
      </c>
      <c r="YR56" s="163" t="s">
        <v>491</v>
      </c>
      <c r="YS56" s="163" t="s">
        <v>491</v>
      </c>
      <c r="YT56" s="163" t="s">
        <v>491</v>
      </c>
      <c r="YU56" s="163" t="s">
        <v>491</v>
      </c>
      <c r="YV56" s="163" t="s">
        <v>491</v>
      </c>
      <c r="YW56" s="163" t="s">
        <v>491</v>
      </c>
      <c r="YX56" s="163" t="s">
        <v>491</v>
      </c>
      <c r="YY56" s="163" t="s">
        <v>491</v>
      </c>
      <c r="YZ56" s="163" t="s">
        <v>491</v>
      </c>
      <c r="ZA56" s="163" t="s">
        <v>491</v>
      </c>
      <c r="ZB56" s="163" t="s">
        <v>491</v>
      </c>
      <c r="ZC56" s="163" t="s">
        <v>491</v>
      </c>
      <c r="ZD56" s="163" t="s">
        <v>491</v>
      </c>
      <c r="ZE56" s="163" t="s">
        <v>491</v>
      </c>
      <c r="ZF56" s="163" t="s">
        <v>491</v>
      </c>
      <c r="ZG56" s="163" t="s">
        <v>491</v>
      </c>
      <c r="ZH56" s="163" t="s">
        <v>491</v>
      </c>
      <c r="ZI56" s="163" t="s">
        <v>491</v>
      </c>
      <c r="ZJ56" s="163" t="s">
        <v>491</v>
      </c>
      <c r="ZK56" s="163" t="s">
        <v>491</v>
      </c>
      <c r="ZL56" s="163" t="s">
        <v>491</v>
      </c>
      <c r="ZM56" s="163" t="s">
        <v>491</v>
      </c>
      <c r="ZN56" s="163" t="s">
        <v>491</v>
      </c>
      <c r="ZO56" s="163" t="s">
        <v>491</v>
      </c>
      <c r="ZP56" s="163" t="s">
        <v>491</v>
      </c>
      <c r="ZQ56" s="163" t="s">
        <v>491</v>
      </c>
      <c r="ZR56" s="163" t="s">
        <v>491</v>
      </c>
      <c r="ZS56" s="163" t="s">
        <v>491</v>
      </c>
      <c r="ZT56" s="163" t="s">
        <v>491</v>
      </c>
      <c r="ZU56" s="163" t="s">
        <v>491</v>
      </c>
      <c r="ZV56" s="163" t="s">
        <v>491</v>
      </c>
      <c r="ZW56" s="163" t="s">
        <v>491</v>
      </c>
      <c r="ZX56" s="163" t="s">
        <v>491</v>
      </c>
      <c r="ZY56" s="163" t="s">
        <v>491</v>
      </c>
      <c r="ZZ56" s="163" t="s">
        <v>491</v>
      </c>
      <c r="AAA56" s="163" t="s">
        <v>491</v>
      </c>
      <c r="AAB56" s="163" t="s">
        <v>491</v>
      </c>
      <c r="AAC56" s="163" t="s">
        <v>491</v>
      </c>
      <c r="AAD56" s="163" t="s">
        <v>491</v>
      </c>
      <c r="AAE56" s="163" t="s">
        <v>491</v>
      </c>
      <c r="AAF56" s="163" t="s">
        <v>491</v>
      </c>
      <c r="AAG56" s="163" t="s">
        <v>491</v>
      </c>
      <c r="AAH56" s="163" t="s">
        <v>491</v>
      </c>
      <c r="AAI56" s="163" t="s">
        <v>491</v>
      </c>
      <c r="AAJ56" s="163" t="s">
        <v>491</v>
      </c>
      <c r="AAK56" s="163" t="s">
        <v>491</v>
      </c>
      <c r="AAL56" s="163" t="s">
        <v>491</v>
      </c>
      <c r="AAM56" s="163" t="s">
        <v>491</v>
      </c>
      <c r="AAN56" s="163" t="s">
        <v>491</v>
      </c>
      <c r="AAO56" s="163" t="s">
        <v>491</v>
      </c>
      <c r="AAP56" s="163" t="s">
        <v>491</v>
      </c>
      <c r="AAQ56" s="163" t="s">
        <v>491</v>
      </c>
      <c r="AAR56" s="163" t="s">
        <v>491</v>
      </c>
      <c r="AAS56" s="163" t="s">
        <v>491</v>
      </c>
      <c r="AAT56" s="163" t="s">
        <v>491</v>
      </c>
      <c r="AAU56" s="163" t="s">
        <v>491</v>
      </c>
      <c r="AAV56" s="163" t="s">
        <v>491</v>
      </c>
      <c r="AAW56" s="163" t="s">
        <v>491</v>
      </c>
      <c r="AAX56" s="163" t="s">
        <v>491</v>
      </c>
      <c r="AAY56" s="163" t="s">
        <v>491</v>
      </c>
      <c r="AAZ56" s="163" t="s">
        <v>491</v>
      </c>
      <c r="ABA56" s="163" t="s">
        <v>491</v>
      </c>
      <c r="ABB56" s="163" t="s">
        <v>491</v>
      </c>
      <c r="ABC56" s="163" t="s">
        <v>491</v>
      </c>
      <c r="ABD56" s="163" t="s">
        <v>491</v>
      </c>
      <c r="ABE56" s="163" t="s">
        <v>491</v>
      </c>
      <c r="ABF56" s="163" t="s">
        <v>491</v>
      </c>
      <c r="ABG56" s="163" t="s">
        <v>491</v>
      </c>
      <c r="ABH56" s="163" t="s">
        <v>491</v>
      </c>
      <c r="ABI56" s="163" t="s">
        <v>491</v>
      </c>
      <c r="ABJ56" s="163" t="s">
        <v>491</v>
      </c>
      <c r="ABK56" s="163" t="s">
        <v>491</v>
      </c>
      <c r="ABL56" s="163" t="s">
        <v>491</v>
      </c>
      <c r="ABM56" s="163" t="s">
        <v>491</v>
      </c>
      <c r="ABN56" s="163" t="s">
        <v>491</v>
      </c>
      <c r="ABO56" s="163" t="s">
        <v>491</v>
      </c>
      <c r="ABP56" s="163" t="s">
        <v>491</v>
      </c>
      <c r="ABQ56" s="163" t="s">
        <v>491</v>
      </c>
      <c r="ABR56" s="163" t="s">
        <v>491</v>
      </c>
      <c r="ABS56" s="163" t="s">
        <v>491</v>
      </c>
      <c r="ABT56" s="163" t="s">
        <v>491</v>
      </c>
      <c r="ABU56" s="163" t="s">
        <v>491</v>
      </c>
      <c r="ABV56" s="163" t="s">
        <v>491</v>
      </c>
      <c r="ABW56" s="163" t="s">
        <v>491</v>
      </c>
      <c r="ABX56" s="163" t="s">
        <v>491</v>
      </c>
      <c r="ABY56" s="163" t="s">
        <v>491</v>
      </c>
      <c r="ABZ56" s="163" t="s">
        <v>491</v>
      </c>
      <c r="ACA56" s="163" t="s">
        <v>491</v>
      </c>
      <c r="ACB56" s="163" t="s">
        <v>491</v>
      </c>
      <c r="ACC56" s="163" t="s">
        <v>491</v>
      </c>
      <c r="ACD56" s="163" t="s">
        <v>491</v>
      </c>
      <c r="ACE56" s="163" t="s">
        <v>491</v>
      </c>
      <c r="ACF56" s="163" t="s">
        <v>491</v>
      </c>
      <c r="ACG56" s="163" t="s">
        <v>491</v>
      </c>
      <c r="ACH56" s="163" t="s">
        <v>491</v>
      </c>
      <c r="ACI56" s="163" t="s">
        <v>491</v>
      </c>
      <c r="ACJ56" s="163" t="s">
        <v>491</v>
      </c>
      <c r="ACK56" s="163" t="s">
        <v>491</v>
      </c>
      <c r="ACL56" s="163" t="s">
        <v>491</v>
      </c>
      <c r="ACM56" s="163" t="s">
        <v>491</v>
      </c>
      <c r="ACN56" s="163" t="s">
        <v>491</v>
      </c>
      <c r="ACO56" s="163" t="s">
        <v>491</v>
      </c>
      <c r="ACP56" s="163" t="s">
        <v>491</v>
      </c>
      <c r="ACQ56" s="163" t="s">
        <v>491</v>
      </c>
      <c r="ACR56" s="163" t="s">
        <v>491</v>
      </c>
      <c r="ACS56" s="163" t="s">
        <v>491</v>
      </c>
      <c r="ACT56" s="163" t="s">
        <v>491</v>
      </c>
      <c r="ACU56" s="163" t="s">
        <v>491</v>
      </c>
      <c r="ACV56" s="163" t="s">
        <v>491</v>
      </c>
      <c r="ACW56" s="163" t="s">
        <v>491</v>
      </c>
      <c r="ACX56" s="163" t="s">
        <v>491</v>
      </c>
      <c r="ACY56" s="163" t="s">
        <v>491</v>
      </c>
      <c r="ACZ56" s="163" t="s">
        <v>491</v>
      </c>
      <c r="ADA56" s="163" t="s">
        <v>491</v>
      </c>
      <c r="ADB56" s="163" t="s">
        <v>491</v>
      </c>
      <c r="ADC56" s="163" t="s">
        <v>491</v>
      </c>
      <c r="ADD56" s="163" t="s">
        <v>491</v>
      </c>
      <c r="ADE56" s="163" t="s">
        <v>491</v>
      </c>
      <c r="ADF56" s="163" t="s">
        <v>491</v>
      </c>
      <c r="ADG56" s="163" t="s">
        <v>491</v>
      </c>
      <c r="ADH56" s="163" t="s">
        <v>491</v>
      </c>
      <c r="ADI56" s="163" t="s">
        <v>491</v>
      </c>
      <c r="ADJ56" s="163" t="s">
        <v>491</v>
      </c>
      <c r="ADK56" s="163" t="s">
        <v>491</v>
      </c>
      <c r="ADL56" s="163" t="s">
        <v>491</v>
      </c>
      <c r="ADM56" s="163" t="s">
        <v>491</v>
      </c>
      <c r="ADN56" s="163" t="s">
        <v>491</v>
      </c>
      <c r="ADO56" s="163" t="s">
        <v>491</v>
      </c>
      <c r="ADP56" s="163" t="s">
        <v>491</v>
      </c>
      <c r="ADQ56" s="163" t="s">
        <v>491</v>
      </c>
      <c r="ADR56" s="163" t="s">
        <v>491</v>
      </c>
      <c r="ADS56" s="163" t="s">
        <v>491</v>
      </c>
      <c r="ADT56" s="163" t="s">
        <v>491</v>
      </c>
      <c r="ADU56" s="163" t="s">
        <v>491</v>
      </c>
      <c r="ADV56" s="163" t="s">
        <v>491</v>
      </c>
      <c r="ADW56" s="163" t="s">
        <v>491</v>
      </c>
      <c r="ADX56" s="163" t="s">
        <v>491</v>
      </c>
      <c r="ADY56" s="163" t="s">
        <v>491</v>
      </c>
      <c r="ADZ56" s="163" t="s">
        <v>491</v>
      </c>
      <c r="AEA56" s="163" t="s">
        <v>491</v>
      </c>
      <c r="AEB56" s="163" t="s">
        <v>491</v>
      </c>
      <c r="AEC56" s="163" t="s">
        <v>491</v>
      </c>
      <c r="AED56" s="163" t="s">
        <v>491</v>
      </c>
      <c r="AEE56" s="163" t="s">
        <v>491</v>
      </c>
      <c r="AEF56" s="163" t="s">
        <v>491</v>
      </c>
      <c r="AEG56" s="163" t="s">
        <v>491</v>
      </c>
      <c r="AEH56" s="163" t="s">
        <v>491</v>
      </c>
      <c r="AEI56" s="163" t="s">
        <v>491</v>
      </c>
      <c r="AEJ56" s="163" t="s">
        <v>491</v>
      </c>
      <c r="AEK56" s="163" t="s">
        <v>491</v>
      </c>
      <c r="AEL56" s="163" t="s">
        <v>491</v>
      </c>
      <c r="AEM56" s="163" t="s">
        <v>491</v>
      </c>
      <c r="AEN56" s="163" t="s">
        <v>491</v>
      </c>
      <c r="AEO56" s="163" t="s">
        <v>491</v>
      </c>
      <c r="AEP56" s="163" t="s">
        <v>491</v>
      </c>
      <c r="AEQ56" s="163" t="s">
        <v>491</v>
      </c>
      <c r="AER56" s="163" t="s">
        <v>491</v>
      </c>
      <c r="AES56" s="163" t="s">
        <v>491</v>
      </c>
      <c r="AET56" s="163" t="s">
        <v>491</v>
      </c>
      <c r="AEU56" s="163" t="s">
        <v>491</v>
      </c>
      <c r="AEV56" s="163" t="s">
        <v>491</v>
      </c>
      <c r="AEW56" s="163" t="s">
        <v>491</v>
      </c>
      <c r="AEX56" s="163" t="s">
        <v>491</v>
      </c>
      <c r="AEY56" s="163" t="s">
        <v>491</v>
      </c>
      <c r="AEZ56" s="163" t="s">
        <v>491</v>
      </c>
      <c r="AFA56" s="163" t="s">
        <v>491</v>
      </c>
      <c r="AFB56" s="163" t="s">
        <v>491</v>
      </c>
      <c r="AFC56" s="163" t="s">
        <v>491</v>
      </c>
      <c r="AFD56" s="163" t="s">
        <v>491</v>
      </c>
      <c r="AFE56" s="163" t="s">
        <v>491</v>
      </c>
      <c r="AFF56" s="163" t="s">
        <v>491</v>
      </c>
      <c r="AFG56" s="163" t="s">
        <v>491</v>
      </c>
      <c r="AFH56" s="163" t="s">
        <v>491</v>
      </c>
      <c r="AFI56" s="163" t="s">
        <v>491</v>
      </c>
      <c r="AFJ56" s="163" t="s">
        <v>491</v>
      </c>
      <c r="AFK56" s="163" t="s">
        <v>491</v>
      </c>
      <c r="AFL56" s="163" t="s">
        <v>491</v>
      </c>
      <c r="AFM56" s="163" t="s">
        <v>491</v>
      </c>
      <c r="AFN56" s="163" t="s">
        <v>491</v>
      </c>
      <c r="AFO56" s="163" t="s">
        <v>491</v>
      </c>
      <c r="AFP56" s="163" t="s">
        <v>491</v>
      </c>
      <c r="AFQ56" s="163" t="s">
        <v>491</v>
      </c>
      <c r="AFR56" s="163" t="s">
        <v>491</v>
      </c>
      <c r="AFS56" s="163" t="s">
        <v>491</v>
      </c>
      <c r="AFT56" s="163" t="s">
        <v>491</v>
      </c>
      <c r="AFU56" s="163" t="s">
        <v>491</v>
      </c>
      <c r="AFV56" s="163" t="s">
        <v>491</v>
      </c>
      <c r="AFW56" s="163" t="s">
        <v>491</v>
      </c>
      <c r="AFX56" s="163" t="s">
        <v>491</v>
      </c>
      <c r="AFY56" s="163" t="s">
        <v>491</v>
      </c>
      <c r="AFZ56" s="163" t="s">
        <v>491</v>
      </c>
      <c r="AGA56" s="163" t="s">
        <v>491</v>
      </c>
      <c r="AGB56" s="163" t="s">
        <v>491</v>
      </c>
      <c r="AGC56" s="163" t="s">
        <v>491</v>
      </c>
      <c r="AGD56" s="163" t="s">
        <v>491</v>
      </c>
      <c r="AGE56" s="163" t="s">
        <v>491</v>
      </c>
      <c r="AGF56" s="163" t="s">
        <v>491</v>
      </c>
      <c r="AGG56" s="163" t="s">
        <v>491</v>
      </c>
      <c r="AGH56" s="163" t="s">
        <v>491</v>
      </c>
      <c r="AGI56" s="163" t="s">
        <v>491</v>
      </c>
      <c r="AGJ56" s="163" t="s">
        <v>491</v>
      </c>
      <c r="AGK56" s="163" t="s">
        <v>491</v>
      </c>
      <c r="AGL56" s="163" t="s">
        <v>491</v>
      </c>
      <c r="AGM56" s="163" t="s">
        <v>491</v>
      </c>
      <c r="AGN56" s="163" t="s">
        <v>491</v>
      </c>
      <c r="AGO56" s="163" t="s">
        <v>491</v>
      </c>
      <c r="AGP56" s="163" t="s">
        <v>491</v>
      </c>
      <c r="AGQ56" s="163" t="s">
        <v>491</v>
      </c>
      <c r="AGR56" s="163" t="s">
        <v>491</v>
      </c>
      <c r="AGS56" s="163" t="s">
        <v>491</v>
      </c>
      <c r="AGT56" s="163" t="s">
        <v>491</v>
      </c>
      <c r="AGU56" s="163" t="s">
        <v>491</v>
      </c>
      <c r="AGV56" s="163" t="s">
        <v>491</v>
      </c>
      <c r="AGW56" s="163" t="s">
        <v>491</v>
      </c>
      <c r="AGX56" s="163" t="s">
        <v>491</v>
      </c>
      <c r="AGY56" s="163" t="s">
        <v>491</v>
      </c>
      <c r="AGZ56" s="163" t="s">
        <v>491</v>
      </c>
      <c r="AHA56" s="163" t="s">
        <v>491</v>
      </c>
      <c r="AHB56" s="163" t="s">
        <v>491</v>
      </c>
      <c r="AHC56" s="163" t="s">
        <v>491</v>
      </c>
      <c r="AHD56" s="163" t="s">
        <v>491</v>
      </c>
      <c r="AHE56" s="163" t="s">
        <v>491</v>
      </c>
      <c r="AHF56" s="163" t="s">
        <v>491</v>
      </c>
      <c r="AHG56" s="163" t="s">
        <v>491</v>
      </c>
      <c r="AHH56" s="163" t="s">
        <v>491</v>
      </c>
      <c r="AHI56" s="163" t="s">
        <v>491</v>
      </c>
      <c r="AHJ56" s="163" t="s">
        <v>491</v>
      </c>
      <c r="AHK56" s="163" t="s">
        <v>491</v>
      </c>
      <c r="AHL56" s="163" t="s">
        <v>491</v>
      </c>
      <c r="AHM56" s="163" t="s">
        <v>491</v>
      </c>
      <c r="AHN56" s="163" t="s">
        <v>491</v>
      </c>
      <c r="AHO56" s="163" t="s">
        <v>491</v>
      </c>
      <c r="AHP56" s="163" t="s">
        <v>491</v>
      </c>
      <c r="AHQ56" s="163" t="s">
        <v>491</v>
      </c>
      <c r="AHR56" s="163" t="s">
        <v>491</v>
      </c>
      <c r="AHS56" s="163" t="s">
        <v>491</v>
      </c>
      <c r="AHT56" s="163" t="s">
        <v>491</v>
      </c>
      <c r="AHU56" s="163" t="s">
        <v>491</v>
      </c>
      <c r="AHV56" s="163" t="s">
        <v>491</v>
      </c>
      <c r="AHW56" s="163" t="s">
        <v>491</v>
      </c>
      <c r="AHX56" s="163" t="s">
        <v>491</v>
      </c>
      <c r="AHY56" s="163" t="s">
        <v>491</v>
      </c>
      <c r="AHZ56" s="163" t="s">
        <v>491</v>
      </c>
      <c r="AIA56" s="163" t="s">
        <v>491</v>
      </c>
      <c r="AIB56" s="163" t="s">
        <v>491</v>
      </c>
      <c r="AIC56" s="163" t="s">
        <v>491</v>
      </c>
      <c r="AID56" s="163" t="s">
        <v>491</v>
      </c>
      <c r="AIE56" s="163" t="s">
        <v>491</v>
      </c>
      <c r="AIF56" s="163" t="s">
        <v>491</v>
      </c>
      <c r="AIG56" s="163" t="s">
        <v>491</v>
      </c>
      <c r="AIH56" s="163" t="s">
        <v>491</v>
      </c>
      <c r="AII56" s="163" t="s">
        <v>491</v>
      </c>
      <c r="AIJ56" s="163" t="s">
        <v>491</v>
      </c>
      <c r="AIK56" s="163" t="s">
        <v>491</v>
      </c>
      <c r="AIL56" s="163" t="s">
        <v>491</v>
      </c>
      <c r="AIM56" s="163" t="s">
        <v>491</v>
      </c>
      <c r="AIN56" s="163" t="s">
        <v>491</v>
      </c>
      <c r="AIO56" s="163" t="s">
        <v>491</v>
      </c>
      <c r="AIP56" s="163" t="s">
        <v>491</v>
      </c>
      <c r="AIQ56" s="163" t="s">
        <v>491</v>
      </c>
      <c r="AIR56" s="163" t="s">
        <v>491</v>
      </c>
      <c r="AIS56" s="163" t="s">
        <v>491</v>
      </c>
      <c r="AIT56" s="163" t="s">
        <v>491</v>
      </c>
      <c r="AIU56" s="163" t="s">
        <v>491</v>
      </c>
      <c r="AIV56" s="163" t="s">
        <v>491</v>
      </c>
      <c r="AIW56" s="163" t="s">
        <v>491</v>
      </c>
      <c r="AIX56" s="163" t="s">
        <v>491</v>
      </c>
      <c r="AIY56" s="163" t="s">
        <v>491</v>
      </c>
      <c r="AIZ56" s="163" t="s">
        <v>491</v>
      </c>
      <c r="AJA56" s="163" t="s">
        <v>491</v>
      </c>
      <c r="AJB56" s="163" t="s">
        <v>491</v>
      </c>
      <c r="AJC56" s="163" t="s">
        <v>491</v>
      </c>
      <c r="AJD56" s="163" t="s">
        <v>491</v>
      </c>
      <c r="AJE56" s="163" t="s">
        <v>491</v>
      </c>
      <c r="AJF56" s="163" t="s">
        <v>491</v>
      </c>
      <c r="AJG56" s="163" t="s">
        <v>491</v>
      </c>
      <c r="AJH56" s="163" t="s">
        <v>491</v>
      </c>
      <c r="AJI56" s="163" t="s">
        <v>491</v>
      </c>
      <c r="AJJ56" s="163" t="s">
        <v>491</v>
      </c>
      <c r="AJK56" s="163" t="s">
        <v>491</v>
      </c>
      <c r="AJL56" s="163" t="s">
        <v>491</v>
      </c>
      <c r="AJM56" s="163" t="s">
        <v>491</v>
      </c>
      <c r="AJN56" s="163" t="s">
        <v>491</v>
      </c>
      <c r="AJO56" s="163" t="s">
        <v>491</v>
      </c>
      <c r="AJP56" s="163" t="s">
        <v>491</v>
      </c>
      <c r="AJQ56" s="163" t="s">
        <v>491</v>
      </c>
      <c r="AJR56" s="163" t="s">
        <v>491</v>
      </c>
      <c r="AJS56" s="163" t="s">
        <v>491</v>
      </c>
      <c r="AJT56" s="163" t="s">
        <v>491</v>
      </c>
      <c r="AJU56" s="163" t="s">
        <v>491</v>
      </c>
      <c r="AJV56" s="163" t="s">
        <v>491</v>
      </c>
      <c r="AJW56" s="163" t="s">
        <v>491</v>
      </c>
      <c r="AJX56" s="163" t="s">
        <v>491</v>
      </c>
      <c r="AJY56" s="163" t="s">
        <v>491</v>
      </c>
      <c r="AJZ56" s="163" t="s">
        <v>491</v>
      </c>
      <c r="AKA56" s="163" t="s">
        <v>491</v>
      </c>
      <c r="AKB56" s="163" t="s">
        <v>491</v>
      </c>
      <c r="AKC56" s="163" t="s">
        <v>491</v>
      </c>
      <c r="AKD56" s="163" t="s">
        <v>491</v>
      </c>
      <c r="AKE56" s="163" t="s">
        <v>491</v>
      </c>
      <c r="AKF56" s="163" t="s">
        <v>491</v>
      </c>
      <c r="AKG56" s="163" t="s">
        <v>491</v>
      </c>
      <c r="AKH56" s="163" t="s">
        <v>491</v>
      </c>
      <c r="AKI56" s="163" t="s">
        <v>491</v>
      </c>
      <c r="AKJ56" s="163" t="s">
        <v>491</v>
      </c>
      <c r="AKK56" s="163" t="s">
        <v>491</v>
      </c>
      <c r="AKL56" s="163" t="s">
        <v>491</v>
      </c>
      <c r="AKM56" s="163" t="s">
        <v>491</v>
      </c>
      <c r="AKN56" s="163" t="s">
        <v>491</v>
      </c>
      <c r="AKO56" s="163" t="s">
        <v>491</v>
      </c>
      <c r="AKP56" s="163" t="s">
        <v>491</v>
      </c>
      <c r="AKQ56" s="163" t="s">
        <v>491</v>
      </c>
      <c r="AKR56" s="163" t="s">
        <v>491</v>
      </c>
      <c r="AKS56" s="163" t="s">
        <v>491</v>
      </c>
      <c r="AKT56" s="163" t="s">
        <v>491</v>
      </c>
      <c r="AKU56" s="163" t="s">
        <v>491</v>
      </c>
      <c r="AKV56" s="163" t="s">
        <v>491</v>
      </c>
      <c r="AKW56" s="163" t="s">
        <v>491</v>
      </c>
      <c r="AKX56" s="163" t="s">
        <v>491</v>
      </c>
      <c r="AKY56" s="163" t="s">
        <v>491</v>
      </c>
      <c r="AKZ56" s="163" t="s">
        <v>491</v>
      </c>
      <c r="ALA56" s="163" t="s">
        <v>491</v>
      </c>
      <c r="ALB56" s="163" t="s">
        <v>491</v>
      </c>
      <c r="ALC56" s="163" t="s">
        <v>491</v>
      </c>
      <c r="ALD56" s="163" t="s">
        <v>491</v>
      </c>
      <c r="ALE56" s="163" t="s">
        <v>491</v>
      </c>
      <c r="ALF56" s="163" t="s">
        <v>491</v>
      </c>
      <c r="ALG56" s="163" t="s">
        <v>491</v>
      </c>
      <c r="ALH56" s="163" t="s">
        <v>491</v>
      </c>
      <c r="ALI56" s="163" t="s">
        <v>491</v>
      </c>
      <c r="ALJ56" s="163" t="s">
        <v>491</v>
      </c>
      <c r="ALK56" s="163" t="s">
        <v>491</v>
      </c>
      <c r="ALL56" s="163" t="s">
        <v>491</v>
      </c>
      <c r="ALM56" s="163" t="s">
        <v>491</v>
      </c>
      <c r="ALN56" s="163" t="s">
        <v>491</v>
      </c>
      <c r="ALO56" s="163" t="s">
        <v>491</v>
      </c>
      <c r="ALP56" s="163" t="s">
        <v>491</v>
      </c>
      <c r="ALQ56" s="163" t="s">
        <v>491</v>
      </c>
      <c r="ALR56" s="163" t="s">
        <v>491</v>
      </c>
      <c r="ALS56" s="163" t="s">
        <v>491</v>
      </c>
      <c r="ALT56" s="163" t="s">
        <v>491</v>
      </c>
      <c r="ALU56" s="163" t="s">
        <v>491</v>
      </c>
      <c r="ALV56" s="163" t="s">
        <v>491</v>
      </c>
      <c r="ALW56" s="163" t="s">
        <v>491</v>
      </c>
      <c r="ALX56" s="163" t="s">
        <v>491</v>
      </c>
      <c r="ALY56" s="163" t="s">
        <v>491</v>
      </c>
      <c r="ALZ56" s="163" t="s">
        <v>491</v>
      </c>
      <c r="AMA56" s="163" t="s">
        <v>491</v>
      </c>
      <c r="AMB56" s="163" t="s">
        <v>491</v>
      </c>
      <c r="AMC56" s="163" t="s">
        <v>491</v>
      </c>
      <c r="AMD56" s="163" t="s">
        <v>491</v>
      </c>
      <c r="AME56" s="163" t="s">
        <v>491</v>
      </c>
      <c r="AMF56" s="163" t="s">
        <v>491</v>
      </c>
      <c r="AMG56" s="163" t="s">
        <v>491</v>
      </c>
      <c r="AMH56" s="163" t="s">
        <v>491</v>
      </c>
      <c r="AMI56" s="163" t="s">
        <v>491</v>
      </c>
      <c r="AMJ56" s="163" t="s">
        <v>491</v>
      </c>
      <c r="AMK56" s="163" t="s">
        <v>491</v>
      </c>
      <c r="AML56" s="163" t="s">
        <v>491</v>
      </c>
      <c r="AMM56" s="163" t="s">
        <v>491</v>
      </c>
      <c r="AMN56" s="163" t="s">
        <v>491</v>
      </c>
      <c r="AMO56" s="163" t="s">
        <v>491</v>
      </c>
      <c r="AMP56" s="163" t="s">
        <v>491</v>
      </c>
      <c r="AMQ56" s="163" t="s">
        <v>491</v>
      </c>
      <c r="AMR56" s="163" t="s">
        <v>491</v>
      </c>
      <c r="AMS56" s="163" t="s">
        <v>491</v>
      </c>
      <c r="AMT56" s="163" t="s">
        <v>491</v>
      </c>
      <c r="AMU56" s="163" t="s">
        <v>491</v>
      </c>
      <c r="AMV56" s="163" t="s">
        <v>491</v>
      </c>
      <c r="AMW56" s="163" t="s">
        <v>491</v>
      </c>
      <c r="AMX56" s="163" t="s">
        <v>491</v>
      </c>
      <c r="AMY56" s="163" t="s">
        <v>491</v>
      </c>
      <c r="AMZ56" s="163" t="s">
        <v>491</v>
      </c>
      <c r="ANA56" s="163" t="s">
        <v>491</v>
      </c>
      <c r="ANB56" s="163" t="s">
        <v>491</v>
      </c>
      <c r="ANC56" s="163" t="s">
        <v>491</v>
      </c>
      <c r="AND56" s="163" t="s">
        <v>491</v>
      </c>
      <c r="ANE56" s="163" t="s">
        <v>491</v>
      </c>
      <c r="ANF56" s="163" t="s">
        <v>491</v>
      </c>
      <c r="ANG56" s="163" t="s">
        <v>491</v>
      </c>
      <c r="ANH56" s="163" t="s">
        <v>491</v>
      </c>
      <c r="ANI56" s="163" t="s">
        <v>491</v>
      </c>
      <c r="ANJ56" s="163" t="s">
        <v>491</v>
      </c>
      <c r="ANK56" s="163" t="s">
        <v>491</v>
      </c>
      <c r="ANL56" s="163" t="s">
        <v>491</v>
      </c>
      <c r="ANM56" s="163" t="s">
        <v>491</v>
      </c>
      <c r="ANN56" s="163" t="s">
        <v>491</v>
      </c>
      <c r="ANO56" s="163" t="s">
        <v>491</v>
      </c>
      <c r="ANP56" s="163" t="s">
        <v>491</v>
      </c>
      <c r="ANQ56" s="163" t="s">
        <v>491</v>
      </c>
      <c r="ANR56" s="163" t="s">
        <v>491</v>
      </c>
      <c r="ANS56" s="163" t="s">
        <v>491</v>
      </c>
      <c r="ANT56" s="163" t="s">
        <v>491</v>
      </c>
      <c r="ANU56" s="163" t="s">
        <v>491</v>
      </c>
      <c r="ANV56" s="163" t="s">
        <v>491</v>
      </c>
      <c r="ANW56" s="163" t="s">
        <v>491</v>
      </c>
      <c r="ANX56" s="163" t="s">
        <v>491</v>
      </c>
      <c r="ANY56" s="163" t="s">
        <v>491</v>
      </c>
      <c r="ANZ56" s="163" t="s">
        <v>491</v>
      </c>
      <c r="AOA56" s="163" t="s">
        <v>491</v>
      </c>
      <c r="AOB56" s="163" t="s">
        <v>491</v>
      </c>
      <c r="AOC56" s="163" t="s">
        <v>491</v>
      </c>
      <c r="AOD56" s="163" t="s">
        <v>491</v>
      </c>
      <c r="AOE56" s="163" t="s">
        <v>491</v>
      </c>
      <c r="AOF56" s="163" t="s">
        <v>491</v>
      </c>
      <c r="AOG56" s="163" t="s">
        <v>491</v>
      </c>
      <c r="AOH56" s="163" t="s">
        <v>491</v>
      </c>
      <c r="AOI56" s="163" t="s">
        <v>491</v>
      </c>
      <c r="AOJ56" s="163" t="s">
        <v>491</v>
      </c>
      <c r="AOK56" s="163" t="s">
        <v>491</v>
      </c>
      <c r="AOL56" s="163" t="s">
        <v>491</v>
      </c>
      <c r="AOM56" s="163" t="s">
        <v>491</v>
      </c>
      <c r="AON56" s="163" t="s">
        <v>491</v>
      </c>
      <c r="AOO56" s="163" t="s">
        <v>491</v>
      </c>
      <c r="AOP56" s="163" t="s">
        <v>491</v>
      </c>
      <c r="AOQ56" s="163" t="s">
        <v>491</v>
      </c>
      <c r="AOR56" s="163" t="s">
        <v>491</v>
      </c>
      <c r="AOS56" s="163" t="s">
        <v>491</v>
      </c>
      <c r="AOT56" s="163" t="s">
        <v>491</v>
      </c>
      <c r="AOU56" s="163" t="s">
        <v>491</v>
      </c>
      <c r="AOV56" s="163" t="s">
        <v>491</v>
      </c>
      <c r="AOW56" s="163" t="s">
        <v>491</v>
      </c>
      <c r="AOX56" s="163" t="s">
        <v>491</v>
      </c>
      <c r="AOY56" s="163" t="s">
        <v>491</v>
      </c>
      <c r="AOZ56" s="163" t="s">
        <v>491</v>
      </c>
      <c r="APA56" s="163" t="s">
        <v>491</v>
      </c>
      <c r="APB56" s="163" t="s">
        <v>491</v>
      </c>
      <c r="APC56" s="163" t="s">
        <v>491</v>
      </c>
      <c r="APD56" s="163" t="s">
        <v>491</v>
      </c>
      <c r="APE56" s="163" t="s">
        <v>491</v>
      </c>
      <c r="APF56" s="163" t="s">
        <v>491</v>
      </c>
      <c r="APG56" s="163" t="s">
        <v>491</v>
      </c>
      <c r="APH56" s="163" t="s">
        <v>491</v>
      </c>
      <c r="API56" s="163" t="s">
        <v>491</v>
      </c>
      <c r="APJ56" s="163" t="s">
        <v>491</v>
      </c>
      <c r="APK56" s="163" t="s">
        <v>491</v>
      </c>
      <c r="APL56" s="163" t="s">
        <v>491</v>
      </c>
      <c r="APM56" s="163" t="s">
        <v>491</v>
      </c>
      <c r="APN56" s="163" t="s">
        <v>491</v>
      </c>
      <c r="APO56" s="163" t="s">
        <v>491</v>
      </c>
      <c r="APP56" s="163" t="s">
        <v>491</v>
      </c>
      <c r="APQ56" s="163" t="s">
        <v>491</v>
      </c>
      <c r="APR56" s="163" t="s">
        <v>491</v>
      </c>
      <c r="APS56" s="163" t="s">
        <v>491</v>
      </c>
      <c r="APT56" s="163" t="s">
        <v>491</v>
      </c>
      <c r="APU56" s="163" t="s">
        <v>491</v>
      </c>
      <c r="APV56" s="163" t="s">
        <v>491</v>
      </c>
      <c r="APW56" s="163" t="s">
        <v>491</v>
      </c>
      <c r="APX56" s="163" t="s">
        <v>491</v>
      </c>
      <c r="APY56" s="163" t="s">
        <v>491</v>
      </c>
      <c r="APZ56" s="163" t="s">
        <v>491</v>
      </c>
      <c r="AQA56" s="163" t="s">
        <v>491</v>
      </c>
      <c r="AQB56" s="163" t="s">
        <v>491</v>
      </c>
      <c r="AQC56" s="163" t="s">
        <v>491</v>
      </c>
      <c r="AQD56" s="163" t="s">
        <v>491</v>
      </c>
      <c r="AQE56" s="163" t="s">
        <v>491</v>
      </c>
      <c r="AQF56" s="163" t="s">
        <v>491</v>
      </c>
      <c r="AQG56" s="163" t="s">
        <v>491</v>
      </c>
      <c r="AQH56" s="163" t="s">
        <v>491</v>
      </c>
      <c r="AQI56" s="163" t="s">
        <v>491</v>
      </c>
      <c r="AQJ56" s="163" t="s">
        <v>491</v>
      </c>
      <c r="AQK56" s="163" t="s">
        <v>491</v>
      </c>
      <c r="AQL56" s="163" t="s">
        <v>491</v>
      </c>
      <c r="AQM56" s="163" t="s">
        <v>491</v>
      </c>
      <c r="AQN56" s="163" t="s">
        <v>491</v>
      </c>
      <c r="AQO56" s="163" t="s">
        <v>491</v>
      </c>
      <c r="AQP56" s="163" t="s">
        <v>491</v>
      </c>
      <c r="AQQ56" s="163" t="s">
        <v>491</v>
      </c>
      <c r="AQR56" s="163" t="s">
        <v>491</v>
      </c>
      <c r="AQS56" s="163" t="s">
        <v>491</v>
      </c>
      <c r="AQT56" s="163" t="s">
        <v>491</v>
      </c>
      <c r="AQU56" s="163" t="s">
        <v>491</v>
      </c>
      <c r="AQV56" s="163" t="s">
        <v>491</v>
      </c>
      <c r="AQW56" s="163" t="s">
        <v>491</v>
      </c>
      <c r="AQX56" s="163" t="s">
        <v>491</v>
      </c>
      <c r="AQY56" s="163" t="s">
        <v>491</v>
      </c>
      <c r="AQZ56" s="163" t="s">
        <v>491</v>
      </c>
      <c r="ARA56" s="163" t="s">
        <v>491</v>
      </c>
      <c r="ARB56" s="163" t="s">
        <v>491</v>
      </c>
      <c r="ARC56" s="163" t="s">
        <v>491</v>
      </c>
      <c r="ARD56" s="163" t="s">
        <v>491</v>
      </c>
      <c r="ARE56" s="163" t="s">
        <v>491</v>
      </c>
      <c r="ARF56" s="163" t="s">
        <v>491</v>
      </c>
      <c r="ARG56" s="163" t="s">
        <v>491</v>
      </c>
      <c r="ARH56" s="163" t="s">
        <v>491</v>
      </c>
      <c r="ARI56" s="163" t="s">
        <v>491</v>
      </c>
      <c r="ARJ56" s="163" t="s">
        <v>491</v>
      </c>
      <c r="ARK56" s="163" t="s">
        <v>491</v>
      </c>
      <c r="ARL56" s="163" t="s">
        <v>491</v>
      </c>
      <c r="ARM56" s="163" t="s">
        <v>491</v>
      </c>
      <c r="ARN56" s="163" t="s">
        <v>491</v>
      </c>
      <c r="ARO56" s="163" t="s">
        <v>491</v>
      </c>
      <c r="ARP56" s="163" t="s">
        <v>491</v>
      </c>
      <c r="ARQ56" s="163" t="s">
        <v>491</v>
      </c>
      <c r="ARR56" s="163" t="s">
        <v>491</v>
      </c>
      <c r="ARS56" s="163" t="s">
        <v>491</v>
      </c>
      <c r="ART56" s="163" t="s">
        <v>491</v>
      </c>
      <c r="ARU56" s="163" t="s">
        <v>491</v>
      </c>
      <c r="ARV56" s="163" t="s">
        <v>491</v>
      </c>
      <c r="ARW56" s="163" t="s">
        <v>491</v>
      </c>
      <c r="ARX56" s="163" t="s">
        <v>491</v>
      </c>
      <c r="ARY56" s="163" t="s">
        <v>491</v>
      </c>
      <c r="ARZ56" s="163" t="s">
        <v>491</v>
      </c>
      <c r="ASA56" s="163" t="s">
        <v>491</v>
      </c>
      <c r="ASB56" s="163" t="s">
        <v>491</v>
      </c>
      <c r="ASC56" s="163" t="s">
        <v>491</v>
      </c>
      <c r="ASD56" s="163" t="s">
        <v>491</v>
      </c>
      <c r="ASE56" s="163" t="s">
        <v>491</v>
      </c>
      <c r="ASF56" s="163" t="s">
        <v>491</v>
      </c>
      <c r="ASG56" s="163" t="s">
        <v>491</v>
      </c>
      <c r="ASH56" s="163" t="s">
        <v>491</v>
      </c>
      <c r="ASI56" s="163" t="s">
        <v>491</v>
      </c>
      <c r="ASJ56" s="163" t="s">
        <v>491</v>
      </c>
      <c r="ASK56" s="163" t="s">
        <v>491</v>
      </c>
      <c r="ASL56" s="163" t="s">
        <v>491</v>
      </c>
      <c r="ASM56" s="163" t="s">
        <v>491</v>
      </c>
      <c r="ASN56" s="163" t="s">
        <v>491</v>
      </c>
      <c r="ASO56" s="163" t="s">
        <v>491</v>
      </c>
      <c r="ASP56" s="163" t="s">
        <v>491</v>
      </c>
      <c r="ASQ56" s="163" t="s">
        <v>491</v>
      </c>
      <c r="ASR56" s="163" t="s">
        <v>491</v>
      </c>
      <c r="ASS56" s="163" t="s">
        <v>491</v>
      </c>
      <c r="AST56" s="163" t="s">
        <v>491</v>
      </c>
      <c r="ASU56" s="163" t="s">
        <v>491</v>
      </c>
      <c r="ASV56" s="163" t="s">
        <v>491</v>
      </c>
      <c r="ASW56" s="163" t="s">
        <v>491</v>
      </c>
      <c r="ASX56" s="163" t="s">
        <v>491</v>
      </c>
      <c r="ASY56" s="163" t="s">
        <v>491</v>
      </c>
      <c r="ASZ56" s="163" t="s">
        <v>491</v>
      </c>
      <c r="ATA56" s="163" t="s">
        <v>491</v>
      </c>
      <c r="ATB56" s="163" t="s">
        <v>491</v>
      </c>
      <c r="ATC56" s="163" t="s">
        <v>491</v>
      </c>
      <c r="ATD56" s="163" t="s">
        <v>491</v>
      </c>
      <c r="ATE56" s="163" t="s">
        <v>491</v>
      </c>
      <c r="ATF56" s="163" t="s">
        <v>491</v>
      </c>
      <c r="ATG56" s="163" t="s">
        <v>491</v>
      </c>
      <c r="ATH56" s="163" t="s">
        <v>491</v>
      </c>
      <c r="ATI56" s="163" t="s">
        <v>491</v>
      </c>
      <c r="ATJ56" s="163" t="s">
        <v>491</v>
      </c>
      <c r="ATK56" s="163" t="s">
        <v>491</v>
      </c>
      <c r="ATL56" s="163" t="s">
        <v>491</v>
      </c>
      <c r="ATM56" s="163" t="s">
        <v>491</v>
      </c>
      <c r="ATN56" s="163" t="s">
        <v>491</v>
      </c>
      <c r="ATO56" s="163" t="s">
        <v>491</v>
      </c>
      <c r="ATP56" s="163" t="s">
        <v>491</v>
      </c>
      <c r="ATQ56" s="163" t="s">
        <v>491</v>
      </c>
      <c r="ATR56" s="163" t="s">
        <v>491</v>
      </c>
      <c r="ATS56" s="163" t="s">
        <v>491</v>
      </c>
      <c r="ATT56" s="163" t="s">
        <v>491</v>
      </c>
      <c r="ATU56" s="163" t="s">
        <v>491</v>
      </c>
      <c r="ATV56" s="163" t="s">
        <v>491</v>
      </c>
      <c r="ATW56" s="163" t="s">
        <v>491</v>
      </c>
      <c r="ATX56" s="163" t="s">
        <v>491</v>
      </c>
      <c r="ATY56" s="163" t="s">
        <v>491</v>
      </c>
      <c r="ATZ56" s="163" t="s">
        <v>491</v>
      </c>
      <c r="AUA56" s="163" t="s">
        <v>491</v>
      </c>
      <c r="AUB56" s="163" t="s">
        <v>491</v>
      </c>
      <c r="AUC56" s="163" t="s">
        <v>491</v>
      </c>
      <c r="AUD56" s="163" t="s">
        <v>491</v>
      </c>
      <c r="AUE56" s="163" t="s">
        <v>491</v>
      </c>
      <c r="AUF56" s="163" t="s">
        <v>491</v>
      </c>
      <c r="AUG56" s="163" t="s">
        <v>491</v>
      </c>
      <c r="AUH56" s="163" t="s">
        <v>491</v>
      </c>
      <c r="AUI56" s="163" t="s">
        <v>491</v>
      </c>
      <c r="AUJ56" s="163" t="s">
        <v>491</v>
      </c>
      <c r="AUK56" s="163" t="s">
        <v>491</v>
      </c>
      <c r="AUL56" s="163" t="s">
        <v>491</v>
      </c>
      <c r="AUM56" s="163" t="s">
        <v>491</v>
      </c>
      <c r="AUN56" s="163" t="s">
        <v>491</v>
      </c>
      <c r="AUO56" s="163" t="s">
        <v>491</v>
      </c>
      <c r="AUP56" s="163" t="s">
        <v>491</v>
      </c>
      <c r="AUQ56" s="163" t="s">
        <v>491</v>
      </c>
      <c r="AUR56" s="163" t="s">
        <v>491</v>
      </c>
      <c r="AUS56" s="163" t="s">
        <v>491</v>
      </c>
      <c r="AUT56" s="163" t="s">
        <v>491</v>
      </c>
      <c r="AUU56" s="163" t="s">
        <v>491</v>
      </c>
      <c r="AUV56" s="163" t="s">
        <v>491</v>
      </c>
      <c r="AUW56" s="163" t="s">
        <v>491</v>
      </c>
      <c r="AUX56" s="163" t="s">
        <v>491</v>
      </c>
      <c r="AUY56" s="163" t="s">
        <v>491</v>
      </c>
      <c r="AUZ56" s="163" t="s">
        <v>491</v>
      </c>
      <c r="AVA56" s="163" t="s">
        <v>491</v>
      </c>
      <c r="AVB56" s="163" t="s">
        <v>491</v>
      </c>
      <c r="AVC56" s="163" t="s">
        <v>491</v>
      </c>
      <c r="AVD56" s="163" t="s">
        <v>491</v>
      </c>
      <c r="AVE56" s="163" t="s">
        <v>491</v>
      </c>
      <c r="AVF56" s="163" t="s">
        <v>491</v>
      </c>
      <c r="AVG56" s="163" t="s">
        <v>491</v>
      </c>
      <c r="AVH56" s="163" t="s">
        <v>491</v>
      </c>
      <c r="AVI56" s="163" t="s">
        <v>491</v>
      </c>
      <c r="AVJ56" s="163" t="s">
        <v>491</v>
      </c>
      <c r="AVK56" s="163" t="s">
        <v>491</v>
      </c>
      <c r="AVL56" s="163" t="s">
        <v>491</v>
      </c>
      <c r="AVM56" s="163" t="s">
        <v>491</v>
      </c>
      <c r="AVN56" s="163" t="s">
        <v>491</v>
      </c>
      <c r="AVO56" s="163" t="s">
        <v>491</v>
      </c>
      <c r="AVP56" s="163" t="s">
        <v>491</v>
      </c>
      <c r="AVQ56" s="163" t="s">
        <v>491</v>
      </c>
      <c r="AVR56" s="163" t="s">
        <v>491</v>
      </c>
      <c r="AVS56" s="163" t="s">
        <v>491</v>
      </c>
      <c r="AVT56" s="163" t="s">
        <v>491</v>
      </c>
      <c r="AVU56" s="163" t="s">
        <v>491</v>
      </c>
      <c r="AVV56" s="163" t="s">
        <v>491</v>
      </c>
      <c r="AVW56" s="163" t="s">
        <v>491</v>
      </c>
      <c r="AVX56" s="163" t="s">
        <v>491</v>
      </c>
      <c r="AVY56" s="163" t="s">
        <v>491</v>
      </c>
      <c r="AVZ56" s="163" t="s">
        <v>491</v>
      </c>
      <c r="AWA56" s="163" t="s">
        <v>491</v>
      </c>
      <c r="AWB56" s="163" t="s">
        <v>491</v>
      </c>
      <c r="AWC56" s="163" t="s">
        <v>491</v>
      </c>
      <c r="AWD56" s="163" t="s">
        <v>491</v>
      </c>
      <c r="AWE56" s="163" t="s">
        <v>491</v>
      </c>
      <c r="AWF56" s="163" t="s">
        <v>491</v>
      </c>
      <c r="AWG56" s="163" t="s">
        <v>491</v>
      </c>
      <c r="AWH56" s="163" t="s">
        <v>491</v>
      </c>
      <c r="AWI56" s="163" t="s">
        <v>491</v>
      </c>
      <c r="AWJ56" s="163" t="s">
        <v>491</v>
      </c>
      <c r="AWK56" s="163" t="s">
        <v>491</v>
      </c>
      <c r="AWL56" s="163" t="s">
        <v>491</v>
      </c>
      <c r="AWM56" s="163" t="s">
        <v>491</v>
      </c>
      <c r="AWN56" s="163" t="s">
        <v>491</v>
      </c>
      <c r="AWO56" s="163" t="s">
        <v>491</v>
      </c>
      <c r="AWP56" s="163" t="s">
        <v>491</v>
      </c>
      <c r="AWQ56" s="163" t="s">
        <v>491</v>
      </c>
      <c r="AWR56" s="163" t="s">
        <v>491</v>
      </c>
      <c r="AWS56" s="163" t="s">
        <v>491</v>
      </c>
      <c r="AWT56" s="163" t="s">
        <v>491</v>
      </c>
      <c r="AWU56" s="163" t="s">
        <v>491</v>
      </c>
      <c r="AWV56" s="163" t="s">
        <v>491</v>
      </c>
      <c r="AWW56" s="163" t="s">
        <v>491</v>
      </c>
      <c r="AWX56" s="163" t="s">
        <v>491</v>
      </c>
      <c r="AWY56" s="163" t="s">
        <v>491</v>
      </c>
      <c r="AWZ56" s="163" t="s">
        <v>491</v>
      </c>
      <c r="AXA56" s="163" t="s">
        <v>491</v>
      </c>
      <c r="AXB56" s="163" t="s">
        <v>491</v>
      </c>
      <c r="AXC56" s="163" t="s">
        <v>491</v>
      </c>
      <c r="AXD56" s="163" t="s">
        <v>491</v>
      </c>
      <c r="AXE56" s="163" t="s">
        <v>491</v>
      </c>
      <c r="AXF56" s="163" t="s">
        <v>491</v>
      </c>
      <c r="AXG56" s="163" t="s">
        <v>491</v>
      </c>
      <c r="AXH56" s="163" t="s">
        <v>491</v>
      </c>
      <c r="AXI56" s="163" t="s">
        <v>491</v>
      </c>
      <c r="AXJ56" s="163" t="s">
        <v>491</v>
      </c>
      <c r="AXK56" s="163" t="s">
        <v>491</v>
      </c>
      <c r="AXL56" s="163" t="s">
        <v>491</v>
      </c>
      <c r="AXM56" s="163" t="s">
        <v>491</v>
      </c>
      <c r="AXN56" s="163" t="s">
        <v>491</v>
      </c>
      <c r="AXO56" s="163" t="s">
        <v>491</v>
      </c>
      <c r="AXP56" s="163" t="s">
        <v>491</v>
      </c>
      <c r="AXQ56" s="163" t="s">
        <v>491</v>
      </c>
      <c r="AXR56" s="163" t="s">
        <v>491</v>
      </c>
      <c r="AXS56" s="163" t="s">
        <v>491</v>
      </c>
      <c r="AXT56" s="163" t="s">
        <v>491</v>
      </c>
      <c r="AXU56" s="163" t="s">
        <v>491</v>
      </c>
      <c r="AXV56" s="163" t="s">
        <v>491</v>
      </c>
      <c r="AXW56" s="163" t="s">
        <v>491</v>
      </c>
      <c r="AXX56" s="163" t="s">
        <v>491</v>
      </c>
      <c r="AXY56" s="163" t="s">
        <v>491</v>
      </c>
      <c r="AXZ56" s="163" t="s">
        <v>491</v>
      </c>
      <c r="AYA56" s="163" t="s">
        <v>491</v>
      </c>
      <c r="AYB56" s="163" t="s">
        <v>491</v>
      </c>
      <c r="AYC56" s="163" t="s">
        <v>491</v>
      </c>
      <c r="AYD56" s="163" t="s">
        <v>491</v>
      </c>
      <c r="AYE56" s="163" t="s">
        <v>491</v>
      </c>
      <c r="AYF56" s="163" t="s">
        <v>491</v>
      </c>
      <c r="AYG56" s="163" t="s">
        <v>491</v>
      </c>
      <c r="AYH56" s="163" t="s">
        <v>491</v>
      </c>
      <c r="AYI56" s="163" t="s">
        <v>491</v>
      </c>
      <c r="AYJ56" s="163" t="s">
        <v>491</v>
      </c>
      <c r="AYK56" s="163" t="s">
        <v>491</v>
      </c>
      <c r="AYL56" s="163" t="s">
        <v>491</v>
      </c>
      <c r="AYM56" s="163" t="s">
        <v>491</v>
      </c>
      <c r="AYN56" s="163" t="s">
        <v>491</v>
      </c>
      <c r="AYO56" s="163" t="s">
        <v>491</v>
      </c>
      <c r="AYP56" s="163" t="s">
        <v>491</v>
      </c>
      <c r="AYQ56" s="163" t="s">
        <v>491</v>
      </c>
      <c r="AYR56" s="163" t="s">
        <v>491</v>
      </c>
      <c r="AYS56" s="163" t="s">
        <v>491</v>
      </c>
      <c r="AYT56" s="163" t="s">
        <v>491</v>
      </c>
      <c r="AYU56" s="163" t="s">
        <v>491</v>
      </c>
      <c r="AYV56" s="163" t="s">
        <v>491</v>
      </c>
      <c r="AYW56" s="163" t="s">
        <v>491</v>
      </c>
      <c r="AYX56" s="163" t="s">
        <v>491</v>
      </c>
      <c r="AYY56" s="163" t="s">
        <v>491</v>
      </c>
      <c r="AYZ56" s="163" t="s">
        <v>491</v>
      </c>
      <c r="AZA56" s="163" t="s">
        <v>491</v>
      </c>
      <c r="AZB56" s="163" t="s">
        <v>491</v>
      </c>
      <c r="AZC56" s="163" t="s">
        <v>491</v>
      </c>
      <c r="AZD56" s="163" t="s">
        <v>491</v>
      </c>
      <c r="AZE56" s="163" t="s">
        <v>491</v>
      </c>
      <c r="AZF56" s="163" t="s">
        <v>491</v>
      </c>
      <c r="AZG56" s="163" t="s">
        <v>491</v>
      </c>
      <c r="AZH56" s="163" t="s">
        <v>491</v>
      </c>
      <c r="AZI56" s="163" t="s">
        <v>491</v>
      </c>
      <c r="AZJ56" s="163" t="s">
        <v>491</v>
      </c>
      <c r="AZK56" s="163" t="s">
        <v>491</v>
      </c>
      <c r="AZL56" s="163" t="s">
        <v>491</v>
      </c>
      <c r="AZM56" s="163" t="s">
        <v>491</v>
      </c>
      <c r="AZN56" s="163" t="s">
        <v>491</v>
      </c>
      <c r="AZO56" s="163" t="s">
        <v>491</v>
      </c>
      <c r="AZP56" s="163" t="s">
        <v>491</v>
      </c>
      <c r="AZQ56" s="163" t="s">
        <v>491</v>
      </c>
      <c r="AZR56" s="163" t="s">
        <v>491</v>
      </c>
      <c r="AZS56" s="163" t="s">
        <v>491</v>
      </c>
      <c r="AZT56" s="163" t="s">
        <v>491</v>
      </c>
      <c r="AZU56" s="163" t="s">
        <v>491</v>
      </c>
      <c r="AZV56" s="163" t="s">
        <v>491</v>
      </c>
      <c r="AZW56" s="163" t="s">
        <v>491</v>
      </c>
      <c r="AZX56" s="163" t="s">
        <v>491</v>
      </c>
      <c r="AZY56" s="163" t="s">
        <v>491</v>
      </c>
      <c r="AZZ56" s="163" t="s">
        <v>491</v>
      </c>
      <c r="BAA56" s="163" t="s">
        <v>491</v>
      </c>
      <c r="BAB56" s="163" t="s">
        <v>491</v>
      </c>
      <c r="BAC56" s="163" t="s">
        <v>491</v>
      </c>
      <c r="BAD56" s="163" t="s">
        <v>491</v>
      </c>
      <c r="BAE56" s="163" t="s">
        <v>491</v>
      </c>
      <c r="BAF56" s="163" t="s">
        <v>491</v>
      </c>
      <c r="BAG56" s="163" t="s">
        <v>491</v>
      </c>
      <c r="BAH56" s="163" t="s">
        <v>491</v>
      </c>
      <c r="BAI56" s="163" t="s">
        <v>491</v>
      </c>
      <c r="BAJ56" s="163" t="s">
        <v>491</v>
      </c>
      <c r="BAK56" s="163" t="s">
        <v>491</v>
      </c>
      <c r="BAL56" s="163" t="s">
        <v>491</v>
      </c>
      <c r="BAM56" s="163" t="s">
        <v>491</v>
      </c>
      <c r="BAN56" s="163" t="s">
        <v>491</v>
      </c>
      <c r="BAO56" s="163" t="s">
        <v>491</v>
      </c>
      <c r="BAP56" s="163" t="s">
        <v>491</v>
      </c>
      <c r="BAQ56" s="163" t="s">
        <v>491</v>
      </c>
      <c r="BAR56" s="163" t="s">
        <v>491</v>
      </c>
      <c r="BAS56" s="163" t="s">
        <v>491</v>
      </c>
      <c r="BAT56" s="163" t="s">
        <v>491</v>
      </c>
      <c r="BAU56" s="163" t="s">
        <v>491</v>
      </c>
      <c r="BAV56" s="163" t="s">
        <v>491</v>
      </c>
      <c r="BAW56" s="163" t="s">
        <v>491</v>
      </c>
      <c r="BAX56" s="163" t="s">
        <v>491</v>
      </c>
      <c r="BAY56" s="163" t="s">
        <v>491</v>
      </c>
      <c r="BAZ56" s="163" t="s">
        <v>491</v>
      </c>
      <c r="BBA56" s="163" t="s">
        <v>491</v>
      </c>
      <c r="BBB56" s="163" t="s">
        <v>491</v>
      </c>
      <c r="BBC56" s="163" t="s">
        <v>491</v>
      </c>
      <c r="BBD56" s="163" t="s">
        <v>491</v>
      </c>
      <c r="BBE56" s="163" t="s">
        <v>491</v>
      </c>
      <c r="BBF56" s="163" t="s">
        <v>491</v>
      </c>
      <c r="BBG56" s="163" t="s">
        <v>491</v>
      </c>
      <c r="BBH56" s="163" t="s">
        <v>491</v>
      </c>
      <c r="BBI56" s="163" t="s">
        <v>491</v>
      </c>
      <c r="BBJ56" s="163" t="s">
        <v>491</v>
      </c>
      <c r="BBK56" s="163" t="s">
        <v>491</v>
      </c>
      <c r="BBL56" s="163" t="s">
        <v>491</v>
      </c>
      <c r="BBM56" s="163" t="s">
        <v>491</v>
      </c>
      <c r="BBN56" s="163" t="s">
        <v>491</v>
      </c>
      <c r="BBO56" s="163" t="s">
        <v>491</v>
      </c>
      <c r="BBP56" s="163" t="s">
        <v>491</v>
      </c>
      <c r="BBQ56" s="163" t="s">
        <v>491</v>
      </c>
      <c r="BBR56" s="163" t="s">
        <v>491</v>
      </c>
      <c r="BBS56" s="163" t="s">
        <v>491</v>
      </c>
      <c r="BBT56" s="163" t="s">
        <v>491</v>
      </c>
      <c r="BBU56" s="163" t="s">
        <v>491</v>
      </c>
      <c r="BBV56" s="163" t="s">
        <v>491</v>
      </c>
      <c r="BBW56" s="163" t="s">
        <v>491</v>
      </c>
      <c r="BBX56" s="163" t="s">
        <v>491</v>
      </c>
      <c r="BBY56" s="163" t="s">
        <v>491</v>
      </c>
      <c r="BBZ56" s="163" t="s">
        <v>491</v>
      </c>
      <c r="BCA56" s="163" t="s">
        <v>491</v>
      </c>
      <c r="BCB56" s="163" t="s">
        <v>491</v>
      </c>
      <c r="BCC56" s="163" t="s">
        <v>491</v>
      </c>
      <c r="BCD56" s="163" t="s">
        <v>491</v>
      </c>
      <c r="BCE56" s="163" t="s">
        <v>491</v>
      </c>
      <c r="BCF56" s="163" t="s">
        <v>491</v>
      </c>
      <c r="BCG56" s="163" t="s">
        <v>491</v>
      </c>
      <c r="BCH56" s="163" t="s">
        <v>491</v>
      </c>
      <c r="BCI56" s="163" t="s">
        <v>491</v>
      </c>
      <c r="BCJ56" s="163" t="s">
        <v>491</v>
      </c>
      <c r="BCK56" s="163" t="s">
        <v>491</v>
      </c>
      <c r="BCL56" s="163" t="s">
        <v>491</v>
      </c>
      <c r="BCM56" s="163" t="s">
        <v>491</v>
      </c>
      <c r="BCN56" s="163" t="s">
        <v>491</v>
      </c>
      <c r="BCO56" s="163" t="s">
        <v>491</v>
      </c>
      <c r="BCP56" s="163" t="s">
        <v>491</v>
      </c>
      <c r="BCQ56" s="163" t="s">
        <v>491</v>
      </c>
      <c r="BCR56" s="163" t="s">
        <v>491</v>
      </c>
      <c r="BCS56" s="163" t="s">
        <v>491</v>
      </c>
      <c r="BCT56" s="163" t="s">
        <v>491</v>
      </c>
      <c r="BCU56" s="163" t="s">
        <v>491</v>
      </c>
      <c r="BCV56" s="163" t="s">
        <v>491</v>
      </c>
      <c r="BCW56" s="163" t="s">
        <v>491</v>
      </c>
      <c r="BCX56" s="163" t="s">
        <v>491</v>
      </c>
      <c r="BCY56" s="163" t="s">
        <v>491</v>
      </c>
      <c r="BCZ56" s="163" t="s">
        <v>491</v>
      </c>
      <c r="BDA56" s="163" t="s">
        <v>491</v>
      </c>
      <c r="BDB56" s="163" t="s">
        <v>491</v>
      </c>
      <c r="BDC56" s="163" t="s">
        <v>491</v>
      </c>
      <c r="BDD56" s="163" t="s">
        <v>491</v>
      </c>
      <c r="BDE56" s="163" t="s">
        <v>491</v>
      </c>
      <c r="BDF56" s="163" t="s">
        <v>491</v>
      </c>
      <c r="BDG56" s="163" t="s">
        <v>491</v>
      </c>
      <c r="BDH56" s="163" t="s">
        <v>491</v>
      </c>
      <c r="BDI56" s="163" t="s">
        <v>491</v>
      </c>
      <c r="BDJ56" s="163" t="s">
        <v>491</v>
      </c>
      <c r="BDK56" s="163" t="s">
        <v>491</v>
      </c>
      <c r="BDL56" s="163" t="s">
        <v>491</v>
      </c>
      <c r="BDM56" s="163" t="s">
        <v>491</v>
      </c>
      <c r="BDN56" s="163" t="s">
        <v>491</v>
      </c>
      <c r="BDO56" s="163" t="s">
        <v>491</v>
      </c>
      <c r="BDP56" s="163" t="s">
        <v>491</v>
      </c>
      <c r="BDQ56" s="163" t="s">
        <v>491</v>
      </c>
      <c r="BDR56" s="163" t="s">
        <v>491</v>
      </c>
      <c r="BDS56" s="163" t="s">
        <v>491</v>
      </c>
      <c r="BDT56" s="163" t="s">
        <v>491</v>
      </c>
      <c r="BDU56" s="163" t="s">
        <v>491</v>
      </c>
      <c r="BDV56" s="163" t="s">
        <v>491</v>
      </c>
      <c r="BDW56" s="163" t="s">
        <v>491</v>
      </c>
      <c r="BDX56" s="163" t="s">
        <v>491</v>
      </c>
      <c r="BDY56" s="163" t="s">
        <v>491</v>
      </c>
      <c r="BDZ56" s="163" t="s">
        <v>491</v>
      </c>
      <c r="BEA56" s="163" t="s">
        <v>491</v>
      </c>
      <c r="BEB56" s="163" t="s">
        <v>491</v>
      </c>
      <c r="BEC56" s="163" t="s">
        <v>491</v>
      </c>
      <c r="BED56" s="163" t="s">
        <v>491</v>
      </c>
      <c r="BEE56" s="163" t="s">
        <v>491</v>
      </c>
      <c r="BEF56" s="163" t="s">
        <v>491</v>
      </c>
      <c r="BEG56" s="163" t="s">
        <v>491</v>
      </c>
      <c r="BEH56" s="163" t="s">
        <v>491</v>
      </c>
      <c r="BEI56" s="163" t="s">
        <v>491</v>
      </c>
      <c r="BEJ56" s="163" t="s">
        <v>491</v>
      </c>
      <c r="BEK56" s="163" t="s">
        <v>491</v>
      </c>
      <c r="BEL56" s="163" t="s">
        <v>491</v>
      </c>
      <c r="BEM56" s="163" t="s">
        <v>491</v>
      </c>
      <c r="BEN56" s="163" t="s">
        <v>491</v>
      </c>
      <c r="BEO56" s="163" t="s">
        <v>491</v>
      </c>
      <c r="BEP56" s="163" t="s">
        <v>491</v>
      </c>
      <c r="BEQ56" s="163" t="s">
        <v>491</v>
      </c>
      <c r="BER56" s="163" t="s">
        <v>491</v>
      </c>
      <c r="BES56" s="163" t="s">
        <v>491</v>
      </c>
      <c r="BET56" s="163" t="s">
        <v>491</v>
      </c>
      <c r="BEU56" s="163" t="s">
        <v>491</v>
      </c>
      <c r="BEV56" s="163" t="s">
        <v>491</v>
      </c>
      <c r="BEW56" s="163" t="s">
        <v>491</v>
      </c>
      <c r="BEX56" s="163" t="s">
        <v>491</v>
      </c>
      <c r="BEY56" s="163" t="s">
        <v>491</v>
      </c>
      <c r="BEZ56" s="163" t="s">
        <v>491</v>
      </c>
      <c r="BFA56" s="163" t="s">
        <v>491</v>
      </c>
      <c r="BFB56" s="163" t="s">
        <v>491</v>
      </c>
      <c r="BFC56" s="163" t="s">
        <v>491</v>
      </c>
      <c r="BFD56" s="163" t="s">
        <v>491</v>
      </c>
      <c r="BFE56" s="163" t="s">
        <v>491</v>
      </c>
      <c r="BFF56" s="163" t="s">
        <v>491</v>
      </c>
      <c r="BFG56" s="163" t="s">
        <v>491</v>
      </c>
      <c r="BFH56" s="163" t="s">
        <v>491</v>
      </c>
      <c r="BFI56" s="163" t="s">
        <v>491</v>
      </c>
      <c r="BFJ56" s="163" t="s">
        <v>491</v>
      </c>
      <c r="BFK56" s="163" t="s">
        <v>491</v>
      </c>
      <c r="BFL56" s="163" t="s">
        <v>491</v>
      </c>
      <c r="BFM56" s="163" t="s">
        <v>491</v>
      </c>
      <c r="BFN56" s="163" t="s">
        <v>491</v>
      </c>
      <c r="BFO56" s="163" t="s">
        <v>491</v>
      </c>
      <c r="BFP56" s="163" t="s">
        <v>491</v>
      </c>
      <c r="BFQ56" s="163" t="s">
        <v>491</v>
      </c>
      <c r="BFR56" s="163" t="s">
        <v>491</v>
      </c>
      <c r="BFS56" s="163" t="s">
        <v>491</v>
      </c>
      <c r="BFT56" s="163" t="s">
        <v>491</v>
      </c>
      <c r="BFU56" s="163" t="s">
        <v>491</v>
      </c>
      <c r="BFV56" s="163" t="s">
        <v>491</v>
      </c>
      <c r="BFW56" s="163" t="s">
        <v>491</v>
      </c>
      <c r="BFX56" s="163" t="s">
        <v>491</v>
      </c>
      <c r="BFY56" s="163" t="s">
        <v>491</v>
      </c>
      <c r="BFZ56" s="163" t="s">
        <v>491</v>
      </c>
      <c r="BGA56" s="163" t="s">
        <v>491</v>
      </c>
      <c r="BGB56" s="163" t="s">
        <v>491</v>
      </c>
      <c r="BGC56" s="163" t="s">
        <v>491</v>
      </c>
      <c r="BGD56" s="163" t="s">
        <v>491</v>
      </c>
      <c r="BGE56" s="163" t="s">
        <v>491</v>
      </c>
      <c r="BGF56" s="163" t="s">
        <v>491</v>
      </c>
      <c r="BGG56" s="163" t="s">
        <v>491</v>
      </c>
      <c r="BGH56" s="163" t="s">
        <v>491</v>
      </c>
      <c r="BGI56" s="163" t="s">
        <v>491</v>
      </c>
      <c r="BGJ56" s="163" t="s">
        <v>491</v>
      </c>
      <c r="BGK56" s="163" t="s">
        <v>491</v>
      </c>
      <c r="BGL56" s="163" t="s">
        <v>491</v>
      </c>
      <c r="BGM56" s="163" t="s">
        <v>491</v>
      </c>
      <c r="BGN56" s="163" t="s">
        <v>491</v>
      </c>
      <c r="BGO56" s="163" t="s">
        <v>491</v>
      </c>
      <c r="BGP56" s="163" t="s">
        <v>491</v>
      </c>
      <c r="BGQ56" s="163" t="s">
        <v>491</v>
      </c>
      <c r="BGR56" s="163" t="s">
        <v>491</v>
      </c>
      <c r="BGS56" s="163" t="s">
        <v>491</v>
      </c>
      <c r="BGT56" s="163" t="s">
        <v>491</v>
      </c>
      <c r="BGU56" s="163" t="s">
        <v>491</v>
      </c>
      <c r="BGV56" s="163" t="s">
        <v>491</v>
      </c>
      <c r="BGW56" s="163" t="s">
        <v>491</v>
      </c>
      <c r="BGX56" s="163" t="s">
        <v>491</v>
      </c>
      <c r="BGY56" s="163" t="s">
        <v>491</v>
      </c>
      <c r="BGZ56" s="163" t="s">
        <v>491</v>
      </c>
      <c r="BHA56" s="163" t="s">
        <v>491</v>
      </c>
      <c r="BHB56" s="163" t="s">
        <v>491</v>
      </c>
      <c r="BHC56" s="163" t="s">
        <v>491</v>
      </c>
      <c r="BHD56" s="163" t="s">
        <v>491</v>
      </c>
      <c r="BHE56" s="163" t="s">
        <v>491</v>
      </c>
      <c r="BHF56" s="163" t="s">
        <v>491</v>
      </c>
      <c r="BHG56" s="163" t="s">
        <v>491</v>
      </c>
      <c r="BHH56" s="163" t="s">
        <v>491</v>
      </c>
      <c r="BHI56" s="163" t="s">
        <v>491</v>
      </c>
      <c r="BHJ56" s="163" t="s">
        <v>491</v>
      </c>
      <c r="BHK56" s="163" t="s">
        <v>491</v>
      </c>
      <c r="BHL56" s="163" t="s">
        <v>491</v>
      </c>
      <c r="BHM56" s="163" t="s">
        <v>491</v>
      </c>
      <c r="BHN56" s="163" t="s">
        <v>491</v>
      </c>
      <c r="BHO56" s="163" t="s">
        <v>491</v>
      </c>
      <c r="BHP56" s="163" t="s">
        <v>491</v>
      </c>
      <c r="BHQ56" s="163" t="s">
        <v>491</v>
      </c>
      <c r="BHR56" s="163" t="s">
        <v>491</v>
      </c>
      <c r="BHS56" s="163" t="s">
        <v>491</v>
      </c>
      <c r="BHT56" s="163" t="s">
        <v>491</v>
      </c>
      <c r="BHU56" s="163" t="s">
        <v>491</v>
      </c>
      <c r="BHV56" s="163" t="s">
        <v>491</v>
      </c>
      <c r="BHW56" s="163" t="s">
        <v>491</v>
      </c>
      <c r="BHX56" s="163" t="s">
        <v>491</v>
      </c>
      <c r="BHY56" s="163" t="s">
        <v>491</v>
      </c>
      <c r="BHZ56" s="163" t="s">
        <v>491</v>
      </c>
      <c r="BIA56" s="163" t="s">
        <v>491</v>
      </c>
      <c r="BIB56" s="163" t="s">
        <v>491</v>
      </c>
      <c r="BIC56" s="163" t="s">
        <v>491</v>
      </c>
      <c r="BID56" s="163" t="s">
        <v>491</v>
      </c>
      <c r="BIE56" s="163" t="s">
        <v>491</v>
      </c>
      <c r="BIF56" s="163" t="s">
        <v>491</v>
      </c>
      <c r="BIG56" s="163" t="s">
        <v>491</v>
      </c>
      <c r="BIH56" s="163" t="s">
        <v>491</v>
      </c>
      <c r="BII56" s="163" t="s">
        <v>491</v>
      </c>
      <c r="BIJ56" s="163" t="s">
        <v>491</v>
      </c>
      <c r="BIK56" s="163" t="s">
        <v>491</v>
      </c>
      <c r="BIL56" s="163" t="s">
        <v>491</v>
      </c>
      <c r="BIM56" s="163" t="s">
        <v>491</v>
      </c>
      <c r="BIN56" s="163" t="s">
        <v>491</v>
      </c>
      <c r="BIO56" s="163" t="s">
        <v>491</v>
      </c>
      <c r="BIP56" s="163" t="s">
        <v>491</v>
      </c>
      <c r="BIQ56" s="163" t="s">
        <v>491</v>
      </c>
      <c r="BIR56" s="163" t="s">
        <v>491</v>
      </c>
      <c r="BIS56" s="163" t="s">
        <v>491</v>
      </c>
      <c r="BIT56" s="163" t="s">
        <v>491</v>
      </c>
      <c r="BIU56" s="163" t="s">
        <v>491</v>
      </c>
      <c r="BIV56" s="163" t="s">
        <v>491</v>
      </c>
      <c r="BIW56" s="163" t="s">
        <v>491</v>
      </c>
      <c r="BIX56" s="163" t="s">
        <v>491</v>
      </c>
      <c r="BIY56" s="163" t="s">
        <v>491</v>
      </c>
      <c r="BIZ56" s="163" t="s">
        <v>491</v>
      </c>
      <c r="BJA56" s="163" t="s">
        <v>491</v>
      </c>
      <c r="BJB56" s="163" t="s">
        <v>491</v>
      </c>
      <c r="BJC56" s="163" t="s">
        <v>491</v>
      </c>
      <c r="BJD56" s="163" t="s">
        <v>491</v>
      </c>
      <c r="BJE56" s="163" t="s">
        <v>491</v>
      </c>
      <c r="BJF56" s="163" t="s">
        <v>491</v>
      </c>
      <c r="BJG56" s="163" t="s">
        <v>491</v>
      </c>
      <c r="BJH56" s="163" t="s">
        <v>491</v>
      </c>
      <c r="BJI56" s="163" t="s">
        <v>491</v>
      </c>
      <c r="BJJ56" s="163" t="s">
        <v>491</v>
      </c>
      <c r="BJK56" s="163" t="s">
        <v>491</v>
      </c>
      <c r="BJL56" s="163" t="s">
        <v>491</v>
      </c>
      <c r="BJM56" s="163" t="s">
        <v>491</v>
      </c>
      <c r="BJN56" s="163" t="s">
        <v>491</v>
      </c>
      <c r="BJO56" s="163" t="s">
        <v>491</v>
      </c>
      <c r="BJP56" s="163" t="s">
        <v>491</v>
      </c>
      <c r="BJQ56" s="163" t="s">
        <v>491</v>
      </c>
      <c r="BJR56" s="163" t="s">
        <v>491</v>
      </c>
      <c r="BJS56" s="163" t="s">
        <v>491</v>
      </c>
      <c r="BJT56" s="163" t="s">
        <v>491</v>
      </c>
      <c r="BJU56" s="163" t="s">
        <v>491</v>
      </c>
      <c r="BJV56" s="163" t="s">
        <v>491</v>
      </c>
      <c r="BJW56" s="163" t="s">
        <v>491</v>
      </c>
      <c r="BJX56" s="163" t="s">
        <v>491</v>
      </c>
      <c r="BJY56" s="163" t="s">
        <v>491</v>
      </c>
      <c r="BJZ56" s="163" t="s">
        <v>491</v>
      </c>
      <c r="BKA56" s="163" t="s">
        <v>491</v>
      </c>
      <c r="BKB56" s="163" t="s">
        <v>491</v>
      </c>
      <c r="BKC56" s="163" t="s">
        <v>491</v>
      </c>
      <c r="BKD56" s="163" t="s">
        <v>491</v>
      </c>
      <c r="BKE56" s="163" t="s">
        <v>491</v>
      </c>
      <c r="BKF56" s="163" t="s">
        <v>491</v>
      </c>
      <c r="BKG56" s="163" t="s">
        <v>491</v>
      </c>
      <c r="BKH56" s="163" t="s">
        <v>491</v>
      </c>
      <c r="BKI56" s="163" t="s">
        <v>491</v>
      </c>
      <c r="BKJ56" s="163" t="s">
        <v>491</v>
      </c>
      <c r="BKK56" s="163" t="s">
        <v>491</v>
      </c>
      <c r="BKL56" s="163" t="s">
        <v>491</v>
      </c>
      <c r="BKM56" s="163" t="s">
        <v>491</v>
      </c>
      <c r="BKN56" s="163" t="s">
        <v>491</v>
      </c>
      <c r="BKO56" s="163" t="s">
        <v>491</v>
      </c>
      <c r="BKP56" s="163" t="s">
        <v>491</v>
      </c>
      <c r="BKQ56" s="163" t="s">
        <v>491</v>
      </c>
      <c r="BKR56" s="163" t="s">
        <v>491</v>
      </c>
      <c r="BKS56" s="163" t="s">
        <v>491</v>
      </c>
      <c r="BKT56" s="163" t="s">
        <v>491</v>
      </c>
      <c r="BKU56" s="163" t="s">
        <v>491</v>
      </c>
      <c r="BKV56" s="163" t="s">
        <v>491</v>
      </c>
      <c r="BKW56" s="163" t="s">
        <v>491</v>
      </c>
      <c r="BKX56" s="163" t="s">
        <v>491</v>
      </c>
      <c r="BKY56" s="163" t="s">
        <v>491</v>
      </c>
      <c r="BKZ56" s="163" t="s">
        <v>491</v>
      </c>
      <c r="BLA56" s="163" t="s">
        <v>491</v>
      </c>
      <c r="BLB56" s="163" t="s">
        <v>491</v>
      </c>
      <c r="BLC56" s="163" t="s">
        <v>491</v>
      </c>
      <c r="BLD56" s="163" t="s">
        <v>491</v>
      </c>
      <c r="BLE56" s="163" t="s">
        <v>491</v>
      </c>
      <c r="BLF56" s="163" t="s">
        <v>491</v>
      </c>
      <c r="BLG56" s="163" t="s">
        <v>491</v>
      </c>
      <c r="BLH56" s="163" t="s">
        <v>491</v>
      </c>
      <c r="BLI56" s="163" t="s">
        <v>491</v>
      </c>
      <c r="BLJ56" s="163" t="s">
        <v>491</v>
      </c>
      <c r="BLK56" s="163" t="s">
        <v>491</v>
      </c>
      <c r="BLL56" s="163" t="s">
        <v>491</v>
      </c>
      <c r="BLM56" s="163" t="s">
        <v>491</v>
      </c>
      <c r="BLN56" s="163" t="s">
        <v>491</v>
      </c>
      <c r="BLO56" s="163" t="s">
        <v>491</v>
      </c>
      <c r="BLP56" s="163" t="s">
        <v>491</v>
      </c>
      <c r="BLQ56" s="163" t="s">
        <v>491</v>
      </c>
      <c r="BLR56" s="163" t="s">
        <v>491</v>
      </c>
      <c r="BLS56" s="163" t="s">
        <v>491</v>
      </c>
      <c r="BLT56" s="163" t="s">
        <v>491</v>
      </c>
      <c r="BLU56" s="163" t="s">
        <v>491</v>
      </c>
      <c r="BLV56" s="163" t="s">
        <v>491</v>
      </c>
      <c r="BLW56" s="163" t="s">
        <v>491</v>
      </c>
      <c r="BLX56" s="163" t="s">
        <v>491</v>
      </c>
      <c r="BLY56" s="163" t="s">
        <v>491</v>
      </c>
      <c r="BLZ56" s="163" t="s">
        <v>491</v>
      </c>
      <c r="BMA56" s="163" t="s">
        <v>491</v>
      </c>
      <c r="BMB56" s="163" t="s">
        <v>491</v>
      </c>
      <c r="BMC56" s="163" t="s">
        <v>491</v>
      </c>
      <c r="BMD56" s="163" t="s">
        <v>491</v>
      </c>
      <c r="BME56" s="163" t="s">
        <v>491</v>
      </c>
      <c r="BMF56" s="163" t="s">
        <v>491</v>
      </c>
      <c r="BMG56" s="163" t="s">
        <v>491</v>
      </c>
      <c r="BMH56" s="163" t="s">
        <v>491</v>
      </c>
      <c r="BMI56" s="163" t="s">
        <v>491</v>
      </c>
      <c r="BMJ56" s="163" t="s">
        <v>491</v>
      </c>
      <c r="BMK56" s="163" t="s">
        <v>491</v>
      </c>
      <c r="BML56" s="163" t="s">
        <v>491</v>
      </c>
      <c r="BMM56" s="163" t="s">
        <v>491</v>
      </c>
      <c r="BMN56" s="163" t="s">
        <v>491</v>
      </c>
      <c r="BMO56" s="163" t="s">
        <v>491</v>
      </c>
      <c r="BMP56" s="163" t="s">
        <v>491</v>
      </c>
      <c r="BMQ56" s="163" t="s">
        <v>491</v>
      </c>
      <c r="BMR56" s="163" t="s">
        <v>491</v>
      </c>
      <c r="BMS56" s="163" t="s">
        <v>491</v>
      </c>
      <c r="BMT56" s="163" t="s">
        <v>491</v>
      </c>
      <c r="BMU56" s="163" t="s">
        <v>491</v>
      </c>
      <c r="BMV56" s="163" t="s">
        <v>491</v>
      </c>
      <c r="BMW56" s="163" t="s">
        <v>491</v>
      </c>
      <c r="BMX56" s="163" t="s">
        <v>491</v>
      </c>
      <c r="BMY56" s="163" t="s">
        <v>491</v>
      </c>
      <c r="BMZ56" s="163" t="s">
        <v>491</v>
      </c>
      <c r="BNA56" s="163" t="s">
        <v>491</v>
      </c>
      <c r="BNB56" s="163" t="s">
        <v>491</v>
      </c>
      <c r="BNC56" s="163" t="s">
        <v>491</v>
      </c>
      <c r="BND56" s="163" t="s">
        <v>491</v>
      </c>
      <c r="BNE56" s="163" t="s">
        <v>491</v>
      </c>
      <c r="BNF56" s="163" t="s">
        <v>491</v>
      </c>
      <c r="BNG56" s="163" t="s">
        <v>491</v>
      </c>
      <c r="BNH56" s="163" t="s">
        <v>491</v>
      </c>
      <c r="BNI56" s="163" t="s">
        <v>491</v>
      </c>
      <c r="BNJ56" s="163" t="s">
        <v>491</v>
      </c>
      <c r="BNK56" s="163" t="s">
        <v>491</v>
      </c>
      <c r="BNL56" s="163" t="s">
        <v>491</v>
      </c>
      <c r="BNM56" s="163" t="s">
        <v>491</v>
      </c>
      <c r="BNN56" s="163" t="s">
        <v>491</v>
      </c>
      <c r="BNO56" s="163" t="s">
        <v>491</v>
      </c>
      <c r="BNP56" s="163" t="s">
        <v>491</v>
      </c>
      <c r="BNQ56" s="163" t="s">
        <v>491</v>
      </c>
      <c r="BNR56" s="163" t="s">
        <v>491</v>
      </c>
      <c r="BNS56" s="163" t="s">
        <v>491</v>
      </c>
      <c r="BNT56" s="163" t="s">
        <v>491</v>
      </c>
      <c r="BNU56" s="163" t="s">
        <v>491</v>
      </c>
      <c r="BNV56" s="163" t="s">
        <v>491</v>
      </c>
      <c r="BNW56" s="163" t="s">
        <v>491</v>
      </c>
      <c r="BNX56" s="163" t="s">
        <v>491</v>
      </c>
      <c r="BNY56" s="163" t="s">
        <v>491</v>
      </c>
      <c r="BNZ56" s="163" t="s">
        <v>491</v>
      </c>
      <c r="BOA56" s="163" t="s">
        <v>491</v>
      </c>
      <c r="BOB56" s="163" t="s">
        <v>491</v>
      </c>
      <c r="BOC56" s="163" t="s">
        <v>491</v>
      </c>
      <c r="BOD56" s="163" t="s">
        <v>491</v>
      </c>
      <c r="BOE56" s="163" t="s">
        <v>491</v>
      </c>
      <c r="BOF56" s="163" t="s">
        <v>491</v>
      </c>
      <c r="BOG56" s="163" t="s">
        <v>491</v>
      </c>
      <c r="BOH56" s="163" t="s">
        <v>491</v>
      </c>
      <c r="BOI56" s="163" t="s">
        <v>491</v>
      </c>
      <c r="BOJ56" s="163" t="s">
        <v>491</v>
      </c>
      <c r="BOK56" s="163" t="s">
        <v>491</v>
      </c>
      <c r="BOL56" s="163" t="s">
        <v>491</v>
      </c>
      <c r="BOM56" s="163" t="s">
        <v>491</v>
      </c>
      <c r="BON56" s="163" t="s">
        <v>491</v>
      </c>
      <c r="BOO56" s="163" t="s">
        <v>491</v>
      </c>
      <c r="BOP56" s="163" t="s">
        <v>491</v>
      </c>
      <c r="BOQ56" s="163" t="s">
        <v>491</v>
      </c>
      <c r="BOR56" s="163" t="s">
        <v>491</v>
      </c>
      <c r="BOS56" s="163" t="s">
        <v>491</v>
      </c>
      <c r="BOT56" s="163" t="s">
        <v>491</v>
      </c>
      <c r="BOU56" s="163" t="s">
        <v>491</v>
      </c>
      <c r="BOV56" s="163" t="s">
        <v>491</v>
      </c>
      <c r="BOW56" s="163" t="s">
        <v>491</v>
      </c>
      <c r="BOX56" s="163" t="s">
        <v>491</v>
      </c>
      <c r="BOY56" s="163" t="s">
        <v>491</v>
      </c>
      <c r="BOZ56" s="163" t="s">
        <v>491</v>
      </c>
      <c r="BPA56" s="163" t="s">
        <v>491</v>
      </c>
      <c r="BPB56" s="163" t="s">
        <v>491</v>
      </c>
      <c r="BPC56" s="163" t="s">
        <v>491</v>
      </c>
      <c r="BPD56" s="163" t="s">
        <v>491</v>
      </c>
      <c r="BPE56" s="163" t="s">
        <v>491</v>
      </c>
      <c r="BPF56" s="163" t="s">
        <v>491</v>
      </c>
      <c r="BPG56" s="163" t="s">
        <v>491</v>
      </c>
      <c r="BPH56" s="163" t="s">
        <v>491</v>
      </c>
      <c r="BPI56" s="163" t="s">
        <v>491</v>
      </c>
      <c r="BPJ56" s="163" t="s">
        <v>491</v>
      </c>
      <c r="BPK56" s="163" t="s">
        <v>491</v>
      </c>
      <c r="BPL56" s="163" t="s">
        <v>491</v>
      </c>
      <c r="BPM56" s="163" t="s">
        <v>491</v>
      </c>
      <c r="BPN56" s="163" t="s">
        <v>491</v>
      </c>
      <c r="BPO56" s="163" t="s">
        <v>491</v>
      </c>
      <c r="BPP56" s="163" t="s">
        <v>491</v>
      </c>
      <c r="BPQ56" s="163" t="s">
        <v>491</v>
      </c>
      <c r="BPR56" s="163" t="s">
        <v>491</v>
      </c>
      <c r="BPS56" s="163" t="s">
        <v>491</v>
      </c>
      <c r="BPT56" s="163" t="s">
        <v>491</v>
      </c>
      <c r="BPU56" s="163" t="s">
        <v>491</v>
      </c>
      <c r="BPV56" s="163" t="s">
        <v>491</v>
      </c>
      <c r="BPW56" s="163" t="s">
        <v>491</v>
      </c>
      <c r="BPX56" s="163" t="s">
        <v>491</v>
      </c>
      <c r="BPY56" s="163" t="s">
        <v>491</v>
      </c>
      <c r="BPZ56" s="163" t="s">
        <v>491</v>
      </c>
      <c r="BQA56" s="163" t="s">
        <v>491</v>
      </c>
      <c r="BQB56" s="163" t="s">
        <v>491</v>
      </c>
      <c r="BQC56" s="163" t="s">
        <v>491</v>
      </c>
      <c r="BQD56" s="163" t="s">
        <v>491</v>
      </c>
      <c r="BQE56" s="163" t="s">
        <v>491</v>
      </c>
      <c r="BQF56" s="163" t="s">
        <v>491</v>
      </c>
      <c r="BQG56" s="163" t="s">
        <v>491</v>
      </c>
      <c r="BQH56" s="163" t="s">
        <v>491</v>
      </c>
      <c r="BQI56" s="163" t="s">
        <v>491</v>
      </c>
      <c r="BQJ56" s="163" t="s">
        <v>491</v>
      </c>
      <c r="BQK56" s="163" t="s">
        <v>491</v>
      </c>
      <c r="BQL56" s="163" t="s">
        <v>491</v>
      </c>
      <c r="BQM56" s="163" t="s">
        <v>491</v>
      </c>
      <c r="BQN56" s="163" t="s">
        <v>491</v>
      </c>
      <c r="BQO56" s="163" t="s">
        <v>491</v>
      </c>
      <c r="BQP56" s="163" t="s">
        <v>491</v>
      </c>
      <c r="BQQ56" s="163" t="s">
        <v>491</v>
      </c>
      <c r="BQR56" s="163" t="s">
        <v>491</v>
      </c>
      <c r="BQS56" s="163" t="s">
        <v>491</v>
      </c>
      <c r="BQT56" s="163" t="s">
        <v>491</v>
      </c>
      <c r="BQU56" s="163" t="s">
        <v>491</v>
      </c>
      <c r="BQV56" s="163" t="s">
        <v>491</v>
      </c>
      <c r="BQW56" s="163" t="s">
        <v>491</v>
      </c>
      <c r="BQX56" s="163" t="s">
        <v>491</v>
      </c>
      <c r="BQY56" s="163" t="s">
        <v>491</v>
      </c>
      <c r="BQZ56" s="163" t="s">
        <v>491</v>
      </c>
      <c r="BRA56" s="163" t="s">
        <v>491</v>
      </c>
      <c r="BRB56" s="163" t="s">
        <v>491</v>
      </c>
      <c r="BRC56" s="163" t="s">
        <v>491</v>
      </c>
      <c r="BRD56" s="163" t="s">
        <v>491</v>
      </c>
      <c r="BRE56" s="163" t="s">
        <v>491</v>
      </c>
      <c r="BRF56" s="163" t="s">
        <v>491</v>
      </c>
      <c r="BRG56" s="163" t="s">
        <v>491</v>
      </c>
      <c r="BRH56" s="163" t="s">
        <v>491</v>
      </c>
      <c r="BRI56" s="163" t="s">
        <v>491</v>
      </c>
      <c r="BRJ56" s="163" t="s">
        <v>491</v>
      </c>
      <c r="BRK56" s="163" t="s">
        <v>491</v>
      </c>
      <c r="BRL56" s="163" t="s">
        <v>491</v>
      </c>
      <c r="BRM56" s="163" t="s">
        <v>491</v>
      </c>
      <c r="BRN56" s="163" t="s">
        <v>491</v>
      </c>
      <c r="BRO56" s="163" t="s">
        <v>491</v>
      </c>
      <c r="BRP56" s="163" t="s">
        <v>491</v>
      </c>
      <c r="BRQ56" s="163" t="s">
        <v>491</v>
      </c>
      <c r="BRR56" s="163" t="s">
        <v>491</v>
      </c>
      <c r="BRS56" s="163" t="s">
        <v>491</v>
      </c>
      <c r="BRT56" s="163" t="s">
        <v>491</v>
      </c>
      <c r="BRU56" s="163" t="s">
        <v>491</v>
      </c>
      <c r="BRV56" s="163" t="s">
        <v>491</v>
      </c>
      <c r="BRW56" s="163" t="s">
        <v>491</v>
      </c>
      <c r="BRX56" s="163" t="s">
        <v>491</v>
      </c>
      <c r="BRY56" s="163" t="s">
        <v>491</v>
      </c>
      <c r="BRZ56" s="163" t="s">
        <v>491</v>
      </c>
      <c r="BSA56" s="163" t="s">
        <v>491</v>
      </c>
      <c r="BSB56" s="163" t="s">
        <v>491</v>
      </c>
      <c r="BSC56" s="163" t="s">
        <v>491</v>
      </c>
      <c r="BSD56" s="163" t="s">
        <v>491</v>
      </c>
      <c r="BSE56" s="163" t="s">
        <v>491</v>
      </c>
      <c r="BSF56" s="163" t="s">
        <v>491</v>
      </c>
      <c r="BSG56" s="163" t="s">
        <v>491</v>
      </c>
      <c r="BSH56" s="163" t="s">
        <v>491</v>
      </c>
      <c r="BSI56" s="163" t="s">
        <v>491</v>
      </c>
      <c r="BSJ56" s="163" t="s">
        <v>491</v>
      </c>
      <c r="BSK56" s="163" t="s">
        <v>491</v>
      </c>
      <c r="BSL56" s="163" t="s">
        <v>491</v>
      </c>
      <c r="BSM56" s="163" t="s">
        <v>491</v>
      </c>
      <c r="BSN56" s="163" t="s">
        <v>491</v>
      </c>
      <c r="BSO56" s="163" t="s">
        <v>491</v>
      </c>
      <c r="BSP56" s="163" t="s">
        <v>491</v>
      </c>
      <c r="BSQ56" s="163" t="s">
        <v>491</v>
      </c>
      <c r="BSR56" s="163" t="s">
        <v>491</v>
      </c>
      <c r="BSS56" s="163" t="s">
        <v>491</v>
      </c>
      <c r="BST56" s="163" t="s">
        <v>491</v>
      </c>
      <c r="BSU56" s="163" t="s">
        <v>491</v>
      </c>
      <c r="BSV56" s="163" t="s">
        <v>491</v>
      </c>
      <c r="BSW56" s="163" t="s">
        <v>491</v>
      </c>
      <c r="BSX56" s="163" t="s">
        <v>491</v>
      </c>
      <c r="BSY56" s="163" t="s">
        <v>491</v>
      </c>
      <c r="BSZ56" s="163" t="s">
        <v>491</v>
      </c>
      <c r="BTA56" s="163" t="s">
        <v>491</v>
      </c>
      <c r="BTB56" s="163" t="s">
        <v>491</v>
      </c>
      <c r="BTC56" s="163" t="s">
        <v>491</v>
      </c>
      <c r="BTD56" s="163" t="s">
        <v>491</v>
      </c>
      <c r="BTE56" s="163" t="s">
        <v>491</v>
      </c>
      <c r="BTF56" s="163" t="s">
        <v>491</v>
      </c>
      <c r="BTG56" s="163" t="s">
        <v>491</v>
      </c>
      <c r="BTH56" s="163" t="s">
        <v>491</v>
      </c>
      <c r="BTI56" s="163" t="s">
        <v>491</v>
      </c>
      <c r="BTJ56" s="163" t="s">
        <v>491</v>
      </c>
      <c r="BTK56" s="163" t="s">
        <v>491</v>
      </c>
      <c r="BTL56" s="163" t="s">
        <v>491</v>
      </c>
      <c r="BTM56" s="163" t="s">
        <v>491</v>
      </c>
      <c r="BTN56" s="163" t="s">
        <v>491</v>
      </c>
      <c r="BTO56" s="163" t="s">
        <v>491</v>
      </c>
      <c r="BTP56" s="163" t="s">
        <v>491</v>
      </c>
      <c r="BTQ56" s="163" t="s">
        <v>491</v>
      </c>
      <c r="BTR56" s="163" t="s">
        <v>491</v>
      </c>
      <c r="BTS56" s="163" t="s">
        <v>491</v>
      </c>
      <c r="BTT56" s="163" t="s">
        <v>491</v>
      </c>
      <c r="BTU56" s="163" t="s">
        <v>491</v>
      </c>
      <c r="BTV56" s="163" t="s">
        <v>491</v>
      </c>
      <c r="BTW56" s="163" t="s">
        <v>491</v>
      </c>
      <c r="BTX56" s="163" t="s">
        <v>491</v>
      </c>
      <c r="BTY56" s="163" t="s">
        <v>491</v>
      </c>
      <c r="BTZ56" s="163" t="s">
        <v>491</v>
      </c>
      <c r="BUA56" s="163" t="s">
        <v>491</v>
      </c>
      <c r="BUB56" s="163" t="s">
        <v>491</v>
      </c>
      <c r="BUC56" s="163" t="s">
        <v>491</v>
      </c>
      <c r="BUD56" s="163" t="s">
        <v>491</v>
      </c>
      <c r="BUE56" s="163" t="s">
        <v>491</v>
      </c>
      <c r="BUF56" s="163" t="s">
        <v>491</v>
      </c>
      <c r="BUG56" s="163" t="s">
        <v>491</v>
      </c>
      <c r="BUH56" s="163" t="s">
        <v>491</v>
      </c>
      <c r="BUI56" s="163" t="s">
        <v>491</v>
      </c>
      <c r="BUJ56" s="163" t="s">
        <v>491</v>
      </c>
      <c r="BUK56" s="163" t="s">
        <v>491</v>
      </c>
      <c r="BUL56" s="163" t="s">
        <v>491</v>
      </c>
      <c r="BUM56" s="163" t="s">
        <v>491</v>
      </c>
      <c r="BUN56" s="163" t="s">
        <v>491</v>
      </c>
      <c r="BUO56" s="163" t="s">
        <v>491</v>
      </c>
      <c r="BUP56" s="163" t="s">
        <v>491</v>
      </c>
      <c r="BUQ56" s="163" t="s">
        <v>491</v>
      </c>
      <c r="BUR56" s="163" t="s">
        <v>491</v>
      </c>
      <c r="BUS56" s="163" t="s">
        <v>491</v>
      </c>
      <c r="BUT56" s="163" t="s">
        <v>491</v>
      </c>
      <c r="BUU56" s="163" t="s">
        <v>491</v>
      </c>
      <c r="BUV56" s="163" t="s">
        <v>491</v>
      </c>
      <c r="BUW56" s="163" t="s">
        <v>491</v>
      </c>
      <c r="BUX56" s="163" t="s">
        <v>491</v>
      </c>
      <c r="BUY56" s="163" t="s">
        <v>491</v>
      </c>
      <c r="BUZ56" s="163" t="s">
        <v>491</v>
      </c>
      <c r="BVA56" s="163" t="s">
        <v>491</v>
      </c>
      <c r="BVB56" s="163" t="s">
        <v>491</v>
      </c>
      <c r="BVC56" s="163" t="s">
        <v>491</v>
      </c>
      <c r="BVD56" s="163" t="s">
        <v>491</v>
      </c>
      <c r="BVE56" s="163" t="s">
        <v>491</v>
      </c>
      <c r="BVF56" s="163" t="s">
        <v>491</v>
      </c>
      <c r="BVG56" s="163" t="s">
        <v>491</v>
      </c>
      <c r="BVH56" s="163" t="s">
        <v>491</v>
      </c>
      <c r="BVI56" s="163" t="s">
        <v>491</v>
      </c>
      <c r="BVJ56" s="163" t="s">
        <v>491</v>
      </c>
      <c r="BVK56" s="163" t="s">
        <v>491</v>
      </c>
      <c r="BVL56" s="163" t="s">
        <v>491</v>
      </c>
      <c r="BVM56" s="163" t="s">
        <v>491</v>
      </c>
      <c r="BVN56" s="163" t="s">
        <v>491</v>
      </c>
      <c r="BVO56" s="163" t="s">
        <v>491</v>
      </c>
      <c r="BVP56" s="163" t="s">
        <v>491</v>
      </c>
      <c r="BVQ56" s="163" t="s">
        <v>491</v>
      </c>
      <c r="BVR56" s="163" t="s">
        <v>491</v>
      </c>
      <c r="BVS56" s="163" t="s">
        <v>491</v>
      </c>
      <c r="BVT56" s="163" t="s">
        <v>491</v>
      </c>
      <c r="BVU56" s="163" t="s">
        <v>491</v>
      </c>
      <c r="BVV56" s="163" t="s">
        <v>491</v>
      </c>
      <c r="BVW56" s="163" t="s">
        <v>491</v>
      </c>
      <c r="BVX56" s="163" t="s">
        <v>491</v>
      </c>
      <c r="BVY56" s="163" t="s">
        <v>491</v>
      </c>
      <c r="BVZ56" s="163" t="s">
        <v>491</v>
      </c>
      <c r="BWA56" s="163" t="s">
        <v>491</v>
      </c>
      <c r="BWB56" s="163" t="s">
        <v>491</v>
      </c>
      <c r="BWC56" s="163" t="s">
        <v>491</v>
      </c>
      <c r="BWD56" s="163" t="s">
        <v>491</v>
      </c>
      <c r="BWE56" s="163" t="s">
        <v>491</v>
      </c>
      <c r="BWF56" s="163" t="s">
        <v>491</v>
      </c>
      <c r="BWG56" s="163" t="s">
        <v>491</v>
      </c>
      <c r="BWH56" s="163" t="s">
        <v>491</v>
      </c>
      <c r="BWI56" s="163" t="s">
        <v>491</v>
      </c>
      <c r="BWJ56" s="163" t="s">
        <v>491</v>
      </c>
      <c r="BWK56" s="163" t="s">
        <v>491</v>
      </c>
      <c r="BWL56" s="163" t="s">
        <v>491</v>
      </c>
      <c r="BWM56" s="163" t="s">
        <v>491</v>
      </c>
      <c r="BWN56" s="163" t="s">
        <v>491</v>
      </c>
      <c r="BWO56" s="163" t="s">
        <v>491</v>
      </c>
      <c r="BWP56" s="163" t="s">
        <v>491</v>
      </c>
      <c r="BWQ56" s="163" t="s">
        <v>491</v>
      </c>
      <c r="BWR56" s="163" t="s">
        <v>491</v>
      </c>
      <c r="BWS56" s="163" t="s">
        <v>491</v>
      </c>
      <c r="BWT56" s="163" t="s">
        <v>491</v>
      </c>
      <c r="BWU56" s="163" t="s">
        <v>491</v>
      </c>
      <c r="BWV56" s="163" t="s">
        <v>491</v>
      </c>
      <c r="BWW56" s="163" t="s">
        <v>491</v>
      </c>
      <c r="BWX56" s="163" t="s">
        <v>491</v>
      </c>
      <c r="BWY56" s="163" t="s">
        <v>491</v>
      </c>
      <c r="BWZ56" s="163" t="s">
        <v>491</v>
      </c>
      <c r="BXA56" s="163" t="s">
        <v>491</v>
      </c>
      <c r="BXB56" s="163" t="s">
        <v>491</v>
      </c>
      <c r="BXC56" s="163" t="s">
        <v>491</v>
      </c>
      <c r="BXD56" s="163" t="s">
        <v>491</v>
      </c>
      <c r="BXE56" s="163" t="s">
        <v>491</v>
      </c>
      <c r="BXF56" s="163" t="s">
        <v>491</v>
      </c>
      <c r="BXG56" s="163" t="s">
        <v>491</v>
      </c>
      <c r="BXH56" s="163" t="s">
        <v>491</v>
      </c>
      <c r="BXI56" s="163" t="s">
        <v>491</v>
      </c>
      <c r="BXJ56" s="163" t="s">
        <v>491</v>
      </c>
      <c r="BXK56" s="163" t="s">
        <v>491</v>
      </c>
      <c r="BXL56" s="163" t="s">
        <v>491</v>
      </c>
      <c r="BXM56" s="163" t="s">
        <v>491</v>
      </c>
      <c r="BXN56" s="163" t="s">
        <v>491</v>
      </c>
      <c r="BXO56" s="163" t="s">
        <v>491</v>
      </c>
      <c r="BXP56" s="163" t="s">
        <v>491</v>
      </c>
      <c r="BXQ56" s="163" t="s">
        <v>491</v>
      </c>
      <c r="BXR56" s="163" t="s">
        <v>491</v>
      </c>
      <c r="BXS56" s="163" t="s">
        <v>491</v>
      </c>
      <c r="BXT56" s="163" t="s">
        <v>491</v>
      </c>
      <c r="BXU56" s="163" t="s">
        <v>491</v>
      </c>
      <c r="BXV56" s="163" t="s">
        <v>491</v>
      </c>
      <c r="BXW56" s="163" t="s">
        <v>491</v>
      </c>
      <c r="BXX56" s="163" t="s">
        <v>491</v>
      </c>
      <c r="BXY56" s="163" t="s">
        <v>491</v>
      </c>
      <c r="BXZ56" s="163" t="s">
        <v>491</v>
      </c>
      <c r="BYA56" s="163" t="s">
        <v>491</v>
      </c>
      <c r="BYB56" s="163" t="s">
        <v>491</v>
      </c>
      <c r="BYC56" s="163" t="s">
        <v>491</v>
      </c>
      <c r="BYD56" s="163" t="s">
        <v>491</v>
      </c>
      <c r="BYE56" s="163" t="s">
        <v>491</v>
      </c>
      <c r="BYF56" s="163" t="s">
        <v>491</v>
      </c>
      <c r="BYG56" s="163" t="s">
        <v>491</v>
      </c>
      <c r="BYH56" s="163" t="s">
        <v>491</v>
      </c>
      <c r="BYI56" s="163" t="s">
        <v>491</v>
      </c>
      <c r="BYJ56" s="163" t="s">
        <v>491</v>
      </c>
      <c r="BYK56" s="163" t="s">
        <v>491</v>
      </c>
      <c r="BYL56" s="163" t="s">
        <v>491</v>
      </c>
      <c r="BYM56" s="163" t="s">
        <v>491</v>
      </c>
      <c r="BYN56" s="163" t="s">
        <v>491</v>
      </c>
      <c r="BYO56" s="163" t="s">
        <v>491</v>
      </c>
      <c r="BYP56" s="163" t="s">
        <v>491</v>
      </c>
      <c r="BYQ56" s="163" t="s">
        <v>491</v>
      </c>
      <c r="BYR56" s="163" t="s">
        <v>491</v>
      </c>
      <c r="BYS56" s="163" t="s">
        <v>491</v>
      </c>
      <c r="BYT56" s="163" t="s">
        <v>491</v>
      </c>
      <c r="BYU56" s="163" t="s">
        <v>491</v>
      </c>
      <c r="BYV56" s="163" t="s">
        <v>491</v>
      </c>
      <c r="BYW56" s="163" t="s">
        <v>491</v>
      </c>
      <c r="BYX56" s="163" t="s">
        <v>491</v>
      </c>
      <c r="BYY56" s="163" t="s">
        <v>491</v>
      </c>
      <c r="BYZ56" s="163" t="s">
        <v>491</v>
      </c>
      <c r="BZA56" s="163" t="s">
        <v>491</v>
      </c>
      <c r="BZB56" s="163" t="s">
        <v>491</v>
      </c>
      <c r="BZC56" s="163" t="s">
        <v>491</v>
      </c>
      <c r="BZD56" s="163" t="s">
        <v>491</v>
      </c>
      <c r="BZE56" s="163" t="s">
        <v>491</v>
      </c>
      <c r="BZF56" s="163" t="s">
        <v>491</v>
      </c>
      <c r="BZG56" s="163" t="s">
        <v>491</v>
      </c>
      <c r="BZH56" s="163" t="s">
        <v>491</v>
      </c>
      <c r="BZI56" s="163" t="s">
        <v>491</v>
      </c>
      <c r="BZJ56" s="163" t="s">
        <v>491</v>
      </c>
      <c r="BZK56" s="163" t="s">
        <v>491</v>
      </c>
      <c r="BZL56" s="163" t="s">
        <v>491</v>
      </c>
      <c r="BZM56" s="163" t="s">
        <v>491</v>
      </c>
      <c r="BZN56" s="163" t="s">
        <v>491</v>
      </c>
      <c r="BZO56" s="163" t="s">
        <v>491</v>
      </c>
      <c r="BZP56" s="163" t="s">
        <v>491</v>
      </c>
      <c r="BZQ56" s="163" t="s">
        <v>491</v>
      </c>
      <c r="BZR56" s="163" t="s">
        <v>491</v>
      </c>
      <c r="BZS56" s="163" t="s">
        <v>491</v>
      </c>
      <c r="BZT56" s="163" t="s">
        <v>491</v>
      </c>
      <c r="BZU56" s="163" t="s">
        <v>491</v>
      </c>
      <c r="BZV56" s="163" t="s">
        <v>491</v>
      </c>
      <c r="BZW56" s="163" t="s">
        <v>491</v>
      </c>
      <c r="BZX56" s="163" t="s">
        <v>491</v>
      </c>
      <c r="BZY56" s="163" t="s">
        <v>491</v>
      </c>
      <c r="BZZ56" s="163" t="s">
        <v>491</v>
      </c>
      <c r="CAA56" s="163" t="s">
        <v>491</v>
      </c>
      <c r="CAB56" s="163" t="s">
        <v>491</v>
      </c>
      <c r="CAC56" s="163" t="s">
        <v>491</v>
      </c>
      <c r="CAD56" s="163" t="s">
        <v>491</v>
      </c>
      <c r="CAE56" s="163" t="s">
        <v>491</v>
      </c>
      <c r="CAF56" s="163" t="s">
        <v>491</v>
      </c>
      <c r="CAG56" s="163" t="s">
        <v>491</v>
      </c>
      <c r="CAH56" s="163" t="s">
        <v>491</v>
      </c>
      <c r="CAI56" s="163" t="s">
        <v>491</v>
      </c>
      <c r="CAJ56" s="163" t="s">
        <v>491</v>
      </c>
      <c r="CAK56" s="163" t="s">
        <v>491</v>
      </c>
      <c r="CAL56" s="163" t="s">
        <v>491</v>
      </c>
      <c r="CAM56" s="163" t="s">
        <v>491</v>
      </c>
      <c r="CAN56" s="163" t="s">
        <v>491</v>
      </c>
      <c r="CAO56" s="163" t="s">
        <v>491</v>
      </c>
      <c r="CAP56" s="163" t="s">
        <v>491</v>
      </c>
      <c r="CAQ56" s="163" t="s">
        <v>491</v>
      </c>
      <c r="CAR56" s="163" t="s">
        <v>491</v>
      </c>
      <c r="CAS56" s="163" t="s">
        <v>491</v>
      </c>
      <c r="CAT56" s="163" t="s">
        <v>491</v>
      </c>
      <c r="CAU56" s="163" t="s">
        <v>491</v>
      </c>
      <c r="CAV56" s="163" t="s">
        <v>491</v>
      </c>
      <c r="CAW56" s="163" t="s">
        <v>491</v>
      </c>
      <c r="CAX56" s="163" t="s">
        <v>491</v>
      </c>
      <c r="CAY56" s="163" t="s">
        <v>491</v>
      </c>
      <c r="CAZ56" s="163" t="s">
        <v>491</v>
      </c>
      <c r="CBA56" s="163" t="s">
        <v>491</v>
      </c>
      <c r="CBB56" s="163" t="s">
        <v>491</v>
      </c>
      <c r="CBC56" s="163" t="s">
        <v>491</v>
      </c>
      <c r="CBD56" s="163" t="s">
        <v>491</v>
      </c>
      <c r="CBE56" s="163" t="s">
        <v>491</v>
      </c>
      <c r="CBF56" s="163" t="s">
        <v>491</v>
      </c>
      <c r="CBG56" s="163" t="s">
        <v>491</v>
      </c>
      <c r="CBH56" s="163" t="s">
        <v>491</v>
      </c>
      <c r="CBI56" s="163" t="s">
        <v>491</v>
      </c>
      <c r="CBJ56" s="163" t="s">
        <v>491</v>
      </c>
      <c r="CBK56" s="163" t="s">
        <v>491</v>
      </c>
      <c r="CBL56" s="163" t="s">
        <v>491</v>
      </c>
      <c r="CBM56" s="163" t="s">
        <v>491</v>
      </c>
      <c r="CBN56" s="163" t="s">
        <v>491</v>
      </c>
      <c r="CBO56" s="163" t="s">
        <v>491</v>
      </c>
      <c r="CBP56" s="163" t="s">
        <v>491</v>
      </c>
      <c r="CBQ56" s="163" t="s">
        <v>491</v>
      </c>
      <c r="CBR56" s="163" t="s">
        <v>491</v>
      </c>
      <c r="CBS56" s="163" t="s">
        <v>491</v>
      </c>
      <c r="CBT56" s="163" t="s">
        <v>491</v>
      </c>
      <c r="CBU56" s="163" t="s">
        <v>491</v>
      </c>
      <c r="CBV56" s="163" t="s">
        <v>491</v>
      </c>
      <c r="CBW56" s="163" t="s">
        <v>491</v>
      </c>
      <c r="CBX56" s="163" t="s">
        <v>491</v>
      </c>
      <c r="CBY56" s="163" t="s">
        <v>491</v>
      </c>
      <c r="CBZ56" s="163" t="s">
        <v>491</v>
      </c>
      <c r="CCA56" s="163" t="s">
        <v>491</v>
      </c>
      <c r="CCB56" s="163" t="s">
        <v>491</v>
      </c>
      <c r="CCC56" s="163" t="s">
        <v>491</v>
      </c>
      <c r="CCD56" s="163" t="s">
        <v>491</v>
      </c>
      <c r="CCE56" s="163" t="s">
        <v>491</v>
      </c>
      <c r="CCF56" s="163" t="s">
        <v>491</v>
      </c>
      <c r="CCG56" s="163" t="s">
        <v>491</v>
      </c>
      <c r="CCH56" s="163" t="s">
        <v>491</v>
      </c>
      <c r="CCI56" s="163" t="s">
        <v>491</v>
      </c>
      <c r="CCJ56" s="163" t="s">
        <v>491</v>
      </c>
      <c r="CCK56" s="163" t="s">
        <v>491</v>
      </c>
      <c r="CCL56" s="163" t="s">
        <v>491</v>
      </c>
      <c r="CCM56" s="163" t="s">
        <v>491</v>
      </c>
      <c r="CCN56" s="163" t="s">
        <v>491</v>
      </c>
      <c r="CCO56" s="163" t="s">
        <v>491</v>
      </c>
      <c r="CCP56" s="163" t="s">
        <v>491</v>
      </c>
      <c r="CCQ56" s="163" t="s">
        <v>491</v>
      </c>
      <c r="CCR56" s="163" t="s">
        <v>491</v>
      </c>
      <c r="CCS56" s="163" t="s">
        <v>491</v>
      </c>
      <c r="CCT56" s="163" t="s">
        <v>491</v>
      </c>
      <c r="CCU56" s="163" t="s">
        <v>491</v>
      </c>
      <c r="CCV56" s="163" t="s">
        <v>491</v>
      </c>
      <c r="CCW56" s="163" t="s">
        <v>491</v>
      </c>
      <c r="CCX56" s="163" t="s">
        <v>491</v>
      </c>
      <c r="CCY56" s="163" t="s">
        <v>491</v>
      </c>
      <c r="CCZ56" s="163" t="s">
        <v>491</v>
      </c>
      <c r="CDA56" s="163" t="s">
        <v>491</v>
      </c>
      <c r="CDB56" s="163" t="s">
        <v>491</v>
      </c>
      <c r="CDC56" s="163" t="s">
        <v>491</v>
      </c>
      <c r="CDD56" s="163" t="s">
        <v>491</v>
      </c>
      <c r="CDE56" s="163" t="s">
        <v>491</v>
      </c>
      <c r="CDF56" s="163" t="s">
        <v>491</v>
      </c>
      <c r="CDG56" s="163" t="s">
        <v>491</v>
      </c>
      <c r="CDH56" s="163" t="s">
        <v>491</v>
      </c>
      <c r="CDI56" s="163" t="s">
        <v>491</v>
      </c>
      <c r="CDJ56" s="163" t="s">
        <v>491</v>
      </c>
      <c r="CDK56" s="163" t="s">
        <v>491</v>
      </c>
      <c r="CDL56" s="163" t="s">
        <v>491</v>
      </c>
      <c r="CDM56" s="163" t="s">
        <v>491</v>
      </c>
      <c r="CDN56" s="163" t="s">
        <v>491</v>
      </c>
      <c r="CDO56" s="163" t="s">
        <v>491</v>
      </c>
      <c r="CDP56" s="163" t="s">
        <v>491</v>
      </c>
      <c r="CDQ56" s="163" t="s">
        <v>491</v>
      </c>
      <c r="CDR56" s="163" t="s">
        <v>491</v>
      </c>
      <c r="CDS56" s="163" t="s">
        <v>491</v>
      </c>
      <c r="CDT56" s="163" t="s">
        <v>491</v>
      </c>
      <c r="CDU56" s="163" t="s">
        <v>491</v>
      </c>
      <c r="CDV56" s="163" t="s">
        <v>491</v>
      </c>
      <c r="CDW56" s="163" t="s">
        <v>491</v>
      </c>
      <c r="CDX56" s="163" t="s">
        <v>491</v>
      </c>
      <c r="CDY56" s="163" t="s">
        <v>491</v>
      </c>
      <c r="CDZ56" s="163" t="s">
        <v>491</v>
      </c>
      <c r="CEA56" s="163" t="s">
        <v>491</v>
      </c>
      <c r="CEB56" s="163" t="s">
        <v>491</v>
      </c>
      <c r="CEC56" s="163" t="s">
        <v>491</v>
      </c>
      <c r="CED56" s="163" t="s">
        <v>491</v>
      </c>
      <c r="CEE56" s="163" t="s">
        <v>491</v>
      </c>
      <c r="CEF56" s="163" t="s">
        <v>491</v>
      </c>
      <c r="CEG56" s="163" t="s">
        <v>491</v>
      </c>
      <c r="CEH56" s="163" t="s">
        <v>491</v>
      </c>
      <c r="CEI56" s="163" t="s">
        <v>491</v>
      </c>
      <c r="CEJ56" s="163" t="s">
        <v>491</v>
      </c>
      <c r="CEK56" s="163" t="s">
        <v>491</v>
      </c>
      <c r="CEL56" s="163" t="s">
        <v>491</v>
      </c>
      <c r="CEM56" s="163" t="s">
        <v>491</v>
      </c>
      <c r="CEN56" s="163" t="s">
        <v>491</v>
      </c>
      <c r="CEO56" s="163" t="s">
        <v>491</v>
      </c>
      <c r="CEP56" s="163" t="s">
        <v>491</v>
      </c>
      <c r="CEQ56" s="163" t="s">
        <v>491</v>
      </c>
      <c r="CER56" s="163" t="s">
        <v>491</v>
      </c>
      <c r="CES56" s="163" t="s">
        <v>491</v>
      </c>
      <c r="CET56" s="163" t="s">
        <v>491</v>
      </c>
      <c r="CEU56" s="163" t="s">
        <v>491</v>
      </c>
      <c r="CEV56" s="163" t="s">
        <v>491</v>
      </c>
      <c r="CEW56" s="163" t="s">
        <v>491</v>
      </c>
      <c r="CEX56" s="163" t="s">
        <v>491</v>
      </c>
      <c r="CEY56" s="163" t="s">
        <v>491</v>
      </c>
      <c r="CEZ56" s="163" t="s">
        <v>491</v>
      </c>
      <c r="CFA56" s="163" t="s">
        <v>491</v>
      </c>
      <c r="CFB56" s="163" t="s">
        <v>491</v>
      </c>
      <c r="CFC56" s="163" t="s">
        <v>491</v>
      </c>
      <c r="CFD56" s="163" t="s">
        <v>491</v>
      </c>
      <c r="CFE56" s="163" t="s">
        <v>491</v>
      </c>
      <c r="CFF56" s="163" t="s">
        <v>491</v>
      </c>
      <c r="CFG56" s="163" t="s">
        <v>491</v>
      </c>
      <c r="CFH56" s="163" t="s">
        <v>491</v>
      </c>
      <c r="CFI56" s="163" t="s">
        <v>491</v>
      </c>
      <c r="CFJ56" s="163" t="s">
        <v>491</v>
      </c>
      <c r="CFK56" s="163" t="s">
        <v>491</v>
      </c>
      <c r="CFL56" s="163" t="s">
        <v>491</v>
      </c>
      <c r="CFM56" s="163" t="s">
        <v>491</v>
      </c>
      <c r="CFN56" s="163" t="s">
        <v>491</v>
      </c>
      <c r="CFO56" s="163" t="s">
        <v>491</v>
      </c>
      <c r="CFP56" s="163" t="s">
        <v>491</v>
      </c>
      <c r="CFQ56" s="163" t="s">
        <v>491</v>
      </c>
      <c r="CFR56" s="163" t="s">
        <v>491</v>
      </c>
      <c r="CFS56" s="163" t="s">
        <v>491</v>
      </c>
      <c r="CFT56" s="163" t="s">
        <v>491</v>
      </c>
      <c r="CFU56" s="163" t="s">
        <v>491</v>
      </c>
      <c r="CFV56" s="163" t="s">
        <v>491</v>
      </c>
      <c r="CFW56" s="163" t="s">
        <v>491</v>
      </c>
      <c r="CFX56" s="163" t="s">
        <v>491</v>
      </c>
      <c r="CFY56" s="163" t="s">
        <v>491</v>
      </c>
      <c r="CFZ56" s="163" t="s">
        <v>491</v>
      </c>
      <c r="CGA56" s="163" t="s">
        <v>491</v>
      </c>
      <c r="CGB56" s="163" t="s">
        <v>491</v>
      </c>
      <c r="CGC56" s="163" t="s">
        <v>491</v>
      </c>
      <c r="CGD56" s="163" t="s">
        <v>491</v>
      </c>
      <c r="CGE56" s="163" t="s">
        <v>491</v>
      </c>
      <c r="CGF56" s="163" t="s">
        <v>491</v>
      </c>
      <c r="CGG56" s="163" t="s">
        <v>491</v>
      </c>
      <c r="CGH56" s="163" t="s">
        <v>491</v>
      </c>
      <c r="CGI56" s="163" t="s">
        <v>491</v>
      </c>
      <c r="CGJ56" s="163" t="s">
        <v>491</v>
      </c>
      <c r="CGK56" s="163" t="s">
        <v>491</v>
      </c>
      <c r="CGL56" s="163" t="s">
        <v>491</v>
      </c>
      <c r="CGM56" s="163" t="s">
        <v>491</v>
      </c>
      <c r="CGN56" s="163" t="s">
        <v>491</v>
      </c>
      <c r="CGO56" s="163" t="s">
        <v>491</v>
      </c>
      <c r="CGP56" s="163" t="s">
        <v>491</v>
      </c>
      <c r="CGQ56" s="163" t="s">
        <v>491</v>
      </c>
      <c r="CGR56" s="163" t="s">
        <v>491</v>
      </c>
      <c r="CGS56" s="163" t="s">
        <v>491</v>
      </c>
      <c r="CGT56" s="163" t="s">
        <v>491</v>
      </c>
      <c r="CGU56" s="163" t="s">
        <v>491</v>
      </c>
      <c r="CGV56" s="163" t="s">
        <v>491</v>
      </c>
      <c r="CGW56" s="163" t="s">
        <v>491</v>
      </c>
      <c r="CGX56" s="163" t="s">
        <v>491</v>
      </c>
      <c r="CGY56" s="163" t="s">
        <v>491</v>
      </c>
      <c r="CGZ56" s="163" t="s">
        <v>491</v>
      </c>
      <c r="CHA56" s="163" t="s">
        <v>491</v>
      </c>
      <c r="CHB56" s="163" t="s">
        <v>491</v>
      </c>
      <c r="CHC56" s="163" t="s">
        <v>491</v>
      </c>
      <c r="CHD56" s="163" t="s">
        <v>491</v>
      </c>
      <c r="CHE56" s="163" t="s">
        <v>491</v>
      </c>
      <c r="CHF56" s="163" t="s">
        <v>491</v>
      </c>
      <c r="CHG56" s="163" t="s">
        <v>491</v>
      </c>
      <c r="CHH56" s="163" t="s">
        <v>491</v>
      </c>
      <c r="CHI56" s="163" t="s">
        <v>491</v>
      </c>
      <c r="CHJ56" s="163" t="s">
        <v>491</v>
      </c>
      <c r="CHK56" s="163" t="s">
        <v>491</v>
      </c>
      <c r="CHL56" s="163" t="s">
        <v>491</v>
      </c>
      <c r="CHM56" s="163" t="s">
        <v>491</v>
      </c>
      <c r="CHN56" s="163" t="s">
        <v>491</v>
      </c>
      <c r="CHO56" s="163" t="s">
        <v>491</v>
      </c>
      <c r="CHP56" s="163" t="s">
        <v>491</v>
      </c>
      <c r="CHQ56" s="163" t="s">
        <v>491</v>
      </c>
      <c r="CHR56" s="163" t="s">
        <v>491</v>
      </c>
      <c r="CHS56" s="163" t="s">
        <v>491</v>
      </c>
      <c r="CHT56" s="163" t="s">
        <v>491</v>
      </c>
      <c r="CHU56" s="163" t="s">
        <v>491</v>
      </c>
      <c r="CHV56" s="163" t="s">
        <v>491</v>
      </c>
      <c r="CHW56" s="163" t="s">
        <v>491</v>
      </c>
      <c r="CHX56" s="163" t="s">
        <v>491</v>
      </c>
      <c r="CHY56" s="163" t="s">
        <v>491</v>
      </c>
      <c r="CHZ56" s="163" t="s">
        <v>491</v>
      </c>
      <c r="CIA56" s="163" t="s">
        <v>491</v>
      </c>
      <c r="CIB56" s="163" t="s">
        <v>491</v>
      </c>
      <c r="CIC56" s="163" t="s">
        <v>491</v>
      </c>
      <c r="CID56" s="163" t="s">
        <v>491</v>
      </c>
      <c r="CIE56" s="163" t="s">
        <v>491</v>
      </c>
      <c r="CIF56" s="163" t="s">
        <v>491</v>
      </c>
      <c r="CIG56" s="163" t="s">
        <v>491</v>
      </c>
      <c r="CIH56" s="163" t="s">
        <v>491</v>
      </c>
      <c r="CII56" s="163" t="s">
        <v>491</v>
      </c>
      <c r="CIJ56" s="163" t="s">
        <v>491</v>
      </c>
      <c r="CIK56" s="163" t="s">
        <v>491</v>
      </c>
      <c r="CIL56" s="163" t="s">
        <v>491</v>
      </c>
      <c r="CIM56" s="163" t="s">
        <v>491</v>
      </c>
      <c r="CIN56" s="163" t="s">
        <v>491</v>
      </c>
      <c r="CIO56" s="163" t="s">
        <v>491</v>
      </c>
      <c r="CIP56" s="163" t="s">
        <v>491</v>
      </c>
      <c r="CIQ56" s="163" t="s">
        <v>491</v>
      </c>
      <c r="CIR56" s="163" t="s">
        <v>491</v>
      </c>
      <c r="CIS56" s="163" t="s">
        <v>491</v>
      </c>
      <c r="CIT56" s="163" t="s">
        <v>491</v>
      </c>
      <c r="CIU56" s="163" t="s">
        <v>491</v>
      </c>
      <c r="CIV56" s="163" t="s">
        <v>491</v>
      </c>
      <c r="CIW56" s="163" t="s">
        <v>491</v>
      </c>
      <c r="CIX56" s="163" t="s">
        <v>491</v>
      </c>
      <c r="CIY56" s="163" t="s">
        <v>491</v>
      </c>
      <c r="CIZ56" s="163" t="s">
        <v>491</v>
      </c>
      <c r="CJA56" s="163" t="s">
        <v>491</v>
      </c>
      <c r="CJB56" s="163" t="s">
        <v>491</v>
      </c>
      <c r="CJC56" s="163" t="s">
        <v>491</v>
      </c>
      <c r="CJD56" s="163" t="s">
        <v>491</v>
      </c>
      <c r="CJE56" s="163" t="s">
        <v>491</v>
      </c>
      <c r="CJF56" s="163" t="s">
        <v>491</v>
      </c>
      <c r="CJG56" s="163" t="s">
        <v>491</v>
      </c>
      <c r="CJH56" s="163" t="s">
        <v>491</v>
      </c>
      <c r="CJI56" s="163" t="s">
        <v>491</v>
      </c>
      <c r="CJJ56" s="163" t="s">
        <v>491</v>
      </c>
      <c r="CJK56" s="163" t="s">
        <v>491</v>
      </c>
      <c r="CJL56" s="163" t="s">
        <v>491</v>
      </c>
      <c r="CJM56" s="163" t="s">
        <v>491</v>
      </c>
      <c r="CJN56" s="163" t="s">
        <v>491</v>
      </c>
      <c r="CJO56" s="163" t="s">
        <v>491</v>
      </c>
      <c r="CJP56" s="163" t="s">
        <v>491</v>
      </c>
      <c r="CJQ56" s="163" t="s">
        <v>491</v>
      </c>
      <c r="CJR56" s="163" t="s">
        <v>491</v>
      </c>
      <c r="CJS56" s="163" t="s">
        <v>491</v>
      </c>
      <c r="CJT56" s="163" t="s">
        <v>491</v>
      </c>
      <c r="CJU56" s="163" t="s">
        <v>491</v>
      </c>
      <c r="CJV56" s="163" t="s">
        <v>491</v>
      </c>
      <c r="CJW56" s="163" t="s">
        <v>491</v>
      </c>
      <c r="CJX56" s="163" t="s">
        <v>491</v>
      </c>
      <c r="CJY56" s="163" t="s">
        <v>491</v>
      </c>
      <c r="CJZ56" s="163" t="s">
        <v>491</v>
      </c>
      <c r="CKA56" s="163" t="s">
        <v>491</v>
      </c>
      <c r="CKB56" s="163" t="s">
        <v>491</v>
      </c>
      <c r="CKC56" s="163" t="s">
        <v>491</v>
      </c>
      <c r="CKD56" s="163" t="s">
        <v>491</v>
      </c>
      <c r="CKE56" s="163" t="s">
        <v>491</v>
      </c>
      <c r="CKF56" s="163" t="s">
        <v>491</v>
      </c>
      <c r="CKG56" s="163" t="s">
        <v>491</v>
      </c>
      <c r="CKH56" s="163" t="s">
        <v>491</v>
      </c>
      <c r="CKI56" s="163" t="s">
        <v>491</v>
      </c>
      <c r="CKJ56" s="163" t="s">
        <v>491</v>
      </c>
      <c r="CKK56" s="163" t="s">
        <v>491</v>
      </c>
      <c r="CKL56" s="163" t="s">
        <v>491</v>
      </c>
      <c r="CKM56" s="163" t="s">
        <v>491</v>
      </c>
      <c r="CKN56" s="163" t="s">
        <v>491</v>
      </c>
      <c r="CKO56" s="163" t="s">
        <v>491</v>
      </c>
      <c r="CKP56" s="163" t="s">
        <v>491</v>
      </c>
      <c r="CKQ56" s="163" t="s">
        <v>491</v>
      </c>
      <c r="CKR56" s="163" t="s">
        <v>491</v>
      </c>
      <c r="CKS56" s="163" t="s">
        <v>491</v>
      </c>
      <c r="CKT56" s="163" t="s">
        <v>491</v>
      </c>
      <c r="CKU56" s="163" t="s">
        <v>491</v>
      </c>
      <c r="CKV56" s="163" t="s">
        <v>491</v>
      </c>
      <c r="CKW56" s="163" t="s">
        <v>491</v>
      </c>
      <c r="CKX56" s="163" t="s">
        <v>491</v>
      </c>
      <c r="CKY56" s="163" t="s">
        <v>491</v>
      </c>
      <c r="CKZ56" s="163" t="s">
        <v>491</v>
      </c>
      <c r="CLA56" s="163" t="s">
        <v>491</v>
      </c>
      <c r="CLB56" s="163" t="s">
        <v>491</v>
      </c>
      <c r="CLC56" s="163" t="s">
        <v>491</v>
      </c>
      <c r="CLD56" s="163" t="s">
        <v>491</v>
      </c>
      <c r="CLE56" s="163" t="s">
        <v>491</v>
      </c>
      <c r="CLF56" s="163" t="s">
        <v>491</v>
      </c>
      <c r="CLG56" s="163" t="s">
        <v>491</v>
      </c>
      <c r="CLH56" s="163" t="s">
        <v>491</v>
      </c>
      <c r="CLI56" s="163" t="s">
        <v>491</v>
      </c>
      <c r="CLJ56" s="163" t="s">
        <v>491</v>
      </c>
      <c r="CLK56" s="163" t="s">
        <v>491</v>
      </c>
      <c r="CLL56" s="163" t="s">
        <v>491</v>
      </c>
      <c r="CLM56" s="163" t="s">
        <v>491</v>
      </c>
      <c r="CLN56" s="163" t="s">
        <v>491</v>
      </c>
      <c r="CLO56" s="163" t="s">
        <v>491</v>
      </c>
      <c r="CLP56" s="163" t="s">
        <v>491</v>
      </c>
      <c r="CLQ56" s="163" t="s">
        <v>491</v>
      </c>
      <c r="CLR56" s="163" t="s">
        <v>491</v>
      </c>
      <c r="CLS56" s="163" t="s">
        <v>491</v>
      </c>
      <c r="CLT56" s="163" t="s">
        <v>491</v>
      </c>
      <c r="CLU56" s="163" t="s">
        <v>491</v>
      </c>
      <c r="CLV56" s="163" t="s">
        <v>491</v>
      </c>
      <c r="CLW56" s="163" t="s">
        <v>491</v>
      </c>
      <c r="CLX56" s="163" t="s">
        <v>491</v>
      </c>
      <c r="CLY56" s="163" t="s">
        <v>491</v>
      </c>
      <c r="CLZ56" s="163" t="s">
        <v>491</v>
      </c>
      <c r="CMA56" s="163" t="s">
        <v>491</v>
      </c>
      <c r="CMB56" s="163" t="s">
        <v>491</v>
      </c>
      <c r="CMC56" s="163" t="s">
        <v>491</v>
      </c>
      <c r="CMD56" s="163" t="s">
        <v>491</v>
      </c>
      <c r="CME56" s="163" t="s">
        <v>491</v>
      </c>
      <c r="CMF56" s="163" t="s">
        <v>491</v>
      </c>
      <c r="CMG56" s="163" t="s">
        <v>491</v>
      </c>
      <c r="CMH56" s="163" t="s">
        <v>491</v>
      </c>
      <c r="CMI56" s="163" t="s">
        <v>491</v>
      </c>
      <c r="CMJ56" s="163" t="s">
        <v>491</v>
      </c>
      <c r="CMK56" s="163" t="s">
        <v>491</v>
      </c>
      <c r="CML56" s="163" t="s">
        <v>491</v>
      </c>
      <c r="CMM56" s="163" t="s">
        <v>491</v>
      </c>
      <c r="CMN56" s="163" t="s">
        <v>491</v>
      </c>
      <c r="CMO56" s="163" t="s">
        <v>491</v>
      </c>
      <c r="CMP56" s="163" t="s">
        <v>491</v>
      </c>
      <c r="CMQ56" s="163" t="s">
        <v>491</v>
      </c>
      <c r="CMR56" s="163" t="s">
        <v>491</v>
      </c>
      <c r="CMS56" s="163" t="s">
        <v>491</v>
      </c>
      <c r="CMT56" s="163" t="s">
        <v>491</v>
      </c>
      <c r="CMU56" s="163" t="s">
        <v>491</v>
      </c>
      <c r="CMV56" s="163" t="s">
        <v>491</v>
      </c>
      <c r="CMW56" s="163" t="s">
        <v>491</v>
      </c>
      <c r="CMX56" s="163" t="s">
        <v>491</v>
      </c>
      <c r="CMY56" s="163" t="s">
        <v>491</v>
      </c>
      <c r="CMZ56" s="163" t="s">
        <v>491</v>
      </c>
      <c r="CNA56" s="163" t="s">
        <v>491</v>
      </c>
      <c r="CNB56" s="163" t="s">
        <v>491</v>
      </c>
      <c r="CNC56" s="163" t="s">
        <v>491</v>
      </c>
      <c r="CND56" s="163" t="s">
        <v>491</v>
      </c>
      <c r="CNE56" s="163" t="s">
        <v>491</v>
      </c>
      <c r="CNF56" s="163" t="s">
        <v>491</v>
      </c>
      <c r="CNG56" s="163" t="s">
        <v>491</v>
      </c>
      <c r="CNH56" s="163" t="s">
        <v>491</v>
      </c>
      <c r="CNI56" s="163" t="s">
        <v>491</v>
      </c>
      <c r="CNJ56" s="163" t="s">
        <v>491</v>
      </c>
      <c r="CNK56" s="163" t="s">
        <v>491</v>
      </c>
      <c r="CNL56" s="163" t="s">
        <v>491</v>
      </c>
      <c r="CNM56" s="163" t="s">
        <v>491</v>
      </c>
      <c r="CNN56" s="163" t="s">
        <v>491</v>
      </c>
      <c r="CNO56" s="163" t="s">
        <v>491</v>
      </c>
      <c r="CNP56" s="163" t="s">
        <v>491</v>
      </c>
      <c r="CNQ56" s="163" t="s">
        <v>491</v>
      </c>
      <c r="CNR56" s="163" t="s">
        <v>491</v>
      </c>
      <c r="CNS56" s="163" t="s">
        <v>491</v>
      </c>
      <c r="CNT56" s="163" t="s">
        <v>491</v>
      </c>
      <c r="CNU56" s="163" t="s">
        <v>491</v>
      </c>
      <c r="CNV56" s="163" t="s">
        <v>491</v>
      </c>
      <c r="CNW56" s="163" t="s">
        <v>491</v>
      </c>
      <c r="CNX56" s="163" t="s">
        <v>491</v>
      </c>
      <c r="CNY56" s="163" t="s">
        <v>491</v>
      </c>
      <c r="CNZ56" s="163" t="s">
        <v>491</v>
      </c>
      <c r="COA56" s="163" t="s">
        <v>491</v>
      </c>
      <c r="COB56" s="163" t="s">
        <v>491</v>
      </c>
      <c r="COC56" s="163" t="s">
        <v>491</v>
      </c>
      <c r="COD56" s="163" t="s">
        <v>491</v>
      </c>
      <c r="COE56" s="163" t="s">
        <v>491</v>
      </c>
      <c r="COF56" s="163" t="s">
        <v>491</v>
      </c>
      <c r="COG56" s="163" t="s">
        <v>491</v>
      </c>
      <c r="COH56" s="163" t="s">
        <v>491</v>
      </c>
      <c r="COI56" s="163" t="s">
        <v>491</v>
      </c>
      <c r="COJ56" s="163" t="s">
        <v>491</v>
      </c>
      <c r="COK56" s="163" t="s">
        <v>491</v>
      </c>
      <c r="COL56" s="163" t="s">
        <v>491</v>
      </c>
      <c r="COM56" s="163" t="s">
        <v>491</v>
      </c>
      <c r="CON56" s="163" t="s">
        <v>491</v>
      </c>
      <c r="COO56" s="163" t="s">
        <v>491</v>
      </c>
      <c r="COP56" s="163" t="s">
        <v>491</v>
      </c>
      <c r="COQ56" s="163" t="s">
        <v>491</v>
      </c>
      <c r="COR56" s="163" t="s">
        <v>491</v>
      </c>
      <c r="COS56" s="163" t="s">
        <v>491</v>
      </c>
      <c r="COT56" s="163" t="s">
        <v>491</v>
      </c>
      <c r="COU56" s="163" t="s">
        <v>491</v>
      </c>
      <c r="COV56" s="163" t="s">
        <v>491</v>
      </c>
      <c r="COW56" s="163" t="s">
        <v>491</v>
      </c>
      <c r="COX56" s="163" t="s">
        <v>491</v>
      </c>
      <c r="COY56" s="163" t="s">
        <v>491</v>
      </c>
      <c r="COZ56" s="163" t="s">
        <v>491</v>
      </c>
      <c r="CPA56" s="163" t="s">
        <v>491</v>
      </c>
      <c r="CPB56" s="163" t="s">
        <v>491</v>
      </c>
      <c r="CPC56" s="163" t="s">
        <v>491</v>
      </c>
      <c r="CPD56" s="163" t="s">
        <v>491</v>
      </c>
      <c r="CPE56" s="163" t="s">
        <v>491</v>
      </c>
      <c r="CPF56" s="163" t="s">
        <v>491</v>
      </c>
      <c r="CPG56" s="163" t="s">
        <v>491</v>
      </c>
      <c r="CPH56" s="163" t="s">
        <v>491</v>
      </c>
      <c r="CPI56" s="163" t="s">
        <v>491</v>
      </c>
      <c r="CPJ56" s="163" t="s">
        <v>491</v>
      </c>
      <c r="CPK56" s="163" t="s">
        <v>491</v>
      </c>
      <c r="CPL56" s="163" t="s">
        <v>491</v>
      </c>
      <c r="CPM56" s="163" t="s">
        <v>491</v>
      </c>
      <c r="CPN56" s="163" t="s">
        <v>491</v>
      </c>
      <c r="CPO56" s="163" t="s">
        <v>491</v>
      </c>
      <c r="CPP56" s="163" t="s">
        <v>491</v>
      </c>
      <c r="CPQ56" s="163" t="s">
        <v>491</v>
      </c>
      <c r="CPR56" s="163" t="s">
        <v>491</v>
      </c>
      <c r="CPS56" s="163" t="s">
        <v>491</v>
      </c>
      <c r="CPT56" s="163" t="s">
        <v>491</v>
      </c>
      <c r="CPU56" s="163" t="s">
        <v>491</v>
      </c>
      <c r="CPV56" s="163" t="s">
        <v>491</v>
      </c>
      <c r="CPW56" s="163" t="s">
        <v>491</v>
      </c>
      <c r="CPX56" s="163" t="s">
        <v>491</v>
      </c>
      <c r="CPY56" s="163" t="s">
        <v>491</v>
      </c>
      <c r="CPZ56" s="163" t="s">
        <v>491</v>
      </c>
      <c r="CQA56" s="163" t="s">
        <v>491</v>
      </c>
      <c r="CQB56" s="163" t="s">
        <v>491</v>
      </c>
      <c r="CQC56" s="163" t="s">
        <v>491</v>
      </c>
      <c r="CQD56" s="163" t="s">
        <v>491</v>
      </c>
      <c r="CQE56" s="163" t="s">
        <v>491</v>
      </c>
      <c r="CQF56" s="163" t="s">
        <v>491</v>
      </c>
      <c r="CQG56" s="163" t="s">
        <v>491</v>
      </c>
      <c r="CQH56" s="163" t="s">
        <v>491</v>
      </c>
      <c r="CQI56" s="163" t="s">
        <v>491</v>
      </c>
      <c r="CQJ56" s="163" t="s">
        <v>491</v>
      </c>
      <c r="CQK56" s="163" t="s">
        <v>491</v>
      </c>
      <c r="CQL56" s="163" t="s">
        <v>491</v>
      </c>
      <c r="CQM56" s="163" t="s">
        <v>491</v>
      </c>
      <c r="CQN56" s="163" t="s">
        <v>491</v>
      </c>
      <c r="CQO56" s="163" t="s">
        <v>491</v>
      </c>
      <c r="CQP56" s="163" t="s">
        <v>491</v>
      </c>
      <c r="CQQ56" s="163" t="s">
        <v>491</v>
      </c>
      <c r="CQR56" s="163" t="s">
        <v>491</v>
      </c>
      <c r="CQS56" s="163" t="s">
        <v>491</v>
      </c>
      <c r="CQT56" s="163" t="s">
        <v>491</v>
      </c>
      <c r="CQU56" s="163" t="s">
        <v>491</v>
      </c>
      <c r="CQV56" s="163" t="s">
        <v>491</v>
      </c>
      <c r="CQW56" s="163" t="s">
        <v>491</v>
      </c>
      <c r="CQX56" s="163" t="s">
        <v>491</v>
      </c>
      <c r="CQY56" s="163" t="s">
        <v>491</v>
      </c>
      <c r="CQZ56" s="163" t="s">
        <v>491</v>
      </c>
      <c r="CRA56" s="163" t="s">
        <v>491</v>
      </c>
      <c r="CRB56" s="163" t="s">
        <v>491</v>
      </c>
      <c r="CRC56" s="163" t="s">
        <v>491</v>
      </c>
      <c r="CRD56" s="163" t="s">
        <v>491</v>
      </c>
      <c r="CRE56" s="163" t="s">
        <v>491</v>
      </c>
      <c r="CRF56" s="163" t="s">
        <v>491</v>
      </c>
      <c r="CRG56" s="163" t="s">
        <v>491</v>
      </c>
      <c r="CRH56" s="163" t="s">
        <v>491</v>
      </c>
      <c r="CRI56" s="163" t="s">
        <v>491</v>
      </c>
      <c r="CRJ56" s="163" t="s">
        <v>491</v>
      </c>
      <c r="CRK56" s="163" t="s">
        <v>491</v>
      </c>
      <c r="CRL56" s="163" t="s">
        <v>491</v>
      </c>
      <c r="CRM56" s="163" t="s">
        <v>491</v>
      </c>
      <c r="CRN56" s="163" t="s">
        <v>491</v>
      </c>
      <c r="CRO56" s="163" t="s">
        <v>491</v>
      </c>
      <c r="CRP56" s="163" t="s">
        <v>491</v>
      </c>
      <c r="CRQ56" s="163" t="s">
        <v>491</v>
      </c>
      <c r="CRR56" s="163" t="s">
        <v>491</v>
      </c>
      <c r="CRS56" s="163" t="s">
        <v>491</v>
      </c>
      <c r="CRT56" s="163" t="s">
        <v>491</v>
      </c>
      <c r="CRU56" s="163" t="s">
        <v>491</v>
      </c>
      <c r="CRV56" s="163" t="s">
        <v>491</v>
      </c>
      <c r="CRW56" s="163" t="s">
        <v>491</v>
      </c>
      <c r="CRX56" s="163" t="s">
        <v>491</v>
      </c>
      <c r="CRY56" s="163" t="s">
        <v>491</v>
      </c>
      <c r="CRZ56" s="163" t="s">
        <v>491</v>
      </c>
      <c r="CSA56" s="163" t="s">
        <v>491</v>
      </c>
      <c r="CSB56" s="163" t="s">
        <v>491</v>
      </c>
      <c r="CSC56" s="163" t="s">
        <v>491</v>
      </c>
      <c r="CSD56" s="163" t="s">
        <v>491</v>
      </c>
      <c r="CSE56" s="163" t="s">
        <v>491</v>
      </c>
      <c r="CSF56" s="163" t="s">
        <v>491</v>
      </c>
      <c r="CSG56" s="163" t="s">
        <v>491</v>
      </c>
      <c r="CSH56" s="163" t="s">
        <v>491</v>
      </c>
      <c r="CSI56" s="163" t="s">
        <v>491</v>
      </c>
      <c r="CSJ56" s="163" t="s">
        <v>491</v>
      </c>
      <c r="CSK56" s="163" t="s">
        <v>491</v>
      </c>
      <c r="CSL56" s="163" t="s">
        <v>491</v>
      </c>
      <c r="CSM56" s="163" t="s">
        <v>491</v>
      </c>
      <c r="CSN56" s="163" t="s">
        <v>491</v>
      </c>
      <c r="CSO56" s="163" t="s">
        <v>491</v>
      </c>
      <c r="CSP56" s="163" t="s">
        <v>491</v>
      </c>
      <c r="CSQ56" s="163" t="s">
        <v>491</v>
      </c>
      <c r="CSR56" s="163" t="s">
        <v>491</v>
      </c>
      <c r="CSS56" s="163" t="s">
        <v>491</v>
      </c>
      <c r="CST56" s="163" t="s">
        <v>491</v>
      </c>
      <c r="CSU56" s="163" t="s">
        <v>491</v>
      </c>
      <c r="CSV56" s="163" t="s">
        <v>491</v>
      </c>
      <c r="CSW56" s="163" t="s">
        <v>491</v>
      </c>
      <c r="CSX56" s="163" t="s">
        <v>491</v>
      </c>
      <c r="CSY56" s="163" t="s">
        <v>491</v>
      </c>
      <c r="CSZ56" s="163" t="s">
        <v>491</v>
      </c>
      <c r="CTA56" s="163" t="s">
        <v>491</v>
      </c>
      <c r="CTB56" s="163" t="s">
        <v>491</v>
      </c>
      <c r="CTC56" s="163" t="s">
        <v>491</v>
      </c>
      <c r="CTD56" s="163" t="s">
        <v>491</v>
      </c>
      <c r="CTE56" s="163" t="s">
        <v>491</v>
      </c>
      <c r="CTF56" s="163" t="s">
        <v>491</v>
      </c>
      <c r="CTG56" s="163" t="s">
        <v>491</v>
      </c>
      <c r="CTH56" s="163" t="s">
        <v>491</v>
      </c>
      <c r="CTI56" s="163" t="s">
        <v>491</v>
      </c>
      <c r="CTJ56" s="163" t="s">
        <v>491</v>
      </c>
      <c r="CTK56" s="163" t="s">
        <v>491</v>
      </c>
      <c r="CTL56" s="163" t="s">
        <v>491</v>
      </c>
      <c r="CTM56" s="163" t="s">
        <v>491</v>
      </c>
      <c r="CTN56" s="163" t="s">
        <v>491</v>
      </c>
      <c r="CTO56" s="163" t="s">
        <v>491</v>
      </c>
      <c r="CTP56" s="163" t="s">
        <v>491</v>
      </c>
      <c r="CTQ56" s="163" t="s">
        <v>491</v>
      </c>
      <c r="CTR56" s="163" t="s">
        <v>491</v>
      </c>
      <c r="CTS56" s="163" t="s">
        <v>491</v>
      </c>
      <c r="CTT56" s="163" t="s">
        <v>491</v>
      </c>
      <c r="CTU56" s="163" t="s">
        <v>491</v>
      </c>
      <c r="CTV56" s="163" t="s">
        <v>491</v>
      </c>
      <c r="CTW56" s="163" t="s">
        <v>491</v>
      </c>
      <c r="CTX56" s="163" t="s">
        <v>491</v>
      </c>
      <c r="CTY56" s="163" t="s">
        <v>491</v>
      </c>
      <c r="CTZ56" s="163" t="s">
        <v>491</v>
      </c>
      <c r="CUA56" s="163" t="s">
        <v>491</v>
      </c>
      <c r="CUB56" s="163" t="s">
        <v>491</v>
      </c>
      <c r="CUC56" s="163" t="s">
        <v>491</v>
      </c>
      <c r="CUD56" s="163" t="s">
        <v>491</v>
      </c>
      <c r="CUE56" s="163" t="s">
        <v>491</v>
      </c>
      <c r="CUF56" s="163" t="s">
        <v>491</v>
      </c>
      <c r="CUG56" s="163" t="s">
        <v>491</v>
      </c>
      <c r="CUH56" s="163" t="s">
        <v>491</v>
      </c>
      <c r="CUI56" s="163" t="s">
        <v>491</v>
      </c>
      <c r="CUJ56" s="163" t="s">
        <v>491</v>
      </c>
      <c r="CUK56" s="163" t="s">
        <v>491</v>
      </c>
      <c r="CUL56" s="163" t="s">
        <v>491</v>
      </c>
      <c r="CUM56" s="163" t="s">
        <v>491</v>
      </c>
      <c r="CUN56" s="163" t="s">
        <v>491</v>
      </c>
      <c r="CUO56" s="163" t="s">
        <v>491</v>
      </c>
      <c r="CUP56" s="163" t="s">
        <v>491</v>
      </c>
      <c r="CUQ56" s="163" t="s">
        <v>491</v>
      </c>
      <c r="CUR56" s="163" t="s">
        <v>491</v>
      </c>
      <c r="CUS56" s="163" t="s">
        <v>491</v>
      </c>
      <c r="CUT56" s="163" t="s">
        <v>491</v>
      </c>
      <c r="CUU56" s="163" t="s">
        <v>491</v>
      </c>
      <c r="CUV56" s="163" t="s">
        <v>491</v>
      </c>
      <c r="CUW56" s="163" t="s">
        <v>491</v>
      </c>
      <c r="CUX56" s="163" t="s">
        <v>491</v>
      </c>
      <c r="CUY56" s="163" t="s">
        <v>491</v>
      </c>
      <c r="CUZ56" s="163" t="s">
        <v>491</v>
      </c>
      <c r="CVA56" s="163" t="s">
        <v>491</v>
      </c>
      <c r="CVB56" s="163" t="s">
        <v>491</v>
      </c>
      <c r="CVC56" s="163" t="s">
        <v>491</v>
      </c>
      <c r="CVD56" s="163" t="s">
        <v>491</v>
      </c>
      <c r="CVE56" s="163" t="s">
        <v>491</v>
      </c>
      <c r="CVF56" s="163" t="s">
        <v>491</v>
      </c>
      <c r="CVG56" s="163" t="s">
        <v>491</v>
      </c>
      <c r="CVH56" s="163" t="s">
        <v>491</v>
      </c>
      <c r="CVI56" s="163" t="s">
        <v>491</v>
      </c>
      <c r="CVJ56" s="163" t="s">
        <v>491</v>
      </c>
      <c r="CVK56" s="163" t="s">
        <v>491</v>
      </c>
      <c r="CVL56" s="163" t="s">
        <v>491</v>
      </c>
      <c r="CVM56" s="163" t="s">
        <v>491</v>
      </c>
      <c r="CVN56" s="163" t="s">
        <v>491</v>
      </c>
      <c r="CVO56" s="163" t="s">
        <v>491</v>
      </c>
      <c r="CVP56" s="163" t="s">
        <v>491</v>
      </c>
      <c r="CVQ56" s="163" t="s">
        <v>491</v>
      </c>
      <c r="CVR56" s="163" t="s">
        <v>491</v>
      </c>
      <c r="CVS56" s="163" t="s">
        <v>491</v>
      </c>
      <c r="CVT56" s="163" t="s">
        <v>491</v>
      </c>
      <c r="CVU56" s="163" t="s">
        <v>491</v>
      </c>
      <c r="CVV56" s="163" t="s">
        <v>491</v>
      </c>
      <c r="CVW56" s="163" t="s">
        <v>491</v>
      </c>
      <c r="CVX56" s="163" t="s">
        <v>491</v>
      </c>
      <c r="CVY56" s="163" t="s">
        <v>491</v>
      </c>
      <c r="CVZ56" s="163" t="s">
        <v>491</v>
      </c>
      <c r="CWA56" s="163" t="s">
        <v>491</v>
      </c>
      <c r="CWB56" s="163" t="s">
        <v>491</v>
      </c>
      <c r="CWC56" s="163" t="s">
        <v>491</v>
      </c>
      <c r="CWD56" s="163" t="s">
        <v>491</v>
      </c>
      <c r="CWE56" s="163" t="s">
        <v>491</v>
      </c>
      <c r="CWF56" s="163" t="s">
        <v>491</v>
      </c>
      <c r="CWG56" s="163" t="s">
        <v>491</v>
      </c>
      <c r="CWH56" s="163" t="s">
        <v>491</v>
      </c>
      <c r="CWI56" s="163" t="s">
        <v>491</v>
      </c>
      <c r="CWJ56" s="163" t="s">
        <v>491</v>
      </c>
      <c r="CWK56" s="163" t="s">
        <v>491</v>
      </c>
      <c r="CWL56" s="163" t="s">
        <v>491</v>
      </c>
      <c r="CWM56" s="163" t="s">
        <v>491</v>
      </c>
      <c r="CWN56" s="163" t="s">
        <v>491</v>
      </c>
      <c r="CWO56" s="163" t="s">
        <v>491</v>
      </c>
      <c r="CWP56" s="163" t="s">
        <v>491</v>
      </c>
      <c r="CWQ56" s="163" t="s">
        <v>491</v>
      </c>
      <c r="CWR56" s="163" t="s">
        <v>491</v>
      </c>
      <c r="CWS56" s="163" t="s">
        <v>491</v>
      </c>
      <c r="CWT56" s="163" t="s">
        <v>491</v>
      </c>
      <c r="CWU56" s="163" t="s">
        <v>491</v>
      </c>
      <c r="CWV56" s="163" t="s">
        <v>491</v>
      </c>
      <c r="CWW56" s="163" t="s">
        <v>491</v>
      </c>
      <c r="CWX56" s="163" t="s">
        <v>491</v>
      </c>
      <c r="CWY56" s="163" t="s">
        <v>491</v>
      </c>
      <c r="CWZ56" s="163" t="s">
        <v>491</v>
      </c>
      <c r="CXA56" s="163" t="s">
        <v>491</v>
      </c>
      <c r="CXB56" s="163" t="s">
        <v>491</v>
      </c>
      <c r="CXC56" s="163" t="s">
        <v>491</v>
      </c>
      <c r="CXD56" s="163" t="s">
        <v>491</v>
      </c>
      <c r="CXE56" s="163" t="s">
        <v>491</v>
      </c>
      <c r="CXF56" s="163" t="s">
        <v>491</v>
      </c>
      <c r="CXG56" s="163" t="s">
        <v>491</v>
      </c>
      <c r="CXH56" s="163" t="s">
        <v>491</v>
      </c>
      <c r="CXI56" s="163" t="s">
        <v>491</v>
      </c>
      <c r="CXJ56" s="163" t="s">
        <v>491</v>
      </c>
      <c r="CXK56" s="163" t="s">
        <v>491</v>
      </c>
      <c r="CXL56" s="163" t="s">
        <v>491</v>
      </c>
      <c r="CXM56" s="163" t="s">
        <v>491</v>
      </c>
      <c r="CXN56" s="163" t="s">
        <v>491</v>
      </c>
      <c r="CXO56" s="163" t="s">
        <v>491</v>
      </c>
      <c r="CXP56" s="163" t="s">
        <v>491</v>
      </c>
      <c r="CXQ56" s="163" t="s">
        <v>491</v>
      </c>
      <c r="CXR56" s="163" t="s">
        <v>491</v>
      </c>
      <c r="CXS56" s="163" t="s">
        <v>491</v>
      </c>
      <c r="CXT56" s="163" t="s">
        <v>491</v>
      </c>
      <c r="CXU56" s="163" t="s">
        <v>491</v>
      </c>
      <c r="CXV56" s="163" t="s">
        <v>491</v>
      </c>
      <c r="CXW56" s="163" t="s">
        <v>491</v>
      </c>
      <c r="CXX56" s="163" t="s">
        <v>491</v>
      </c>
      <c r="CXY56" s="163" t="s">
        <v>491</v>
      </c>
      <c r="CXZ56" s="163" t="s">
        <v>491</v>
      </c>
      <c r="CYA56" s="163" t="s">
        <v>491</v>
      </c>
      <c r="CYB56" s="163" t="s">
        <v>491</v>
      </c>
      <c r="CYC56" s="163" t="s">
        <v>491</v>
      </c>
      <c r="CYD56" s="163" t="s">
        <v>491</v>
      </c>
      <c r="CYE56" s="163" t="s">
        <v>491</v>
      </c>
      <c r="CYF56" s="163" t="s">
        <v>491</v>
      </c>
      <c r="CYG56" s="163" t="s">
        <v>491</v>
      </c>
      <c r="CYH56" s="163" t="s">
        <v>491</v>
      </c>
      <c r="CYI56" s="163" t="s">
        <v>491</v>
      </c>
      <c r="CYJ56" s="163" t="s">
        <v>491</v>
      </c>
      <c r="CYK56" s="163" t="s">
        <v>491</v>
      </c>
      <c r="CYL56" s="163" t="s">
        <v>491</v>
      </c>
      <c r="CYM56" s="163" t="s">
        <v>491</v>
      </c>
      <c r="CYN56" s="163" t="s">
        <v>491</v>
      </c>
      <c r="CYO56" s="163" t="s">
        <v>491</v>
      </c>
      <c r="CYP56" s="163" t="s">
        <v>491</v>
      </c>
      <c r="CYQ56" s="163" t="s">
        <v>491</v>
      </c>
      <c r="CYR56" s="163" t="s">
        <v>491</v>
      </c>
      <c r="CYS56" s="163" t="s">
        <v>491</v>
      </c>
      <c r="CYT56" s="163" t="s">
        <v>491</v>
      </c>
      <c r="CYU56" s="163" t="s">
        <v>491</v>
      </c>
      <c r="CYV56" s="163" t="s">
        <v>491</v>
      </c>
      <c r="CYW56" s="163" t="s">
        <v>491</v>
      </c>
      <c r="CYX56" s="163" t="s">
        <v>491</v>
      </c>
      <c r="CYY56" s="163" t="s">
        <v>491</v>
      </c>
      <c r="CYZ56" s="163" t="s">
        <v>491</v>
      </c>
      <c r="CZA56" s="163" t="s">
        <v>491</v>
      </c>
      <c r="CZB56" s="163" t="s">
        <v>491</v>
      </c>
      <c r="CZC56" s="163" t="s">
        <v>491</v>
      </c>
      <c r="CZD56" s="163" t="s">
        <v>491</v>
      </c>
      <c r="CZE56" s="163" t="s">
        <v>491</v>
      </c>
      <c r="CZF56" s="163" t="s">
        <v>491</v>
      </c>
      <c r="CZG56" s="163" t="s">
        <v>491</v>
      </c>
      <c r="CZH56" s="163" t="s">
        <v>491</v>
      </c>
      <c r="CZI56" s="163" t="s">
        <v>491</v>
      </c>
      <c r="CZJ56" s="163" t="s">
        <v>491</v>
      </c>
      <c r="CZK56" s="163" t="s">
        <v>491</v>
      </c>
      <c r="CZL56" s="163" t="s">
        <v>491</v>
      </c>
      <c r="CZM56" s="163" t="s">
        <v>491</v>
      </c>
      <c r="CZN56" s="163" t="s">
        <v>491</v>
      </c>
      <c r="CZO56" s="163" t="s">
        <v>491</v>
      </c>
      <c r="CZP56" s="163" t="s">
        <v>491</v>
      </c>
      <c r="CZQ56" s="163" t="s">
        <v>491</v>
      </c>
      <c r="CZR56" s="163" t="s">
        <v>491</v>
      </c>
      <c r="CZS56" s="163" t="s">
        <v>491</v>
      </c>
      <c r="CZT56" s="163" t="s">
        <v>491</v>
      </c>
      <c r="CZU56" s="163" t="s">
        <v>491</v>
      </c>
      <c r="CZV56" s="163" t="s">
        <v>491</v>
      </c>
      <c r="CZW56" s="163" t="s">
        <v>491</v>
      </c>
      <c r="CZX56" s="163" t="s">
        <v>491</v>
      </c>
      <c r="CZY56" s="163" t="s">
        <v>491</v>
      </c>
      <c r="CZZ56" s="163" t="s">
        <v>491</v>
      </c>
      <c r="DAA56" s="163" t="s">
        <v>491</v>
      </c>
      <c r="DAB56" s="163" t="s">
        <v>491</v>
      </c>
      <c r="DAC56" s="163" t="s">
        <v>491</v>
      </c>
      <c r="DAD56" s="163" t="s">
        <v>491</v>
      </c>
      <c r="DAE56" s="163" t="s">
        <v>491</v>
      </c>
      <c r="DAF56" s="163" t="s">
        <v>491</v>
      </c>
      <c r="DAG56" s="163" t="s">
        <v>491</v>
      </c>
      <c r="DAH56" s="163" t="s">
        <v>491</v>
      </c>
      <c r="DAI56" s="163" t="s">
        <v>491</v>
      </c>
      <c r="DAJ56" s="163" t="s">
        <v>491</v>
      </c>
      <c r="DAK56" s="163" t="s">
        <v>491</v>
      </c>
      <c r="DAL56" s="163" t="s">
        <v>491</v>
      </c>
      <c r="DAM56" s="163" t="s">
        <v>491</v>
      </c>
      <c r="DAN56" s="163" t="s">
        <v>491</v>
      </c>
      <c r="DAO56" s="163" t="s">
        <v>491</v>
      </c>
      <c r="DAP56" s="163" t="s">
        <v>491</v>
      </c>
      <c r="DAQ56" s="163" t="s">
        <v>491</v>
      </c>
      <c r="DAR56" s="163" t="s">
        <v>491</v>
      </c>
      <c r="DAS56" s="163" t="s">
        <v>491</v>
      </c>
      <c r="DAT56" s="163" t="s">
        <v>491</v>
      </c>
      <c r="DAU56" s="163" t="s">
        <v>491</v>
      </c>
      <c r="DAV56" s="163" t="s">
        <v>491</v>
      </c>
      <c r="DAW56" s="163" t="s">
        <v>491</v>
      </c>
      <c r="DAX56" s="163" t="s">
        <v>491</v>
      </c>
      <c r="DAY56" s="163" t="s">
        <v>491</v>
      </c>
      <c r="DAZ56" s="163" t="s">
        <v>491</v>
      </c>
      <c r="DBA56" s="163" t="s">
        <v>491</v>
      </c>
      <c r="DBB56" s="163" t="s">
        <v>491</v>
      </c>
      <c r="DBC56" s="163" t="s">
        <v>491</v>
      </c>
      <c r="DBD56" s="163" t="s">
        <v>491</v>
      </c>
      <c r="DBE56" s="163" t="s">
        <v>491</v>
      </c>
      <c r="DBF56" s="163" t="s">
        <v>491</v>
      </c>
      <c r="DBG56" s="163" t="s">
        <v>491</v>
      </c>
      <c r="DBH56" s="163" t="s">
        <v>491</v>
      </c>
      <c r="DBI56" s="163" t="s">
        <v>491</v>
      </c>
      <c r="DBJ56" s="163" t="s">
        <v>491</v>
      </c>
      <c r="DBK56" s="163" t="s">
        <v>491</v>
      </c>
      <c r="DBL56" s="163" t="s">
        <v>491</v>
      </c>
      <c r="DBM56" s="163" t="s">
        <v>491</v>
      </c>
      <c r="DBN56" s="163" t="s">
        <v>491</v>
      </c>
      <c r="DBO56" s="163" t="s">
        <v>491</v>
      </c>
      <c r="DBP56" s="163" t="s">
        <v>491</v>
      </c>
      <c r="DBQ56" s="163" t="s">
        <v>491</v>
      </c>
      <c r="DBR56" s="163" t="s">
        <v>491</v>
      </c>
      <c r="DBS56" s="163" t="s">
        <v>491</v>
      </c>
      <c r="DBT56" s="163" t="s">
        <v>491</v>
      </c>
      <c r="DBU56" s="163" t="s">
        <v>491</v>
      </c>
      <c r="DBV56" s="163" t="s">
        <v>491</v>
      </c>
      <c r="DBW56" s="163" t="s">
        <v>491</v>
      </c>
      <c r="DBX56" s="163" t="s">
        <v>491</v>
      </c>
      <c r="DBY56" s="163" t="s">
        <v>491</v>
      </c>
      <c r="DBZ56" s="163" t="s">
        <v>491</v>
      </c>
      <c r="DCA56" s="163" t="s">
        <v>491</v>
      </c>
      <c r="DCB56" s="163" t="s">
        <v>491</v>
      </c>
      <c r="DCC56" s="163" t="s">
        <v>491</v>
      </c>
      <c r="DCD56" s="163" t="s">
        <v>491</v>
      </c>
      <c r="DCE56" s="163" t="s">
        <v>491</v>
      </c>
      <c r="DCF56" s="163" t="s">
        <v>491</v>
      </c>
      <c r="DCG56" s="163" t="s">
        <v>491</v>
      </c>
      <c r="DCH56" s="163" t="s">
        <v>491</v>
      </c>
      <c r="DCI56" s="163" t="s">
        <v>491</v>
      </c>
      <c r="DCJ56" s="163" t="s">
        <v>491</v>
      </c>
      <c r="DCK56" s="163" t="s">
        <v>491</v>
      </c>
      <c r="DCL56" s="163" t="s">
        <v>491</v>
      </c>
      <c r="DCM56" s="163" t="s">
        <v>491</v>
      </c>
      <c r="DCN56" s="163" t="s">
        <v>491</v>
      </c>
      <c r="DCO56" s="163" t="s">
        <v>491</v>
      </c>
      <c r="DCP56" s="163" t="s">
        <v>491</v>
      </c>
      <c r="DCQ56" s="163" t="s">
        <v>491</v>
      </c>
      <c r="DCR56" s="163" t="s">
        <v>491</v>
      </c>
      <c r="DCS56" s="163" t="s">
        <v>491</v>
      </c>
      <c r="DCT56" s="163" t="s">
        <v>491</v>
      </c>
      <c r="DCU56" s="163" t="s">
        <v>491</v>
      </c>
      <c r="DCV56" s="163" t="s">
        <v>491</v>
      </c>
      <c r="DCW56" s="163" t="s">
        <v>491</v>
      </c>
      <c r="DCX56" s="163" t="s">
        <v>491</v>
      </c>
      <c r="DCY56" s="163" t="s">
        <v>491</v>
      </c>
      <c r="DCZ56" s="163" t="s">
        <v>491</v>
      </c>
      <c r="DDA56" s="163" t="s">
        <v>491</v>
      </c>
      <c r="DDB56" s="163" t="s">
        <v>491</v>
      </c>
      <c r="DDC56" s="163" t="s">
        <v>491</v>
      </c>
      <c r="DDD56" s="163" t="s">
        <v>491</v>
      </c>
      <c r="DDE56" s="163" t="s">
        <v>491</v>
      </c>
      <c r="DDF56" s="163" t="s">
        <v>491</v>
      </c>
      <c r="DDG56" s="163" t="s">
        <v>491</v>
      </c>
      <c r="DDH56" s="163" t="s">
        <v>491</v>
      </c>
      <c r="DDI56" s="163" t="s">
        <v>491</v>
      </c>
      <c r="DDJ56" s="163" t="s">
        <v>491</v>
      </c>
      <c r="DDK56" s="163" t="s">
        <v>491</v>
      </c>
      <c r="DDL56" s="163" t="s">
        <v>491</v>
      </c>
      <c r="DDM56" s="163" t="s">
        <v>491</v>
      </c>
      <c r="DDN56" s="163" t="s">
        <v>491</v>
      </c>
      <c r="DDO56" s="163" t="s">
        <v>491</v>
      </c>
      <c r="DDP56" s="163" t="s">
        <v>491</v>
      </c>
      <c r="DDQ56" s="163" t="s">
        <v>491</v>
      </c>
      <c r="DDR56" s="163" t="s">
        <v>491</v>
      </c>
      <c r="DDS56" s="163" t="s">
        <v>491</v>
      </c>
      <c r="DDT56" s="163" t="s">
        <v>491</v>
      </c>
      <c r="DDU56" s="163" t="s">
        <v>491</v>
      </c>
      <c r="DDV56" s="163" t="s">
        <v>491</v>
      </c>
      <c r="DDW56" s="163" t="s">
        <v>491</v>
      </c>
      <c r="DDX56" s="163" t="s">
        <v>491</v>
      </c>
      <c r="DDY56" s="163" t="s">
        <v>491</v>
      </c>
      <c r="DDZ56" s="163" t="s">
        <v>491</v>
      </c>
      <c r="DEA56" s="163" t="s">
        <v>491</v>
      </c>
      <c r="DEB56" s="163" t="s">
        <v>491</v>
      </c>
      <c r="DEC56" s="163" t="s">
        <v>491</v>
      </c>
      <c r="DED56" s="163" t="s">
        <v>491</v>
      </c>
      <c r="DEE56" s="163" t="s">
        <v>491</v>
      </c>
      <c r="DEF56" s="163" t="s">
        <v>491</v>
      </c>
      <c r="DEG56" s="163" t="s">
        <v>491</v>
      </c>
      <c r="DEH56" s="163" t="s">
        <v>491</v>
      </c>
      <c r="DEI56" s="163" t="s">
        <v>491</v>
      </c>
      <c r="DEJ56" s="163" t="s">
        <v>491</v>
      </c>
      <c r="DEK56" s="163" t="s">
        <v>491</v>
      </c>
      <c r="DEL56" s="163" t="s">
        <v>491</v>
      </c>
      <c r="DEM56" s="163" t="s">
        <v>491</v>
      </c>
      <c r="DEN56" s="163" t="s">
        <v>491</v>
      </c>
      <c r="DEO56" s="163" t="s">
        <v>491</v>
      </c>
      <c r="DEP56" s="163" t="s">
        <v>491</v>
      </c>
      <c r="DEQ56" s="163" t="s">
        <v>491</v>
      </c>
      <c r="DER56" s="163" t="s">
        <v>491</v>
      </c>
      <c r="DES56" s="163" t="s">
        <v>491</v>
      </c>
      <c r="DET56" s="163" t="s">
        <v>491</v>
      </c>
      <c r="DEU56" s="163" t="s">
        <v>491</v>
      </c>
      <c r="DEV56" s="163" t="s">
        <v>491</v>
      </c>
      <c r="DEW56" s="163" t="s">
        <v>491</v>
      </c>
      <c r="DEX56" s="163" t="s">
        <v>491</v>
      </c>
      <c r="DEY56" s="163" t="s">
        <v>491</v>
      </c>
      <c r="DEZ56" s="163" t="s">
        <v>491</v>
      </c>
      <c r="DFA56" s="163" t="s">
        <v>491</v>
      </c>
      <c r="DFB56" s="163" t="s">
        <v>491</v>
      </c>
      <c r="DFC56" s="163" t="s">
        <v>491</v>
      </c>
      <c r="DFD56" s="163" t="s">
        <v>491</v>
      </c>
      <c r="DFE56" s="163" t="s">
        <v>491</v>
      </c>
      <c r="DFF56" s="163" t="s">
        <v>491</v>
      </c>
      <c r="DFG56" s="163" t="s">
        <v>491</v>
      </c>
      <c r="DFH56" s="163" t="s">
        <v>491</v>
      </c>
      <c r="DFI56" s="163" t="s">
        <v>491</v>
      </c>
      <c r="DFJ56" s="163" t="s">
        <v>491</v>
      </c>
      <c r="DFK56" s="163" t="s">
        <v>491</v>
      </c>
      <c r="DFL56" s="163" t="s">
        <v>491</v>
      </c>
      <c r="DFM56" s="163" t="s">
        <v>491</v>
      </c>
      <c r="DFN56" s="163" t="s">
        <v>491</v>
      </c>
      <c r="DFO56" s="163" t="s">
        <v>491</v>
      </c>
      <c r="DFP56" s="163" t="s">
        <v>491</v>
      </c>
      <c r="DFQ56" s="163" t="s">
        <v>491</v>
      </c>
      <c r="DFR56" s="163" t="s">
        <v>491</v>
      </c>
      <c r="DFS56" s="163" t="s">
        <v>491</v>
      </c>
      <c r="DFT56" s="163" t="s">
        <v>491</v>
      </c>
      <c r="DFU56" s="163" t="s">
        <v>491</v>
      </c>
      <c r="DFV56" s="163" t="s">
        <v>491</v>
      </c>
      <c r="DFW56" s="163" t="s">
        <v>491</v>
      </c>
      <c r="DFX56" s="163" t="s">
        <v>491</v>
      </c>
      <c r="DFY56" s="163" t="s">
        <v>491</v>
      </c>
      <c r="DFZ56" s="163" t="s">
        <v>491</v>
      </c>
      <c r="DGA56" s="163" t="s">
        <v>491</v>
      </c>
      <c r="DGB56" s="163" t="s">
        <v>491</v>
      </c>
      <c r="DGC56" s="163" t="s">
        <v>491</v>
      </c>
      <c r="DGD56" s="163" t="s">
        <v>491</v>
      </c>
      <c r="DGE56" s="163" t="s">
        <v>491</v>
      </c>
      <c r="DGF56" s="163" t="s">
        <v>491</v>
      </c>
      <c r="DGG56" s="163" t="s">
        <v>491</v>
      </c>
      <c r="DGH56" s="163" t="s">
        <v>491</v>
      </c>
      <c r="DGI56" s="163" t="s">
        <v>491</v>
      </c>
      <c r="DGJ56" s="163" t="s">
        <v>491</v>
      </c>
      <c r="DGK56" s="163" t="s">
        <v>491</v>
      </c>
      <c r="DGL56" s="163" t="s">
        <v>491</v>
      </c>
      <c r="DGM56" s="163" t="s">
        <v>491</v>
      </c>
      <c r="DGN56" s="163" t="s">
        <v>491</v>
      </c>
      <c r="DGO56" s="163" t="s">
        <v>491</v>
      </c>
      <c r="DGP56" s="163" t="s">
        <v>491</v>
      </c>
      <c r="DGQ56" s="163" t="s">
        <v>491</v>
      </c>
      <c r="DGR56" s="163" t="s">
        <v>491</v>
      </c>
      <c r="DGS56" s="163" t="s">
        <v>491</v>
      </c>
      <c r="DGT56" s="163" t="s">
        <v>491</v>
      </c>
      <c r="DGU56" s="163" t="s">
        <v>491</v>
      </c>
      <c r="DGV56" s="163" t="s">
        <v>491</v>
      </c>
      <c r="DGW56" s="163" t="s">
        <v>491</v>
      </c>
      <c r="DGX56" s="163" t="s">
        <v>491</v>
      </c>
      <c r="DGY56" s="163" t="s">
        <v>491</v>
      </c>
      <c r="DGZ56" s="163" t="s">
        <v>491</v>
      </c>
      <c r="DHA56" s="163" t="s">
        <v>491</v>
      </c>
      <c r="DHB56" s="163" t="s">
        <v>491</v>
      </c>
      <c r="DHC56" s="163" t="s">
        <v>491</v>
      </c>
      <c r="DHD56" s="163" t="s">
        <v>491</v>
      </c>
      <c r="DHE56" s="163" t="s">
        <v>491</v>
      </c>
      <c r="DHF56" s="163" t="s">
        <v>491</v>
      </c>
      <c r="DHG56" s="163" t="s">
        <v>491</v>
      </c>
      <c r="DHH56" s="163" t="s">
        <v>491</v>
      </c>
      <c r="DHI56" s="163" t="s">
        <v>491</v>
      </c>
      <c r="DHJ56" s="163" t="s">
        <v>491</v>
      </c>
      <c r="DHK56" s="163" t="s">
        <v>491</v>
      </c>
      <c r="DHL56" s="163" t="s">
        <v>491</v>
      </c>
      <c r="DHM56" s="163" t="s">
        <v>491</v>
      </c>
      <c r="DHN56" s="163" t="s">
        <v>491</v>
      </c>
      <c r="DHO56" s="163" t="s">
        <v>491</v>
      </c>
      <c r="DHP56" s="163" t="s">
        <v>491</v>
      </c>
      <c r="DHQ56" s="163" t="s">
        <v>491</v>
      </c>
      <c r="DHR56" s="163" t="s">
        <v>491</v>
      </c>
      <c r="DHS56" s="163" t="s">
        <v>491</v>
      </c>
      <c r="DHT56" s="163" t="s">
        <v>491</v>
      </c>
      <c r="DHU56" s="163" t="s">
        <v>491</v>
      </c>
      <c r="DHV56" s="163" t="s">
        <v>491</v>
      </c>
      <c r="DHW56" s="163" t="s">
        <v>491</v>
      </c>
      <c r="DHX56" s="163" t="s">
        <v>491</v>
      </c>
      <c r="DHY56" s="163" t="s">
        <v>491</v>
      </c>
      <c r="DHZ56" s="163" t="s">
        <v>491</v>
      </c>
      <c r="DIA56" s="163" t="s">
        <v>491</v>
      </c>
      <c r="DIB56" s="163" t="s">
        <v>491</v>
      </c>
      <c r="DIC56" s="163" t="s">
        <v>491</v>
      </c>
      <c r="DID56" s="163" t="s">
        <v>491</v>
      </c>
      <c r="DIE56" s="163" t="s">
        <v>491</v>
      </c>
      <c r="DIF56" s="163" t="s">
        <v>491</v>
      </c>
      <c r="DIG56" s="163" t="s">
        <v>491</v>
      </c>
      <c r="DIH56" s="163" t="s">
        <v>491</v>
      </c>
      <c r="DII56" s="163" t="s">
        <v>491</v>
      </c>
      <c r="DIJ56" s="163" t="s">
        <v>491</v>
      </c>
      <c r="DIK56" s="163" t="s">
        <v>491</v>
      </c>
      <c r="DIL56" s="163" t="s">
        <v>491</v>
      </c>
      <c r="DIM56" s="163" t="s">
        <v>491</v>
      </c>
      <c r="DIN56" s="163" t="s">
        <v>491</v>
      </c>
      <c r="DIO56" s="163" t="s">
        <v>491</v>
      </c>
      <c r="DIP56" s="163" t="s">
        <v>491</v>
      </c>
      <c r="DIQ56" s="163" t="s">
        <v>491</v>
      </c>
      <c r="DIR56" s="163" t="s">
        <v>491</v>
      </c>
      <c r="DIS56" s="163" t="s">
        <v>491</v>
      </c>
      <c r="DIT56" s="163" t="s">
        <v>491</v>
      </c>
      <c r="DIU56" s="163" t="s">
        <v>491</v>
      </c>
      <c r="DIV56" s="163" t="s">
        <v>491</v>
      </c>
      <c r="DIW56" s="163" t="s">
        <v>491</v>
      </c>
      <c r="DIX56" s="163" t="s">
        <v>491</v>
      </c>
      <c r="DIY56" s="163" t="s">
        <v>491</v>
      </c>
      <c r="DIZ56" s="163" t="s">
        <v>491</v>
      </c>
      <c r="DJA56" s="163" t="s">
        <v>491</v>
      </c>
      <c r="DJB56" s="163" t="s">
        <v>491</v>
      </c>
      <c r="DJC56" s="163" t="s">
        <v>491</v>
      </c>
      <c r="DJD56" s="163" t="s">
        <v>491</v>
      </c>
      <c r="DJE56" s="163" t="s">
        <v>491</v>
      </c>
      <c r="DJF56" s="163" t="s">
        <v>491</v>
      </c>
      <c r="DJG56" s="163" t="s">
        <v>491</v>
      </c>
      <c r="DJH56" s="163" t="s">
        <v>491</v>
      </c>
      <c r="DJI56" s="163" t="s">
        <v>491</v>
      </c>
      <c r="DJJ56" s="163" t="s">
        <v>491</v>
      </c>
      <c r="DJK56" s="163" t="s">
        <v>491</v>
      </c>
      <c r="DJL56" s="163" t="s">
        <v>491</v>
      </c>
      <c r="DJM56" s="163" t="s">
        <v>491</v>
      </c>
      <c r="DJN56" s="163" t="s">
        <v>491</v>
      </c>
      <c r="DJO56" s="163" t="s">
        <v>491</v>
      </c>
      <c r="DJP56" s="163" t="s">
        <v>491</v>
      </c>
      <c r="DJQ56" s="163" t="s">
        <v>491</v>
      </c>
      <c r="DJR56" s="163" t="s">
        <v>491</v>
      </c>
      <c r="DJS56" s="163" t="s">
        <v>491</v>
      </c>
      <c r="DJT56" s="163" t="s">
        <v>491</v>
      </c>
      <c r="DJU56" s="163" t="s">
        <v>491</v>
      </c>
      <c r="DJV56" s="163" t="s">
        <v>491</v>
      </c>
      <c r="DJW56" s="163" t="s">
        <v>491</v>
      </c>
      <c r="DJX56" s="163" t="s">
        <v>491</v>
      </c>
      <c r="DJY56" s="163" t="s">
        <v>491</v>
      </c>
      <c r="DJZ56" s="163" t="s">
        <v>491</v>
      </c>
      <c r="DKA56" s="163" t="s">
        <v>491</v>
      </c>
      <c r="DKB56" s="163" t="s">
        <v>491</v>
      </c>
      <c r="DKC56" s="163" t="s">
        <v>491</v>
      </c>
      <c r="DKD56" s="163" t="s">
        <v>491</v>
      </c>
      <c r="DKE56" s="163" t="s">
        <v>491</v>
      </c>
      <c r="DKF56" s="163" t="s">
        <v>491</v>
      </c>
      <c r="DKG56" s="163" t="s">
        <v>491</v>
      </c>
      <c r="DKH56" s="163" t="s">
        <v>491</v>
      </c>
      <c r="DKI56" s="163" t="s">
        <v>491</v>
      </c>
      <c r="DKJ56" s="163" t="s">
        <v>491</v>
      </c>
      <c r="DKK56" s="163" t="s">
        <v>491</v>
      </c>
      <c r="DKL56" s="163" t="s">
        <v>491</v>
      </c>
      <c r="DKM56" s="163" t="s">
        <v>491</v>
      </c>
      <c r="DKN56" s="163" t="s">
        <v>491</v>
      </c>
      <c r="DKO56" s="163" t="s">
        <v>491</v>
      </c>
      <c r="DKP56" s="163" t="s">
        <v>491</v>
      </c>
      <c r="DKQ56" s="163" t="s">
        <v>491</v>
      </c>
      <c r="DKR56" s="163" t="s">
        <v>491</v>
      </c>
      <c r="DKS56" s="163" t="s">
        <v>491</v>
      </c>
      <c r="DKT56" s="163" t="s">
        <v>491</v>
      </c>
      <c r="DKU56" s="163" t="s">
        <v>491</v>
      </c>
      <c r="DKV56" s="163" t="s">
        <v>491</v>
      </c>
      <c r="DKW56" s="163" t="s">
        <v>491</v>
      </c>
      <c r="DKX56" s="163" t="s">
        <v>491</v>
      </c>
      <c r="DKY56" s="163" t="s">
        <v>491</v>
      </c>
      <c r="DKZ56" s="163" t="s">
        <v>491</v>
      </c>
      <c r="DLA56" s="163" t="s">
        <v>491</v>
      </c>
      <c r="DLB56" s="163" t="s">
        <v>491</v>
      </c>
      <c r="DLC56" s="163" t="s">
        <v>491</v>
      </c>
      <c r="DLD56" s="163" t="s">
        <v>491</v>
      </c>
      <c r="DLE56" s="163" t="s">
        <v>491</v>
      </c>
      <c r="DLF56" s="163" t="s">
        <v>491</v>
      </c>
      <c r="DLG56" s="163" t="s">
        <v>491</v>
      </c>
      <c r="DLH56" s="163" t="s">
        <v>491</v>
      </c>
      <c r="DLI56" s="163" t="s">
        <v>491</v>
      </c>
      <c r="DLJ56" s="163" t="s">
        <v>491</v>
      </c>
      <c r="DLK56" s="163" t="s">
        <v>491</v>
      </c>
      <c r="DLL56" s="163" t="s">
        <v>491</v>
      </c>
      <c r="DLM56" s="163" t="s">
        <v>491</v>
      </c>
      <c r="DLN56" s="163" t="s">
        <v>491</v>
      </c>
      <c r="DLO56" s="163" t="s">
        <v>491</v>
      </c>
      <c r="DLP56" s="163" t="s">
        <v>491</v>
      </c>
      <c r="DLQ56" s="163" t="s">
        <v>491</v>
      </c>
      <c r="DLR56" s="163" t="s">
        <v>491</v>
      </c>
      <c r="DLS56" s="163" t="s">
        <v>491</v>
      </c>
      <c r="DLT56" s="163" t="s">
        <v>491</v>
      </c>
      <c r="DLU56" s="163" t="s">
        <v>491</v>
      </c>
      <c r="DLV56" s="163" t="s">
        <v>491</v>
      </c>
      <c r="DLW56" s="163" t="s">
        <v>491</v>
      </c>
      <c r="DLX56" s="163" t="s">
        <v>491</v>
      </c>
      <c r="DLY56" s="163" t="s">
        <v>491</v>
      </c>
      <c r="DLZ56" s="163" t="s">
        <v>491</v>
      </c>
      <c r="DMA56" s="163" t="s">
        <v>491</v>
      </c>
      <c r="DMB56" s="163" t="s">
        <v>491</v>
      </c>
      <c r="DMC56" s="163" t="s">
        <v>491</v>
      </c>
      <c r="DMD56" s="163" t="s">
        <v>491</v>
      </c>
      <c r="DME56" s="163" t="s">
        <v>491</v>
      </c>
      <c r="DMF56" s="163" t="s">
        <v>491</v>
      </c>
      <c r="DMG56" s="163" t="s">
        <v>491</v>
      </c>
      <c r="DMH56" s="163" t="s">
        <v>491</v>
      </c>
      <c r="DMI56" s="163" t="s">
        <v>491</v>
      </c>
      <c r="DMJ56" s="163" t="s">
        <v>491</v>
      </c>
      <c r="DMK56" s="163" t="s">
        <v>491</v>
      </c>
      <c r="DML56" s="163" t="s">
        <v>491</v>
      </c>
      <c r="DMM56" s="163" t="s">
        <v>491</v>
      </c>
      <c r="DMN56" s="163" t="s">
        <v>491</v>
      </c>
      <c r="DMO56" s="163" t="s">
        <v>491</v>
      </c>
      <c r="DMP56" s="163" t="s">
        <v>491</v>
      </c>
      <c r="DMQ56" s="163" t="s">
        <v>491</v>
      </c>
      <c r="DMR56" s="163" t="s">
        <v>491</v>
      </c>
      <c r="DMS56" s="163" t="s">
        <v>491</v>
      </c>
      <c r="DMT56" s="163" t="s">
        <v>491</v>
      </c>
      <c r="DMU56" s="163" t="s">
        <v>491</v>
      </c>
      <c r="DMV56" s="163" t="s">
        <v>491</v>
      </c>
      <c r="DMW56" s="163" t="s">
        <v>491</v>
      </c>
      <c r="DMX56" s="163" t="s">
        <v>491</v>
      </c>
      <c r="DMY56" s="163" t="s">
        <v>491</v>
      </c>
      <c r="DMZ56" s="163" t="s">
        <v>491</v>
      </c>
      <c r="DNA56" s="163" t="s">
        <v>491</v>
      </c>
      <c r="DNB56" s="163" t="s">
        <v>491</v>
      </c>
      <c r="DNC56" s="163" t="s">
        <v>491</v>
      </c>
      <c r="DND56" s="163" t="s">
        <v>491</v>
      </c>
      <c r="DNE56" s="163" t="s">
        <v>491</v>
      </c>
      <c r="DNF56" s="163" t="s">
        <v>491</v>
      </c>
      <c r="DNG56" s="163" t="s">
        <v>491</v>
      </c>
      <c r="DNH56" s="163" t="s">
        <v>491</v>
      </c>
      <c r="DNI56" s="163" t="s">
        <v>491</v>
      </c>
      <c r="DNJ56" s="163" t="s">
        <v>491</v>
      </c>
      <c r="DNK56" s="163" t="s">
        <v>491</v>
      </c>
      <c r="DNL56" s="163" t="s">
        <v>491</v>
      </c>
      <c r="DNM56" s="163" t="s">
        <v>491</v>
      </c>
      <c r="DNN56" s="163" t="s">
        <v>491</v>
      </c>
      <c r="DNO56" s="163" t="s">
        <v>491</v>
      </c>
      <c r="DNP56" s="163" t="s">
        <v>491</v>
      </c>
      <c r="DNQ56" s="163" t="s">
        <v>491</v>
      </c>
      <c r="DNR56" s="163" t="s">
        <v>491</v>
      </c>
      <c r="DNS56" s="163" t="s">
        <v>491</v>
      </c>
      <c r="DNT56" s="163" t="s">
        <v>491</v>
      </c>
      <c r="DNU56" s="163" t="s">
        <v>491</v>
      </c>
      <c r="DNV56" s="163" t="s">
        <v>491</v>
      </c>
      <c r="DNW56" s="163" t="s">
        <v>491</v>
      </c>
      <c r="DNX56" s="163" t="s">
        <v>491</v>
      </c>
      <c r="DNY56" s="163" t="s">
        <v>491</v>
      </c>
      <c r="DNZ56" s="163" t="s">
        <v>491</v>
      </c>
      <c r="DOA56" s="163" t="s">
        <v>491</v>
      </c>
      <c r="DOB56" s="163" t="s">
        <v>491</v>
      </c>
      <c r="DOC56" s="163" t="s">
        <v>491</v>
      </c>
      <c r="DOD56" s="163" t="s">
        <v>491</v>
      </c>
      <c r="DOE56" s="163" t="s">
        <v>491</v>
      </c>
      <c r="DOF56" s="163" t="s">
        <v>491</v>
      </c>
      <c r="DOG56" s="163" t="s">
        <v>491</v>
      </c>
      <c r="DOH56" s="163" t="s">
        <v>491</v>
      </c>
      <c r="DOI56" s="163" t="s">
        <v>491</v>
      </c>
      <c r="DOJ56" s="163" t="s">
        <v>491</v>
      </c>
      <c r="DOK56" s="163" t="s">
        <v>491</v>
      </c>
      <c r="DOL56" s="163" t="s">
        <v>491</v>
      </c>
      <c r="DOM56" s="163" t="s">
        <v>491</v>
      </c>
      <c r="DON56" s="163" t="s">
        <v>491</v>
      </c>
      <c r="DOO56" s="163" t="s">
        <v>491</v>
      </c>
      <c r="DOP56" s="163" t="s">
        <v>491</v>
      </c>
      <c r="DOQ56" s="163" t="s">
        <v>491</v>
      </c>
      <c r="DOR56" s="163" t="s">
        <v>491</v>
      </c>
      <c r="DOS56" s="163" t="s">
        <v>491</v>
      </c>
      <c r="DOT56" s="163" t="s">
        <v>491</v>
      </c>
      <c r="DOU56" s="163" t="s">
        <v>491</v>
      </c>
      <c r="DOV56" s="163" t="s">
        <v>491</v>
      </c>
      <c r="DOW56" s="163" t="s">
        <v>491</v>
      </c>
      <c r="DOX56" s="163" t="s">
        <v>491</v>
      </c>
      <c r="DOY56" s="163" t="s">
        <v>491</v>
      </c>
      <c r="DOZ56" s="163" t="s">
        <v>491</v>
      </c>
      <c r="DPA56" s="163" t="s">
        <v>491</v>
      </c>
      <c r="DPB56" s="163" t="s">
        <v>491</v>
      </c>
      <c r="DPC56" s="163" t="s">
        <v>491</v>
      </c>
      <c r="DPD56" s="163" t="s">
        <v>491</v>
      </c>
      <c r="DPE56" s="163" t="s">
        <v>491</v>
      </c>
      <c r="DPF56" s="163" t="s">
        <v>491</v>
      </c>
      <c r="DPG56" s="163" t="s">
        <v>491</v>
      </c>
      <c r="DPH56" s="163" t="s">
        <v>491</v>
      </c>
      <c r="DPI56" s="163" t="s">
        <v>491</v>
      </c>
      <c r="DPJ56" s="163" t="s">
        <v>491</v>
      </c>
      <c r="DPK56" s="163" t="s">
        <v>491</v>
      </c>
      <c r="DPL56" s="163" t="s">
        <v>491</v>
      </c>
      <c r="DPM56" s="163" t="s">
        <v>491</v>
      </c>
      <c r="DPN56" s="163" t="s">
        <v>491</v>
      </c>
      <c r="DPO56" s="163" t="s">
        <v>491</v>
      </c>
      <c r="DPP56" s="163" t="s">
        <v>491</v>
      </c>
      <c r="DPQ56" s="163" t="s">
        <v>491</v>
      </c>
      <c r="DPR56" s="163" t="s">
        <v>491</v>
      </c>
      <c r="DPS56" s="163" t="s">
        <v>491</v>
      </c>
      <c r="DPT56" s="163" t="s">
        <v>491</v>
      </c>
      <c r="DPU56" s="163" t="s">
        <v>491</v>
      </c>
      <c r="DPV56" s="163" t="s">
        <v>491</v>
      </c>
      <c r="DPW56" s="163" t="s">
        <v>491</v>
      </c>
      <c r="DPX56" s="163" t="s">
        <v>491</v>
      </c>
      <c r="DPY56" s="163" t="s">
        <v>491</v>
      </c>
      <c r="DPZ56" s="163" t="s">
        <v>491</v>
      </c>
      <c r="DQA56" s="163" t="s">
        <v>491</v>
      </c>
      <c r="DQB56" s="163" t="s">
        <v>491</v>
      </c>
      <c r="DQC56" s="163" t="s">
        <v>491</v>
      </c>
      <c r="DQD56" s="163" t="s">
        <v>491</v>
      </c>
      <c r="DQE56" s="163" t="s">
        <v>491</v>
      </c>
      <c r="DQF56" s="163" t="s">
        <v>491</v>
      </c>
      <c r="DQG56" s="163" t="s">
        <v>491</v>
      </c>
      <c r="DQH56" s="163" t="s">
        <v>491</v>
      </c>
      <c r="DQI56" s="163" t="s">
        <v>491</v>
      </c>
      <c r="DQJ56" s="163" t="s">
        <v>491</v>
      </c>
      <c r="DQK56" s="163" t="s">
        <v>491</v>
      </c>
      <c r="DQL56" s="163" t="s">
        <v>491</v>
      </c>
      <c r="DQM56" s="163" t="s">
        <v>491</v>
      </c>
      <c r="DQN56" s="163" t="s">
        <v>491</v>
      </c>
      <c r="DQO56" s="163" t="s">
        <v>491</v>
      </c>
      <c r="DQP56" s="163" t="s">
        <v>491</v>
      </c>
      <c r="DQQ56" s="163" t="s">
        <v>491</v>
      </c>
      <c r="DQR56" s="163" t="s">
        <v>491</v>
      </c>
      <c r="DQS56" s="163" t="s">
        <v>491</v>
      </c>
      <c r="DQT56" s="163" t="s">
        <v>491</v>
      </c>
      <c r="DQU56" s="163" t="s">
        <v>491</v>
      </c>
      <c r="DQV56" s="163" t="s">
        <v>491</v>
      </c>
      <c r="DQW56" s="163" t="s">
        <v>491</v>
      </c>
      <c r="DQX56" s="163" t="s">
        <v>491</v>
      </c>
      <c r="DQY56" s="163" t="s">
        <v>491</v>
      </c>
      <c r="DQZ56" s="163" t="s">
        <v>491</v>
      </c>
      <c r="DRA56" s="163" t="s">
        <v>491</v>
      </c>
      <c r="DRB56" s="163" t="s">
        <v>491</v>
      </c>
      <c r="DRC56" s="163" t="s">
        <v>491</v>
      </c>
      <c r="DRD56" s="163" t="s">
        <v>491</v>
      </c>
      <c r="DRE56" s="163" t="s">
        <v>491</v>
      </c>
      <c r="DRF56" s="163" t="s">
        <v>491</v>
      </c>
      <c r="DRG56" s="163" t="s">
        <v>491</v>
      </c>
      <c r="DRH56" s="163" t="s">
        <v>491</v>
      </c>
      <c r="DRI56" s="163" t="s">
        <v>491</v>
      </c>
      <c r="DRJ56" s="163" t="s">
        <v>491</v>
      </c>
      <c r="DRK56" s="163" t="s">
        <v>491</v>
      </c>
      <c r="DRL56" s="163" t="s">
        <v>491</v>
      </c>
      <c r="DRM56" s="163" t="s">
        <v>491</v>
      </c>
      <c r="DRN56" s="163" t="s">
        <v>491</v>
      </c>
      <c r="DRO56" s="163" t="s">
        <v>491</v>
      </c>
      <c r="DRP56" s="163" t="s">
        <v>491</v>
      </c>
      <c r="DRQ56" s="163" t="s">
        <v>491</v>
      </c>
      <c r="DRR56" s="163" t="s">
        <v>491</v>
      </c>
      <c r="DRS56" s="163" t="s">
        <v>491</v>
      </c>
      <c r="DRT56" s="163" t="s">
        <v>491</v>
      </c>
      <c r="DRU56" s="163" t="s">
        <v>491</v>
      </c>
      <c r="DRV56" s="163" t="s">
        <v>491</v>
      </c>
      <c r="DRW56" s="163" t="s">
        <v>491</v>
      </c>
      <c r="DRX56" s="163" t="s">
        <v>491</v>
      </c>
      <c r="DRY56" s="163" t="s">
        <v>491</v>
      </c>
      <c r="DRZ56" s="163" t="s">
        <v>491</v>
      </c>
      <c r="DSA56" s="163" t="s">
        <v>491</v>
      </c>
      <c r="DSB56" s="163" t="s">
        <v>491</v>
      </c>
      <c r="DSC56" s="163" t="s">
        <v>491</v>
      </c>
      <c r="DSD56" s="163" t="s">
        <v>491</v>
      </c>
      <c r="DSE56" s="163" t="s">
        <v>491</v>
      </c>
      <c r="DSF56" s="163" t="s">
        <v>491</v>
      </c>
      <c r="DSG56" s="163" t="s">
        <v>491</v>
      </c>
      <c r="DSH56" s="163" t="s">
        <v>491</v>
      </c>
      <c r="DSI56" s="163" t="s">
        <v>491</v>
      </c>
      <c r="DSJ56" s="163" t="s">
        <v>491</v>
      </c>
      <c r="DSK56" s="163" t="s">
        <v>491</v>
      </c>
      <c r="DSL56" s="163" t="s">
        <v>491</v>
      </c>
      <c r="DSM56" s="163" t="s">
        <v>491</v>
      </c>
      <c r="DSN56" s="163" t="s">
        <v>491</v>
      </c>
      <c r="DSO56" s="163" t="s">
        <v>491</v>
      </c>
      <c r="DSP56" s="163" t="s">
        <v>491</v>
      </c>
      <c r="DSQ56" s="163" t="s">
        <v>491</v>
      </c>
      <c r="DSR56" s="163" t="s">
        <v>491</v>
      </c>
      <c r="DSS56" s="163" t="s">
        <v>491</v>
      </c>
      <c r="DST56" s="163" t="s">
        <v>491</v>
      </c>
      <c r="DSU56" s="163" t="s">
        <v>491</v>
      </c>
      <c r="DSV56" s="163" t="s">
        <v>491</v>
      </c>
      <c r="DSW56" s="163" t="s">
        <v>491</v>
      </c>
      <c r="DSX56" s="163" t="s">
        <v>491</v>
      </c>
      <c r="DSY56" s="163" t="s">
        <v>491</v>
      </c>
      <c r="DSZ56" s="163" t="s">
        <v>491</v>
      </c>
      <c r="DTA56" s="163" t="s">
        <v>491</v>
      </c>
      <c r="DTB56" s="163" t="s">
        <v>491</v>
      </c>
      <c r="DTC56" s="163" t="s">
        <v>491</v>
      </c>
      <c r="DTD56" s="163" t="s">
        <v>491</v>
      </c>
      <c r="DTE56" s="163" t="s">
        <v>491</v>
      </c>
      <c r="DTF56" s="163" t="s">
        <v>491</v>
      </c>
      <c r="DTG56" s="163" t="s">
        <v>491</v>
      </c>
      <c r="DTH56" s="163" t="s">
        <v>491</v>
      </c>
      <c r="DTI56" s="163" t="s">
        <v>491</v>
      </c>
      <c r="DTJ56" s="163" t="s">
        <v>491</v>
      </c>
      <c r="DTK56" s="163" t="s">
        <v>491</v>
      </c>
      <c r="DTL56" s="163" t="s">
        <v>491</v>
      </c>
      <c r="DTM56" s="163" t="s">
        <v>491</v>
      </c>
      <c r="DTN56" s="163" t="s">
        <v>491</v>
      </c>
      <c r="DTO56" s="163" t="s">
        <v>491</v>
      </c>
      <c r="DTP56" s="163" t="s">
        <v>491</v>
      </c>
      <c r="DTQ56" s="163" t="s">
        <v>491</v>
      </c>
      <c r="DTR56" s="163" t="s">
        <v>491</v>
      </c>
      <c r="DTS56" s="163" t="s">
        <v>491</v>
      </c>
      <c r="DTT56" s="163" t="s">
        <v>491</v>
      </c>
      <c r="DTU56" s="163" t="s">
        <v>491</v>
      </c>
      <c r="DTV56" s="163" t="s">
        <v>491</v>
      </c>
      <c r="DTW56" s="163" t="s">
        <v>491</v>
      </c>
      <c r="DTX56" s="163" t="s">
        <v>491</v>
      </c>
      <c r="DTY56" s="163" t="s">
        <v>491</v>
      </c>
      <c r="DTZ56" s="163" t="s">
        <v>491</v>
      </c>
      <c r="DUA56" s="163" t="s">
        <v>491</v>
      </c>
      <c r="DUB56" s="163" t="s">
        <v>491</v>
      </c>
      <c r="DUC56" s="163" t="s">
        <v>491</v>
      </c>
      <c r="DUD56" s="163" t="s">
        <v>491</v>
      </c>
      <c r="DUE56" s="163" t="s">
        <v>491</v>
      </c>
      <c r="DUF56" s="163" t="s">
        <v>491</v>
      </c>
      <c r="DUG56" s="163" t="s">
        <v>491</v>
      </c>
      <c r="DUH56" s="163" t="s">
        <v>491</v>
      </c>
      <c r="DUI56" s="163" t="s">
        <v>491</v>
      </c>
      <c r="DUJ56" s="163" t="s">
        <v>491</v>
      </c>
      <c r="DUK56" s="163" t="s">
        <v>491</v>
      </c>
      <c r="DUL56" s="163" t="s">
        <v>491</v>
      </c>
      <c r="DUM56" s="163" t="s">
        <v>491</v>
      </c>
      <c r="DUN56" s="163" t="s">
        <v>491</v>
      </c>
      <c r="DUO56" s="163" t="s">
        <v>491</v>
      </c>
      <c r="DUP56" s="163" t="s">
        <v>491</v>
      </c>
      <c r="DUQ56" s="163" t="s">
        <v>491</v>
      </c>
      <c r="DUR56" s="163" t="s">
        <v>491</v>
      </c>
      <c r="DUS56" s="163" t="s">
        <v>491</v>
      </c>
      <c r="DUT56" s="163" t="s">
        <v>491</v>
      </c>
      <c r="DUU56" s="163" t="s">
        <v>491</v>
      </c>
      <c r="DUV56" s="163" t="s">
        <v>491</v>
      </c>
      <c r="DUW56" s="163" t="s">
        <v>491</v>
      </c>
      <c r="DUX56" s="163" t="s">
        <v>491</v>
      </c>
      <c r="DUY56" s="163" t="s">
        <v>491</v>
      </c>
      <c r="DUZ56" s="163" t="s">
        <v>491</v>
      </c>
      <c r="DVA56" s="163" t="s">
        <v>491</v>
      </c>
      <c r="DVB56" s="163" t="s">
        <v>491</v>
      </c>
      <c r="DVC56" s="163" t="s">
        <v>491</v>
      </c>
      <c r="DVD56" s="163" t="s">
        <v>491</v>
      </c>
      <c r="DVE56" s="163" t="s">
        <v>491</v>
      </c>
      <c r="DVF56" s="163" t="s">
        <v>491</v>
      </c>
      <c r="DVG56" s="163" t="s">
        <v>491</v>
      </c>
      <c r="DVH56" s="163" t="s">
        <v>491</v>
      </c>
      <c r="DVI56" s="163" t="s">
        <v>491</v>
      </c>
      <c r="DVJ56" s="163" t="s">
        <v>491</v>
      </c>
      <c r="DVK56" s="163" t="s">
        <v>491</v>
      </c>
      <c r="DVL56" s="163" t="s">
        <v>491</v>
      </c>
      <c r="DVM56" s="163" t="s">
        <v>491</v>
      </c>
      <c r="DVN56" s="163" t="s">
        <v>491</v>
      </c>
      <c r="DVO56" s="163" t="s">
        <v>491</v>
      </c>
      <c r="DVP56" s="163" t="s">
        <v>491</v>
      </c>
      <c r="DVQ56" s="163" t="s">
        <v>491</v>
      </c>
      <c r="DVR56" s="163" t="s">
        <v>491</v>
      </c>
      <c r="DVS56" s="163" t="s">
        <v>491</v>
      </c>
      <c r="DVT56" s="163" t="s">
        <v>491</v>
      </c>
      <c r="DVU56" s="163" t="s">
        <v>491</v>
      </c>
      <c r="DVV56" s="163" t="s">
        <v>491</v>
      </c>
      <c r="DVW56" s="163" t="s">
        <v>491</v>
      </c>
      <c r="DVX56" s="163" t="s">
        <v>491</v>
      </c>
      <c r="DVY56" s="163" t="s">
        <v>491</v>
      </c>
      <c r="DVZ56" s="163" t="s">
        <v>491</v>
      </c>
      <c r="DWA56" s="163" t="s">
        <v>491</v>
      </c>
      <c r="DWB56" s="163" t="s">
        <v>491</v>
      </c>
      <c r="DWC56" s="163" t="s">
        <v>491</v>
      </c>
      <c r="DWD56" s="163" t="s">
        <v>491</v>
      </c>
      <c r="DWE56" s="163" t="s">
        <v>491</v>
      </c>
      <c r="DWF56" s="163" t="s">
        <v>491</v>
      </c>
      <c r="DWG56" s="163" t="s">
        <v>491</v>
      </c>
      <c r="DWH56" s="163" t="s">
        <v>491</v>
      </c>
      <c r="DWI56" s="163" t="s">
        <v>491</v>
      </c>
      <c r="DWJ56" s="163" t="s">
        <v>491</v>
      </c>
      <c r="DWK56" s="163" t="s">
        <v>491</v>
      </c>
      <c r="DWL56" s="163" t="s">
        <v>491</v>
      </c>
      <c r="DWM56" s="163" t="s">
        <v>491</v>
      </c>
      <c r="DWN56" s="163" t="s">
        <v>491</v>
      </c>
      <c r="DWO56" s="163" t="s">
        <v>491</v>
      </c>
      <c r="DWP56" s="163" t="s">
        <v>491</v>
      </c>
      <c r="DWQ56" s="163" t="s">
        <v>491</v>
      </c>
      <c r="DWR56" s="163" t="s">
        <v>491</v>
      </c>
      <c r="DWS56" s="163" t="s">
        <v>491</v>
      </c>
      <c r="DWT56" s="163" t="s">
        <v>491</v>
      </c>
      <c r="DWU56" s="163" t="s">
        <v>491</v>
      </c>
      <c r="DWV56" s="163" t="s">
        <v>491</v>
      </c>
      <c r="DWW56" s="163" t="s">
        <v>491</v>
      </c>
      <c r="DWX56" s="163" t="s">
        <v>491</v>
      </c>
      <c r="DWY56" s="163" t="s">
        <v>491</v>
      </c>
      <c r="DWZ56" s="163" t="s">
        <v>491</v>
      </c>
      <c r="DXA56" s="163" t="s">
        <v>491</v>
      </c>
      <c r="DXB56" s="163" t="s">
        <v>491</v>
      </c>
      <c r="DXC56" s="163" t="s">
        <v>491</v>
      </c>
      <c r="DXD56" s="163" t="s">
        <v>491</v>
      </c>
      <c r="DXE56" s="163" t="s">
        <v>491</v>
      </c>
      <c r="DXF56" s="163" t="s">
        <v>491</v>
      </c>
      <c r="DXG56" s="163" t="s">
        <v>491</v>
      </c>
      <c r="DXH56" s="163" t="s">
        <v>491</v>
      </c>
      <c r="DXI56" s="163" t="s">
        <v>491</v>
      </c>
      <c r="DXJ56" s="163" t="s">
        <v>491</v>
      </c>
      <c r="DXK56" s="163" t="s">
        <v>491</v>
      </c>
      <c r="DXL56" s="163" t="s">
        <v>491</v>
      </c>
      <c r="DXM56" s="163" t="s">
        <v>491</v>
      </c>
      <c r="DXN56" s="163" t="s">
        <v>491</v>
      </c>
      <c r="DXO56" s="163" t="s">
        <v>491</v>
      </c>
      <c r="DXP56" s="163" t="s">
        <v>491</v>
      </c>
      <c r="DXQ56" s="163" t="s">
        <v>491</v>
      </c>
      <c r="DXR56" s="163" t="s">
        <v>491</v>
      </c>
      <c r="DXS56" s="163" t="s">
        <v>491</v>
      </c>
      <c r="DXT56" s="163" t="s">
        <v>491</v>
      </c>
      <c r="DXU56" s="163" t="s">
        <v>491</v>
      </c>
      <c r="DXV56" s="163" t="s">
        <v>491</v>
      </c>
      <c r="DXW56" s="163" t="s">
        <v>491</v>
      </c>
      <c r="DXX56" s="163" t="s">
        <v>491</v>
      </c>
      <c r="DXY56" s="163" t="s">
        <v>491</v>
      </c>
      <c r="DXZ56" s="163" t="s">
        <v>491</v>
      </c>
      <c r="DYA56" s="163" t="s">
        <v>491</v>
      </c>
      <c r="DYB56" s="163" t="s">
        <v>491</v>
      </c>
      <c r="DYC56" s="163" t="s">
        <v>491</v>
      </c>
      <c r="DYD56" s="163" t="s">
        <v>491</v>
      </c>
      <c r="DYE56" s="163" t="s">
        <v>491</v>
      </c>
      <c r="DYF56" s="163" t="s">
        <v>491</v>
      </c>
      <c r="DYG56" s="163" t="s">
        <v>491</v>
      </c>
      <c r="DYH56" s="163" t="s">
        <v>491</v>
      </c>
      <c r="DYI56" s="163" t="s">
        <v>491</v>
      </c>
      <c r="DYJ56" s="163" t="s">
        <v>491</v>
      </c>
      <c r="DYK56" s="163" t="s">
        <v>491</v>
      </c>
      <c r="DYL56" s="163" t="s">
        <v>491</v>
      </c>
      <c r="DYM56" s="163" t="s">
        <v>491</v>
      </c>
      <c r="DYN56" s="163" t="s">
        <v>491</v>
      </c>
      <c r="DYO56" s="163" t="s">
        <v>491</v>
      </c>
      <c r="DYP56" s="163" t="s">
        <v>491</v>
      </c>
      <c r="DYQ56" s="163" t="s">
        <v>491</v>
      </c>
      <c r="DYR56" s="163" t="s">
        <v>491</v>
      </c>
      <c r="DYS56" s="163" t="s">
        <v>491</v>
      </c>
      <c r="DYT56" s="163" t="s">
        <v>491</v>
      </c>
      <c r="DYU56" s="163" t="s">
        <v>491</v>
      </c>
      <c r="DYV56" s="163" t="s">
        <v>491</v>
      </c>
      <c r="DYW56" s="163" t="s">
        <v>491</v>
      </c>
      <c r="DYX56" s="163" t="s">
        <v>491</v>
      </c>
      <c r="DYY56" s="163" t="s">
        <v>491</v>
      </c>
      <c r="DYZ56" s="163" t="s">
        <v>491</v>
      </c>
      <c r="DZA56" s="163" t="s">
        <v>491</v>
      </c>
      <c r="DZB56" s="163" t="s">
        <v>491</v>
      </c>
      <c r="DZC56" s="163" t="s">
        <v>491</v>
      </c>
      <c r="DZD56" s="163" t="s">
        <v>491</v>
      </c>
      <c r="DZE56" s="163" t="s">
        <v>491</v>
      </c>
      <c r="DZF56" s="163" t="s">
        <v>491</v>
      </c>
      <c r="DZG56" s="163" t="s">
        <v>491</v>
      </c>
      <c r="DZH56" s="163" t="s">
        <v>491</v>
      </c>
      <c r="DZI56" s="163" t="s">
        <v>491</v>
      </c>
      <c r="DZJ56" s="163" t="s">
        <v>491</v>
      </c>
      <c r="DZK56" s="163" t="s">
        <v>491</v>
      </c>
      <c r="DZL56" s="163" t="s">
        <v>491</v>
      </c>
      <c r="DZM56" s="163" t="s">
        <v>491</v>
      </c>
      <c r="DZN56" s="163" t="s">
        <v>491</v>
      </c>
      <c r="DZO56" s="163" t="s">
        <v>491</v>
      </c>
      <c r="DZP56" s="163" t="s">
        <v>491</v>
      </c>
      <c r="DZQ56" s="163" t="s">
        <v>491</v>
      </c>
      <c r="DZR56" s="163" t="s">
        <v>491</v>
      </c>
      <c r="DZS56" s="163" t="s">
        <v>491</v>
      </c>
      <c r="DZT56" s="163" t="s">
        <v>491</v>
      </c>
      <c r="DZU56" s="163" t="s">
        <v>491</v>
      </c>
      <c r="DZV56" s="163" t="s">
        <v>491</v>
      </c>
      <c r="DZW56" s="163" t="s">
        <v>491</v>
      </c>
      <c r="DZX56" s="163" t="s">
        <v>491</v>
      </c>
      <c r="DZY56" s="163" t="s">
        <v>491</v>
      </c>
      <c r="DZZ56" s="163" t="s">
        <v>491</v>
      </c>
      <c r="EAA56" s="163" t="s">
        <v>491</v>
      </c>
      <c r="EAB56" s="163" t="s">
        <v>491</v>
      </c>
      <c r="EAC56" s="163" t="s">
        <v>491</v>
      </c>
      <c r="EAD56" s="163" t="s">
        <v>491</v>
      </c>
      <c r="EAE56" s="163" t="s">
        <v>491</v>
      </c>
      <c r="EAF56" s="163" t="s">
        <v>491</v>
      </c>
      <c r="EAG56" s="163" t="s">
        <v>491</v>
      </c>
      <c r="EAH56" s="163" t="s">
        <v>491</v>
      </c>
      <c r="EAI56" s="163" t="s">
        <v>491</v>
      </c>
      <c r="EAJ56" s="163" t="s">
        <v>491</v>
      </c>
      <c r="EAK56" s="163" t="s">
        <v>491</v>
      </c>
      <c r="EAL56" s="163" t="s">
        <v>491</v>
      </c>
      <c r="EAM56" s="163" t="s">
        <v>491</v>
      </c>
      <c r="EAN56" s="163" t="s">
        <v>491</v>
      </c>
      <c r="EAO56" s="163" t="s">
        <v>491</v>
      </c>
      <c r="EAP56" s="163" t="s">
        <v>491</v>
      </c>
      <c r="EAQ56" s="163" t="s">
        <v>491</v>
      </c>
      <c r="EAR56" s="163" t="s">
        <v>491</v>
      </c>
      <c r="EAS56" s="163" t="s">
        <v>491</v>
      </c>
      <c r="EAT56" s="163" t="s">
        <v>491</v>
      </c>
      <c r="EAU56" s="163" t="s">
        <v>491</v>
      </c>
      <c r="EAV56" s="163" t="s">
        <v>491</v>
      </c>
      <c r="EAW56" s="163" t="s">
        <v>491</v>
      </c>
      <c r="EAX56" s="163" t="s">
        <v>491</v>
      </c>
      <c r="EAY56" s="163" t="s">
        <v>491</v>
      </c>
      <c r="EAZ56" s="163" t="s">
        <v>491</v>
      </c>
      <c r="EBA56" s="163" t="s">
        <v>491</v>
      </c>
      <c r="EBB56" s="163" t="s">
        <v>491</v>
      </c>
      <c r="EBC56" s="163" t="s">
        <v>491</v>
      </c>
      <c r="EBD56" s="163" t="s">
        <v>491</v>
      </c>
      <c r="EBE56" s="163" t="s">
        <v>491</v>
      </c>
      <c r="EBF56" s="163" t="s">
        <v>491</v>
      </c>
      <c r="EBG56" s="163" t="s">
        <v>491</v>
      </c>
      <c r="EBH56" s="163" t="s">
        <v>491</v>
      </c>
      <c r="EBI56" s="163" t="s">
        <v>491</v>
      </c>
      <c r="EBJ56" s="163" t="s">
        <v>491</v>
      </c>
      <c r="EBK56" s="163" t="s">
        <v>491</v>
      </c>
      <c r="EBL56" s="163" t="s">
        <v>491</v>
      </c>
      <c r="EBM56" s="163" t="s">
        <v>491</v>
      </c>
      <c r="EBN56" s="163" t="s">
        <v>491</v>
      </c>
      <c r="EBO56" s="163" t="s">
        <v>491</v>
      </c>
      <c r="EBP56" s="163" t="s">
        <v>491</v>
      </c>
      <c r="EBQ56" s="163" t="s">
        <v>491</v>
      </c>
      <c r="EBR56" s="163" t="s">
        <v>491</v>
      </c>
      <c r="EBS56" s="163" t="s">
        <v>491</v>
      </c>
      <c r="EBT56" s="163" t="s">
        <v>491</v>
      </c>
      <c r="EBU56" s="163" t="s">
        <v>491</v>
      </c>
      <c r="EBV56" s="163" t="s">
        <v>491</v>
      </c>
      <c r="EBW56" s="163" t="s">
        <v>491</v>
      </c>
      <c r="EBX56" s="163" t="s">
        <v>491</v>
      </c>
      <c r="EBY56" s="163" t="s">
        <v>491</v>
      </c>
      <c r="EBZ56" s="163" t="s">
        <v>491</v>
      </c>
      <c r="ECA56" s="163" t="s">
        <v>491</v>
      </c>
      <c r="ECB56" s="163" t="s">
        <v>491</v>
      </c>
      <c r="ECC56" s="163" t="s">
        <v>491</v>
      </c>
      <c r="ECD56" s="163" t="s">
        <v>491</v>
      </c>
      <c r="ECE56" s="163" t="s">
        <v>491</v>
      </c>
      <c r="ECF56" s="163" t="s">
        <v>491</v>
      </c>
      <c r="ECG56" s="163" t="s">
        <v>491</v>
      </c>
      <c r="ECH56" s="163" t="s">
        <v>491</v>
      </c>
      <c r="ECI56" s="163" t="s">
        <v>491</v>
      </c>
      <c r="ECJ56" s="163" t="s">
        <v>491</v>
      </c>
      <c r="ECK56" s="163" t="s">
        <v>491</v>
      </c>
      <c r="ECL56" s="163" t="s">
        <v>491</v>
      </c>
      <c r="ECM56" s="163" t="s">
        <v>491</v>
      </c>
      <c r="ECN56" s="163" t="s">
        <v>491</v>
      </c>
      <c r="ECO56" s="163" t="s">
        <v>491</v>
      </c>
      <c r="ECP56" s="163" t="s">
        <v>491</v>
      </c>
      <c r="ECQ56" s="163" t="s">
        <v>491</v>
      </c>
      <c r="ECR56" s="163" t="s">
        <v>491</v>
      </c>
      <c r="ECS56" s="163" t="s">
        <v>491</v>
      </c>
      <c r="ECT56" s="163" t="s">
        <v>491</v>
      </c>
      <c r="ECU56" s="163" t="s">
        <v>491</v>
      </c>
      <c r="ECV56" s="163" t="s">
        <v>491</v>
      </c>
      <c r="ECW56" s="163" t="s">
        <v>491</v>
      </c>
      <c r="ECX56" s="163" t="s">
        <v>491</v>
      </c>
      <c r="ECY56" s="163" t="s">
        <v>491</v>
      </c>
      <c r="ECZ56" s="163" t="s">
        <v>491</v>
      </c>
      <c r="EDA56" s="163" t="s">
        <v>491</v>
      </c>
      <c r="EDB56" s="163" t="s">
        <v>491</v>
      </c>
      <c r="EDC56" s="163" t="s">
        <v>491</v>
      </c>
      <c r="EDD56" s="163" t="s">
        <v>491</v>
      </c>
      <c r="EDE56" s="163" t="s">
        <v>491</v>
      </c>
      <c r="EDF56" s="163" t="s">
        <v>491</v>
      </c>
      <c r="EDG56" s="163" t="s">
        <v>491</v>
      </c>
      <c r="EDH56" s="163" t="s">
        <v>491</v>
      </c>
      <c r="EDI56" s="163" t="s">
        <v>491</v>
      </c>
      <c r="EDJ56" s="163" t="s">
        <v>491</v>
      </c>
      <c r="EDK56" s="163" t="s">
        <v>491</v>
      </c>
      <c r="EDL56" s="163" t="s">
        <v>491</v>
      </c>
      <c r="EDM56" s="163" t="s">
        <v>491</v>
      </c>
      <c r="EDN56" s="163" t="s">
        <v>491</v>
      </c>
      <c r="EDO56" s="163" t="s">
        <v>491</v>
      </c>
      <c r="EDP56" s="163" t="s">
        <v>491</v>
      </c>
      <c r="EDQ56" s="163" t="s">
        <v>491</v>
      </c>
      <c r="EDR56" s="163" t="s">
        <v>491</v>
      </c>
      <c r="EDS56" s="163" t="s">
        <v>491</v>
      </c>
      <c r="EDT56" s="163" t="s">
        <v>491</v>
      </c>
      <c r="EDU56" s="163" t="s">
        <v>491</v>
      </c>
      <c r="EDV56" s="163" t="s">
        <v>491</v>
      </c>
      <c r="EDW56" s="163" t="s">
        <v>491</v>
      </c>
      <c r="EDX56" s="163" t="s">
        <v>491</v>
      </c>
      <c r="EDY56" s="163" t="s">
        <v>491</v>
      </c>
      <c r="EDZ56" s="163" t="s">
        <v>491</v>
      </c>
      <c r="EEA56" s="163" t="s">
        <v>491</v>
      </c>
      <c r="EEB56" s="163" t="s">
        <v>491</v>
      </c>
      <c r="EEC56" s="163" t="s">
        <v>491</v>
      </c>
      <c r="EED56" s="163" t="s">
        <v>491</v>
      </c>
      <c r="EEE56" s="163" t="s">
        <v>491</v>
      </c>
      <c r="EEF56" s="163" t="s">
        <v>491</v>
      </c>
      <c r="EEG56" s="163" t="s">
        <v>491</v>
      </c>
      <c r="EEH56" s="163" t="s">
        <v>491</v>
      </c>
      <c r="EEI56" s="163" t="s">
        <v>491</v>
      </c>
      <c r="EEJ56" s="163" t="s">
        <v>491</v>
      </c>
      <c r="EEK56" s="163" t="s">
        <v>491</v>
      </c>
      <c r="EEL56" s="163" t="s">
        <v>491</v>
      </c>
      <c r="EEM56" s="163" t="s">
        <v>491</v>
      </c>
      <c r="EEN56" s="163" t="s">
        <v>491</v>
      </c>
      <c r="EEO56" s="163" t="s">
        <v>491</v>
      </c>
      <c r="EEP56" s="163" t="s">
        <v>491</v>
      </c>
      <c r="EEQ56" s="163" t="s">
        <v>491</v>
      </c>
      <c r="EER56" s="163" t="s">
        <v>491</v>
      </c>
      <c r="EES56" s="163" t="s">
        <v>491</v>
      </c>
      <c r="EET56" s="163" t="s">
        <v>491</v>
      </c>
      <c r="EEU56" s="163" t="s">
        <v>491</v>
      </c>
      <c r="EEV56" s="163" t="s">
        <v>491</v>
      </c>
      <c r="EEW56" s="163" t="s">
        <v>491</v>
      </c>
      <c r="EEX56" s="163" t="s">
        <v>491</v>
      </c>
      <c r="EEY56" s="163" t="s">
        <v>491</v>
      </c>
      <c r="EEZ56" s="163" t="s">
        <v>491</v>
      </c>
      <c r="EFA56" s="163" t="s">
        <v>491</v>
      </c>
      <c r="EFB56" s="163" t="s">
        <v>491</v>
      </c>
      <c r="EFC56" s="163" t="s">
        <v>491</v>
      </c>
      <c r="EFD56" s="163" t="s">
        <v>491</v>
      </c>
      <c r="EFE56" s="163" t="s">
        <v>491</v>
      </c>
      <c r="EFF56" s="163" t="s">
        <v>491</v>
      </c>
      <c r="EFG56" s="163" t="s">
        <v>491</v>
      </c>
      <c r="EFH56" s="163" t="s">
        <v>491</v>
      </c>
      <c r="EFI56" s="163" t="s">
        <v>491</v>
      </c>
      <c r="EFJ56" s="163" t="s">
        <v>491</v>
      </c>
      <c r="EFK56" s="163" t="s">
        <v>491</v>
      </c>
      <c r="EFL56" s="163" t="s">
        <v>491</v>
      </c>
      <c r="EFM56" s="163" t="s">
        <v>491</v>
      </c>
      <c r="EFN56" s="163" t="s">
        <v>491</v>
      </c>
      <c r="EFO56" s="163" t="s">
        <v>491</v>
      </c>
      <c r="EFP56" s="163" t="s">
        <v>491</v>
      </c>
      <c r="EFQ56" s="163" t="s">
        <v>491</v>
      </c>
      <c r="EFR56" s="163" t="s">
        <v>491</v>
      </c>
      <c r="EFS56" s="163" t="s">
        <v>491</v>
      </c>
      <c r="EFT56" s="163" t="s">
        <v>491</v>
      </c>
      <c r="EFU56" s="163" t="s">
        <v>491</v>
      </c>
      <c r="EFV56" s="163" t="s">
        <v>491</v>
      </c>
      <c r="EFW56" s="163" t="s">
        <v>491</v>
      </c>
      <c r="EFX56" s="163" t="s">
        <v>491</v>
      </c>
      <c r="EFY56" s="163" t="s">
        <v>491</v>
      </c>
      <c r="EFZ56" s="163" t="s">
        <v>491</v>
      </c>
      <c r="EGA56" s="163" t="s">
        <v>491</v>
      </c>
      <c r="EGB56" s="163" t="s">
        <v>491</v>
      </c>
      <c r="EGC56" s="163" t="s">
        <v>491</v>
      </c>
      <c r="EGD56" s="163" t="s">
        <v>491</v>
      </c>
      <c r="EGE56" s="163" t="s">
        <v>491</v>
      </c>
      <c r="EGF56" s="163" t="s">
        <v>491</v>
      </c>
      <c r="EGG56" s="163" t="s">
        <v>491</v>
      </c>
      <c r="EGH56" s="163" t="s">
        <v>491</v>
      </c>
      <c r="EGI56" s="163" t="s">
        <v>491</v>
      </c>
      <c r="EGJ56" s="163" t="s">
        <v>491</v>
      </c>
      <c r="EGK56" s="163" t="s">
        <v>491</v>
      </c>
      <c r="EGL56" s="163" t="s">
        <v>491</v>
      </c>
      <c r="EGM56" s="163" t="s">
        <v>491</v>
      </c>
      <c r="EGN56" s="163" t="s">
        <v>491</v>
      </c>
      <c r="EGO56" s="163" t="s">
        <v>491</v>
      </c>
      <c r="EGP56" s="163" t="s">
        <v>491</v>
      </c>
      <c r="EGQ56" s="163" t="s">
        <v>491</v>
      </c>
      <c r="EGR56" s="163" t="s">
        <v>491</v>
      </c>
      <c r="EGS56" s="163" t="s">
        <v>491</v>
      </c>
      <c r="EGT56" s="163" t="s">
        <v>491</v>
      </c>
      <c r="EGU56" s="163" t="s">
        <v>491</v>
      </c>
      <c r="EGV56" s="163" t="s">
        <v>491</v>
      </c>
      <c r="EGW56" s="163" t="s">
        <v>491</v>
      </c>
      <c r="EGX56" s="163" t="s">
        <v>491</v>
      </c>
      <c r="EGY56" s="163" t="s">
        <v>491</v>
      </c>
      <c r="EGZ56" s="163" t="s">
        <v>491</v>
      </c>
      <c r="EHA56" s="163" t="s">
        <v>491</v>
      </c>
      <c r="EHB56" s="163" t="s">
        <v>491</v>
      </c>
      <c r="EHC56" s="163" t="s">
        <v>491</v>
      </c>
      <c r="EHD56" s="163" t="s">
        <v>491</v>
      </c>
      <c r="EHE56" s="163" t="s">
        <v>491</v>
      </c>
      <c r="EHF56" s="163" t="s">
        <v>491</v>
      </c>
      <c r="EHG56" s="163" t="s">
        <v>491</v>
      </c>
      <c r="EHH56" s="163" t="s">
        <v>491</v>
      </c>
      <c r="EHI56" s="163" t="s">
        <v>491</v>
      </c>
      <c r="EHJ56" s="163" t="s">
        <v>491</v>
      </c>
      <c r="EHK56" s="163" t="s">
        <v>491</v>
      </c>
      <c r="EHL56" s="163" t="s">
        <v>491</v>
      </c>
      <c r="EHM56" s="163" t="s">
        <v>491</v>
      </c>
      <c r="EHN56" s="163" t="s">
        <v>491</v>
      </c>
      <c r="EHO56" s="163" t="s">
        <v>491</v>
      </c>
      <c r="EHP56" s="163" t="s">
        <v>491</v>
      </c>
      <c r="EHQ56" s="163" t="s">
        <v>491</v>
      </c>
      <c r="EHR56" s="163" t="s">
        <v>491</v>
      </c>
      <c r="EHS56" s="163" t="s">
        <v>491</v>
      </c>
      <c r="EHT56" s="163" t="s">
        <v>491</v>
      </c>
      <c r="EHU56" s="163" t="s">
        <v>491</v>
      </c>
      <c r="EHV56" s="163" t="s">
        <v>491</v>
      </c>
      <c r="EHW56" s="163" t="s">
        <v>491</v>
      </c>
      <c r="EHX56" s="163" t="s">
        <v>491</v>
      </c>
      <c r="EHY56" s="163" t="s">
        <v>491</v>
      </c>
      <c r="EHZ56" s="163" t="s">
        <v>491</v>
      </c>
      <c r="EIA56" s="163" t="s">
        <v>491</v>
      </c>
      <c r="EIB56" s="163" t="s">
        <v>491</v>
      </c>
      <c r="EIC56" s="163" t="s">
        <v>491</v>
      </c>
      <c r="EID56" s="163" t="s">
        <v>491</v>
      </c>
      <c r="EIE56" s="163" t="s">
        <v>491</v>
      </c>
      <c r="EIF56" s="163" t="s">
        <v>491</v>
      </c>
      <c r="EIG56" s="163" t="s">
        <v>491</v>
      </c>
      <c r="EIH56" s="163" t="s">
        <v>491</v>
      </c>
      <c r="EII56" s="163" t="s">
        <v>491</v>
      </c>
      <c r="EIJ56" s="163" t="s">
        <v>491</v>
      </c>
      <c r="EIK56" s="163" t="s">
        <v>491</v>
      </c>
      <c r="EIL56" s="163" t="s">
        <v>491</v>
      </c>
      <c r="EIM56" s="163" t="s">
        <v>491</v>
      </c>
      <c r="EIN56" s="163" t="s">
        <v>491</v>
      </c>
      <c r="EIO56" s="163" t="s">
        <v>491</v>
      </c>
      <c r="EIP56" s="163" t="s">
        <v>491</v>
      </c>
      <c r="EIQ56" s="163" t="s">
        <v>491</v>
      </c>
      <c r="EIR56" s="163" t="s">
        <v>491</v>
      </c>
      <c r="EIS56" s="163" t="s">
        <v>491</v>
      </c>
      <c r="EIT56" s="163" t="s">
        <v>491</v>
      </c>
      <c r="EIU56" s="163" t="s">
        <v>491</v>
      </c>
      <c r="EIV56" s="163" t="s">
        <v>491</v>
      </c>
      <c r="EIW56" s="163" t="s">
        <v>491</v>
      </c>
      <c r="EIX56" s="163" t="s">
        <v>491</v>
      </c>
      <c r="EIY56" s="163" t="s">
        <v>491</v>
      </c>
      <c r="EIZ56" s="163" t="s">
        <v>491</v>
      </c>
      <c r="EJA56" s="163" t="s">
        <v>491</v>
      </c>
      <c r="EJB56" s="163" t="s">
        <v>491</v>
      </c>
      <c r="EJC56" s="163" t="s">
        <v>491</v>
      </c>
      <c r="EJD56" s="163" t="s">
        <v>491</v>
      </c>
      <c r="EJE56" s="163" t="s">
        <v>491</v>
      </c>
      <c r="EJF56" s="163" t="s">
        <v>491</v>
      </c>
      <c r="EJG56" s="163" t="s">
        <v>491</v>
      </c>
      <c r="EJH56" s="163" t="s">
        <v>491</v>
      </c>
      <c r="EJI56" s="163" t="s">
        <v>491</v>
      </c>
      <c r="EJJ56" s="163" t="s">
        <v>491</v>
      </c>
      <c r="EJK56" s="163" t="s">
        <v>491</v>
      </c>
      <c r="EJL56" s="163" t="s">
        <v>491</v>
      </c>
      <c r="EJM56" s="163" t="s">
        <v>491</v>
      </c>
      <c r="EJN56" s="163" t="s">
        <v>491</v>
      </c>
      <c r="EJO56" s="163" t="s">
        <v>491</v>
      </c>
      <c r="EJP56" s="163" t="s">
        <v>491</v>
      </c>
      <c r="EJQ56" s="163" t="s">
        <v>491</v>
      </c>
      <c r="EJR56" s="163" t="s">
        <v>491</v>
      </c>
      <c r="EJS56" s="163" t="s">
        <v>491</v>
      </c>
      <c r="EJT56" s="163" t="s">
        <v>491</v>
      </c>
      <c r="EJU56" s="163" t="s">
        <v>491</v>
      </c>
      <c r="EJV56" s="163" t="s">
        <v>491</v>
      </c>
      <c r="EJW56" s="163" t="s">
        <v>491</v>
      </c>
      <c r="EJX56" s="163" t="s">
        <v>491</v>
      </c>
      <c r="EJY56" s="163" t="s">
        <v>491</v>
      </c>
      <c r="EJZ56" s="163" t="s">
        <v>491</v>
      </c>
      <c r="EKA56" s="163" t="s">
        <v>491</v>
      </c>
      <c r="EKB56" s="163" t="s">
        <v>491</v>
      </c>
      <c r="EKC56" s="163" t="s">
        <v>491</v>
      </c>
      <c r="EKD56" s="163" t="s">
        <v>491</v>
      </c>
      <c r="EKE56" s="163" t="s">
        <v>491</v>
      </c>
      <c r="EKF56" s="163" t="s">
        <v>491</v>
      </c>
      <c r="EKG56" s="163" t="s">
        <v>491</v>
      </c>
      <c r="EKH56" s="163" t="s">
        <v>491</v>
      </c>
      <c r="EKI56" s="163" t="s">
        <v>491</v>
      </c>
      <c r="EKJ56" s="163" t="s">
        <v>491</v>
      </c>
      <c r="EKK56" s="163" t="s">
        <v>491</v>
      </c>
      <c r="EKL56" s="163" t="s">
        <v>491</v>
      </c>
      <c r="EKM56" s="163" t="s">
        <v>491</v>
      </c>
      <c r="EKN56" s="163" t="s">
        <v>491</v>
      </c>
      <c r="EKO56" s="163" t="s">
        <v>491</v>
      </c>
      <c r="EKP56" s="163" t="s">
        <v>491</v>
      </c>
      <c r="EKQ56" s="163" t="s">
        <v>491</v>
      </c>
      <c r="EKR56" s="163" t="s">
        <v>491</v>
      </c>
      <c r="EKS56" s="163" t="s">
        <v>491</v>
      </c>
      <c r="EKT56" s="163" t="s">
        <v>491</v>
      </c>
      <c r="EKU56" s="163" t="s">
        <v>491</v>
      </c>
      <c r="EKV56" s="163" t="s">
        <v>491</v>
      </c>
      <c r="EKW56" s="163" t="s">
        <v>491</v>
      </c>
      <c r="EKX56" s="163" t="s">
        <v>491</v>
      </c>
      <c r="EKY56" s="163" t="s">
        <v>491</v>
      </c>
      <c r="EKZ56" s="163" t="s">
        <v>491</v>
      </c>
      <c r="ELA56" s="163" t="s">
        <v>491</v>
      </c>
      <c r="ELB56" s="163" t="s">
        <v>491</v>
      </c>
      <c r="ELC56" s="163" t="s">
        <v>491</v>
      </c>
      <c r="ELD56" s="163" t="s">
        <v>491</v>
      </c>
      <c r="ELE56" s="163" t="s">
        <v>491</v>
      </c>
      <c r="ELF56" s="163" t="s">
        <v>491</v>
      </c>
      <c r="ELG56" s="163" t="s">
        <v>491</v>
      </c>
      <c r="ELH56" s="163" t="s">
        <v>491</v>
      </c>
      <c r="ELI56" s="163" t="s">
        <v>491</v>
      </c>
      <c r="ELJ56" s="163" t="s">
        <v>491</v>
      </c>
      <c r="ELK56" s="163" t="s">
        <v>491</v>
      </c>
      <c r="ELL56" s="163" t="s">
        <v>491</v>
      </c>
      <c r="ELM56" s="163" t="s">
        <v>491</v>
      </c>
      <c r="ELN56" s="163" t="s">
        <v>491</v>
      </c>
      <c r="ELO56" s="163" t="s">
        <v>491</v>
      </c>
      <c r="ELP56" s="163" t="s">
        <v>491</v>
      </c>
      <c r="ELQ56" s="163" t="s">
        <v>491</v>
      </c>
      <c r="ELR56" s="163" t="s">
        <v>491</v>
      </c>
      <c r="ELS56" s="163" t="s">
        <v>491</v>
      </c>
      <c r="ELT56" s="163" t="s">
        <v>491</v>
      </c>
      <c r="ELU56" s="163" t="s">
        <v>491</v>
      </c>
      <c r="ELV56" s="163" t="s">
        <v>491</v>
      </c>
      <c r="ELW56" s="163" t="s">
        <v>491</v>
      </c>
      <c r="ELX56" s="163" t="s">
        <v>491</v>
      </c>
      <c r="ELY56" s="163" t="s">
        <v>491</v>
      </c>
      <c r="ELZ56" s="163" t="s">
        <v>491</v>
      </c>
      <c r="EMA56" s="163" t="s">
        <v>491</v>
      </c>
      <c r="EMB56" s="163" t="s">
        <v>491</v>
      </c>
      <c r="EMC56" s="163" t="s">
        <v>491</v>
      </c>
      <c r="EMD56" s="163" t="s">
        <v>491</v>
      </c>
      <c r="EME56" s="163" t="s">
        <v>491</v>
      </c>
      <c r="EMF56" s="163" t="s">
        <v>491</v>
      </c>
      <c r="EMG56" s="163" t="s">
        <v>491</v>
      </c>
      <c r="EMH56" s="163" t="s">
        <v>491</v>
      </c>
      <c r="EMI56" s="163" t="s">
        <v>491</v>
      </c>
      <c r="EMJ56" s="163" t="s">
        <v>491</v>
      </c>
      <c r="EMK56" s="163" t="s">
        <v>491</v>
      </c>
      <c r="EML56" s="163" t="s">
        <v>491</v>
      </c>
      <c r="EMM56" s="163" t="s">
        <v>491</v>
      </c>
      <c r="EMN56" s="163" t="s">
        <v>491</v>
      </c>
      <c r="EMO56" s="163" t="s">
        <v>491</v>
      </c>
      <c r="EMP56" s="163" t="s">
        <v>491</v>
      </c>
      <c r="EMQ56" s="163" t="s">
        <v>491</v>
      </c>
      <c r="EMR56" s="163" t="s">
        <v>491</v>
      </c>
      <c r="EMS56" s="163" t="s">
        <v>491</v>
      </c>
      <c r="EMT56" s="163" t="s">
        <v>491</v>
      </c>
      <c r="EMU56" s="163" t="s">
        <v>491</v>
      </c>
      <c r="EMV56" s="163" t="s">
        <v>491</v>
      </c>
      <c r="EMW56" s="163" t="s">
        <v>491</v>
      </c>
      <c r="EMX56" s="163" t="s">
        <v>491</v>
      </c>
      <c r="EMY56" s="163" t="s">
        <v>491</v>
      </c>
      <c r="EMZ56" s="163" t="s">
        <v>491</v>
      </c>
      <c r="ENA56" s="163" t="s">
        <v>491</v>
      </c>
      <c r="ENB56" s="163" t="s">
        <v>491</v>
      </c>
      <c r="ENC56" s="163" t="s">
        <v>491</v>
      </c>
      <c r="END56" s="163" t="s">
        <v>491</v>
      </c>
      <c r="ENE56" s="163" t="s">
        <v>491</v>
      </c>
      <c r="ENF56" s="163" t="s">
        <v>491</v>
      </c>
      <c r="ENG56" s="163" t="s">
        <v>491</v>
      </c>
      <c r="ENH56" s="163" t="s">
        <v>491</v>
      </c>
      <c r="ENI56" s="163" t="s">
        <v>491</v>
      </c>
      <c r="ENJ56" s="163" t="s">
        <v>491</v>
      </c>
      <c r="ENK56" s="163" t="s">
        <v>491</v>
      </c>
      <c r="ENL56" s="163" t="s">
        <v>491</v>
      </c>
      <c r="ENM56" s="163" t="s">
        <v>491</v>
      </c>
      <c r="ENN56" s="163" t="s">
        <v>491</v>
      </c>
      <c r="ENO56" s="163" t="s">
        <v>491</v>
      </c>
      <c r="ENP56" s="163" t="s">
        <v>491</v>
      </c>
      <c r="ENQ56" s="163" t="s">
        <v>491</v>
      </c>
      <c r="ENR56" s="163" t="s">
        <v>491</v>
      </c>
      <c r="ENS56" s="163" t="s">
        <v>491</v>
      </c>
      <c r="ENT56" s="163" t="s">
        <v>491</v>
      </c>
      <c r="ENU56" s="163" t="s">
        <v>491</v>
      </c>
      <c r="ENV56" s="163" t="s">
        <v>491</v>
      </c>
      <c r="ENW56" s="163" t="s">
        <v>491</v>
      </c>
      <c r="ENX56" s="163" t="s">
        <v>491</v>
      </c>
      <c r="ENY56" s="163" t="s">
        <v>491</v>
      </c>
      <c r="ENZ56" s="163" t="s">
        <v>491</v>
      </c>
      <c r="EOA56" s="163" t="s">
        <v>491</v>
      </c>
      <c r="EOB56" s="163" t="s">
        <v>491</v>
      </c>
      <c r="EOC56" s="163" t="s">
        <v>491</v>
      </c>
      <c r="EOD56" s="163" t="s">
        <v>491</v>
      </c>
      <c r="EOE56" s="163" t="s">
        <v>491</v>
      </c>
      <c r="EOF56" s="163" t="s">
        <v>491</v>
      </c>
      <c r="EOG56" s="163" t="s">
        <v>491</v>
      </c>
      <c r="EOH56" s="163" t="s">
        <v>491</v>
      </c>
      <c r="EOI56" s="163" t="s">
        <v>491</v>
      </c>
      <c r="EOJ56" s="163" t="s">
        <v>491</v>
      </c>
      <c r="EOK56" s="163" t="s">
        <v>491</v>
      </c>
      <c r="EOL56" s="163" t="s">
        <v>491</v>
      </c>
      <c r="EOM56" s="163" t="s">
        <v>491</v>
      </c>
      <c r="EON56" s="163" t="s">
        <v>491</v>
      </c>
      <c r="EOO56" s="163" t="s">
        <v>491</v>
      </c>
      <c r="EOP56" s="163" t="s">
        <v>491</v>
      </c>
      <c r="EOQ56" s="163" t="s">
        <v>491</v>
      </c>
      <c r="EOR56" s="163" t="s">
        <v>491</v>
      </c>
      <c r="EOS56" s="163" t="s">
        <v>491</v>
      </c>
      <c r="EOT56" s="163" t="s">
        <v>491</v>
      </c>
      <c r="EOU56" s="163" t="s">
        <v>491</v>
      </c>
      <c r="EOV56" s="163" t="s">
        <v>491</v>
      </c>
      <c r="EOW56" s="163" t="s">
        <v>491</v>
      </c>
      <c r="EOX56" s="163" t="s">
        <v>491</v>
      </c>
      <c r="EOY56" s="163" t="s">
        <v>491</v>
      </c>
      <c r="EOZ56" s="163" t="s">
        <v>491</v>
      </c>
      <c r="EPA56" s="163" t="s">
        <v>491</v>
      </c>
      <c r="EPB56" s="163" t="s">
        <v>491</v>
      </c>
      <c r="EPC56" s="163" t="s">
        <v>491</v>
      </c>
      <c r="EPD56" s="163" t="s">
        <v>491</v>
      </c>
      <c r="EPE56" s="163" t="s">
        <v>491</v>
      </c>
      <c r="EPF56" s="163" t="s">
        <v>491</v>
      </c>
      <c r="EPG56" s="163" t="s">
        <v>491</v>
      </c>
      <c r="EPH56" s="163" t="s">
        <v>491</v>
      </c>
      <c r="EPI56" s="163" t="s">
        <v>491</v>
      </c>
      <c r="EPJ56" s="163" t="s">
        <v>491</v>
      </c>
      <c r="EPK56" s="163" t="s">
        <v>491</v>
      </c>
      <c r="EPL56" s="163" t="s">
        <v>491</v>
      </c>
      <c r="EPM56" s="163" t="s">
        <v>491</v>
      </c>
      <c r="EPN56" s="163" t="s">
        <v>491</v>
      </c>
      <c r="EPO56" s="163" t="s">
        <v>491</v>
      </c>
      <c r="EPP56" s="163" t="s">
        <v>491</v>
      </c>
      <c r="EPQ56" s="163" t="s">
        <v>491</v>
      </c>
      <c r="EPR56" s="163" t="s">
        <v>491</v>
      </c>
      <c r="EPS56" s="163" t="s">
        <v>491</v>
      </c>
      <c r="EPT56" s="163" t="s">
        <v>491</v>
      </c>
      <c r="EPU56" s="163" t="s">
        <v>491</v>
      </c>
      <c r="EPV56" s="163" t="s">
        <v>491</v>
      </c>
      <c r="EPW56" s="163" t="s">
        <v>491</v>
      </c>
      <c r="EPX56" s="163" t="s">
        <v>491</v>
      </c>
      <c r="EPY56" s="163" t="s">
        <v>491</v>
      </c>
      <c r="EPZ56" s="163" t="s">
        <v>491</v>
      </c>
      <c r="EQA56" s="163" t="s">
        <v>491</v>
      </c>
      <c r="EQB56" s="163" t="s">
        <v>491</v>
      </c>
      <c r="EQC56" s="163" t="s">
        <v>491</v>
      </c>
      <c r="EQD56" s="163" t="s">
        <v>491</v>
      </c>
      <c r="EQE56" s="163" t="s">
        <v>491</v>
      </c>
      <c r="EQF56" s="163" t="s">
        <v>491</v>
      </c>
      <c r="EQG56" s="163" t="s">
        <v>491</v>
      </c>
      <c r="EQH56" s="163" t="s">
        <v>491</v>
      </c>
      <c r="EQI56" s="163" t="s">
        <v>491</v>
      </c>
      <c r="EQJ56" s="163" t="s">
        <v>491</v>
      </c>
      <c r="EQK56" s="163" t="s">
        <v>491</v>
      </c>
      <c r="EQL56" s="163" t="s">
        <v>491</v>
      </c>
      <c r="EQM56" s="163" t="s">
        <v>491</v>
      </c>
      <c r="EQN56" s="163" t="s">
        <v>491</v>
      </c>
      <c r="EQO56" s="163" t="s">
        <v>491</v>
      </c>
      <c r="EQP56" s="163" t="s">
        <v>491</v>
      </c>
      <c r="EQQ56" s="163" t="s">
        <v>491</v>
      </c>
      <c r="EQR56" s="163" t="s">
        <v>491</v>
      </c>
      <c r="EQS56" s="163" t="s">
        <v>491</v>
      </c>
      <c r="EQT56" s="163" t="s">
        <v>491</v>
      </c>
      <c r="EQU56" s="163" t="s">
        <v>491</v>
      </c>
      <c r="EQV56" s="163" t="s">
        <v>491</v>
      </c>
      <c r="EQW56" s="163" t="s">
        <v>491</v>
      </c>
      <c r="EQX56" s="163" t="s">
        <v>491</v>
      </c>
      <c r="EQY56" s="163" t="s">
        <v>491</v>
      </c>
      <c r="EQZ56" s="163" t="s">
        <v>491</v>
      </c>
      <c r="ERA56" s="163" t="s">
        <v>491</v>
      </c>
      <c r="ERB56" s="163" t="s">
        <v>491</v>
      </c>
      <c r="ERC56" s="163" t="s">
        <v>491</v>
      </c>
      <c r="ERD56" s="163" t="s">
        <v>491</v>
      </c>
      <c r="ERE56" s="163" t="s">
        <v>491</v>
      </c>
      <c r="ERF56" s="163" t="s">
        <v>491</v>
      </c>
      <c r="ERG56" s="163" t="s">
        <v>491</v>
      </c>
      <c r="ERH56" s="163" t="s">
        <v>491</v>
      </c>
      <c r="ERI56" s="163" t="s">
        <v>491</v>
      </c>
      <c r="ERJ56" s="163" t="s">
        <v>491</v>
      </c>
      <c r="ERK56" s="163" t="s">
        <v>491</v>
      </c>
      <c r="ERL56" s="163" t="s">
        <v>491</v>
      </c>
      <c r="ERM56" s="163" t="s">
        <v>491</v>
      </c>
      <c r="ERN56" s="163" t="s">
        <v>491</v>
      </c>
      <c r="ERO56" s="163" t="s">
        <v>491</v>
      </c>
      <c r="ERP56" s="163" t="s">
        <v>491</v>
      </c>
      <c r="ERQ56" s="163" t="s">
        <v>491</v>
      </c>
      <c r="ERR56" s="163" t="s">
        <v>491</v>
      </c>
      <c r="ERS56" s="163" t="s">
        <v>491</v>
      </c>
      <c r="ERT56" s="163" t="s">
        <v>491</v>
      </c>
      <c r="ERU56" s="163" t="s">
        <v>491</v>
      </c>
      <c r="ERV56" s="163" t="s">
        <v>491</v>
      </c>
      <c r="ERW56" s="163" t="s">
        <v>491</v>
      </c>
      <c r="ERX56" s="163" t="s">
        <v>491</v>
      </c>
      <c r="ERY56" s="163" t="s">
        <v>491</v>
      </c>
      <c r="ERZ56" s="163" t="s">
        <v>491</v>
      </c>
      <c r="ESA56" s="163" t="s">
        <v>491</v>
      </c>
      <c r="ESB56" s="163" t="s">
        <v>491</v>
      </c>
      <c r="ESC56" s="163" t="s">
        <v>491</v>
      </c>
      <c r="ESD56" s="163" t="s">
        <v>491</v>
      </c>
      <c r="ESE56" s="163" t="s">
        <v>491</v>
      </c>
      <c r="ESF56" s="163" t="s">
        <v>491</v>
      </c>
      <c r="ESG56" s="163" t="s">
        <v>491</v>
      </c>
      <c r="ESH56" s="163" t="s">
        <v>491</v>
      </c>
      <c r="ESI56" s="163" t="s">
        <v>491</v>
      </c>
      <c r="ESJ56" s="163" t="s">
        <v>491</v>
      </c>
      <c r="ESK56" s="163" t="s">
        <v>491</v>
      </c>
      <c r="ESL56" s="163" t="s">
        <v>491</v>
      </c>
      <c r="ESM56" s="163" t="s">
        <v>491</v>
      </c>
      <c r="ESN56" s="163" t="s">
        <v>491</v>
      </c>
      <c r="ESO56" s="163" t="s">
        <v>491</v>
      </c>
      <c r="ESP56" s="163" t="s">
        <v>491</v>
      </c>
      <c r="ESQ56" s="163" t="s">
        <v>491</v>
      </c>
      <c r="ESR56" s="163" t="s">
        <v>491</v>
      </c>
      <c r="ESS56" s="163" t="s">
        <v>491</v>
      </c>
      <c r="EST56" s="163" t="s">
        <v>491</v>
      </c>
      <c r="ESU56" s="163" t="s">
        <v>491</v>
      </c>
      <c r="ESV56" s="163" t="s">
        <v>491</v>
      </c>
      <c r="ESW56" s="163" t="s">
        <v>491</v>
      </c>
      <c r="ESX56" s="163" t="s">
        <v>491</v>
      </c>
      <c r="ESY56" s="163" t="s">
        <v>491</v>
      </c>
      <c r="ESZ56" s="163" t="s">
        <v>491</v>
      </c>
      <c r="ETA56" s="163" t="s">
        <v>491</v>
      </c>
      <c r="ETB56" s="163" t="s">
        <v>491</v>
      </c>
      <c r="ETC56" s="163" t="s">
        <v>491</v>
      </c>
      <c r="ETD56" s="163" t="s">
        <v>491</v>
      </c>
      <c r="ETE56" s="163" t="s">
        <v>491</v>
      </c>
      <c r="ETF56" s="163" t="s">
        <v>491</v>
      </c>
      <c r="ETG56" s="163" t="s">
        <v>491</v>
      </c>
      <c r="ETH56" s="163" t="s">
        <v>491</v>
      </c>
      <c r="ETI56" s="163" t="s">
        <v>491</v>
      </c>
      <c r="ETJ56" s="163" t="s">
        <v>491</v>
      </c>
      <c r="ETK56" s="163" t="s">
        <v>491</v>
      </c>
      <c r="ETL56" s="163" t="s">
        <v>491</v>
      </c>
      <c r="ETM56" s="163" t="s">
        <v>491</v>
      </c>
      <c r="ETN56" s="163" t="s">
        <v>491</v>
      </c>
      <c r="ETO56" s="163" t="s">
        <v>491</v>
      </c>
      <c r="ETP56" s="163" t="s">
        <v>491</v>
      </c>
      <c r="ETQ56" s="163" t="s">
        <v>491</v>
      </c>
      <c r="ETR56" s="163" t="s">
        <v>491</v>
      </c>
      <c r="ETS56" s="163" t="s">
        <v>491</v>
      </c>
      <c r="ETT56" s="163" t="s">
        <v>491</v>
      </c>
      <c r="ETU56" s="163" t="s">
        <v>491</v>
      </c>
      <c r="ETV56" s="163" t="s">
        <v>491</v>
      </c>
      <c r="ETW56" s="163" t="s">
        <v>491</v>
      </c>
      <c r="ETX56" s="163" t="s">
        <v>491</v>
      </c>
      <c r="ETY56" s="163" t="s">
        <v>491</v>
      </c>
      <c r="ETZ56" s="163" t="s">
        <v>491</v>
      </c>
      <c r="EUA56" s="163" t="s">
        <v>491</v>
      </c>
      <c r="EUB56" s="163" t="s">
        <v>491</v>
      </c>
      <c r="EUC56" s="163" t="s">
        <v>491</v>
      </c>
      <c r="EUD56" s="163" t="s">
        <v>491</v>
      </c>
      <c r="EUE56" s="163" t="s">
        <v>491</v>
      </c>
      <c r="EUF56" s="163" t="s">
        <v>491</v>
      </c>
      <c r="EUG56" s="163" t="s">
        <v>491</v>
      </c>
      <c r="EUH56" s="163" t="s">
        <v>491</v>
      </c>
      <c r="EUI56" s="163" t="s">
        <v>491</v>
      </c>
      <c r="EUJ56" s="163" t="s">
        <v>491</v>
      </c>
      <c r="EUK56" s="163" t="s">
        <v>491</v>
      </c>
      <c r="EUL56" s="163" t="s">
        <v>491</v>
      </c>
      <c r="EUM56" s="163" t="s">
        <v>491</v>
      </c>
      <c r="EUN56" s="163" t="s">
        <v>491</v>
      </c>
      <c r="EUO56" s="163" t="s">
        <v>491</v>
      </c>
      <c r="EUP56" s="163" t="s">
        <v>491</v>
      </c>
      <c r="EUQ56" s="163" t="s">
        <v>491</v>
      </c>
      <c r="EUR56" s="163" t="s">
        <v>491</v>
      </c>
      <c r="EUS56" s="163" t="s">
        <v>491</v>
      </c>
      <c r="EUT56" s="163" t="s">
        <v>491</v>
      </c>
      <c r="EUU56" s="163" t="s">
        <v>491</v>
      </c>
      <c r="EUV56" s="163" t="s">
        <v>491</v>
      </c>
      <c r="EUW56" s="163" t="s">
        <v>491</v>
      </c>
      <c r="EUX56" s="163" t="s">
        <v>491</v>
      </c>
      <c r="EUY56" s="163" t="s">
        <v>491</v>
      </c>
      <c r="EUZ56" s="163" t="s">
        <v>491</v>
      </c>
      <c r="EVA56" s="163" t="s">
        <v>491</v>
      </c>
      <c r="EVB56" s="163" t="s">
        <v>491</v>
      </c>
      <c r="EVC56" s="163" t="s">
        <v>491</v>
      </c>
      <c r="EVD56" s="163" t="s">
        <v>491</v>
      </c>
      <c r="EVE56" s="163" t="s">
        <v>491</v>
      </c>
      <c r="EVF56" s="163" t="s">
        <v>491</v>
      </c>
      <c r="EVG56" s="163" t="s">
        <v>491</v>
      </c>
      <c r="EVH56" s="163" t="s">
        <v>491</v>
      </c>
      <c r="EVI56" s="163" t="s">
        <v>491</v>
      </c>
      <c r="EVJ56" s="163" t="s">
        <v>491</v>
      </c>
      <c r="EVK56" s="163" t="s">
        <v>491</v>
      </c>
      <c r="EVL56" s="163" t="s">
        <v>491</v>
      </c>
      <c r="EVM56" s="163" t="s">
        <v>491</v>
      </c>
      <c r="EVN56" s="163" t="s">
        <v>491</v>
      </c>
      <c r="EVO56" s="163" t="s">
        <v>491</v>
      </c>
      <c r="EVP56" s="163" t="s">
        <v>491</v>
      </c>
      <c r="EVQ56" s="163" t="s">
        <v>491</v>
      </c>
      <c r="EVR56" s="163" t="s">
        <v>491</v>
      </c>
      <c r="EVS56" s="163" t="s">
        <v>491</v>
      </c>
      <c r="EVT56" s="163" t="s">
        <v>491</v>
      </c>
      <c r="EVU56" s="163" t="s">
        <v>491</v>
      </c>
      <c r="EVV56" s="163" t="s">
        <v>491</v>
      </c>
      <c r="EVW56" s="163" t="s">
        <v>491</v>
      </c>
      <c r="EVX56" s="163" t="s">
        <v>491</v>
      </c>
      <c r="EVY56" s="163" t="s">
        <v>491</v>
      </c>
      <c r="EVZ56" s="163" t="s">
        <v>491</v>
      </c>
      <c r="EWA56" s="163" t="s">
        <v>491</v>
      </c>
      <c r="EWB56" s="163" t="s">
        <v>491</v>
      </c>
      <c r="EWC56" s="163" t="s">
        <v>491</v>
      </c>
      <c r="EWD56" s="163" t="s">
        <v>491</v>
      </c>
      <c r="EWE56" s="163" t="s">
        <v>491</v>
      </c>
      <c r="EWF56" s="163" t="s">
        <v>491</v>
      </c>
      <c r="EWG56" s="163" t="s">
        <v>491</v>
      </c>
      <c r="EWH56" s="163" t="s">
        <v>491</v>
      </c>
      <c r="EWI56" s="163" t="s">
        <v>491</v>
      </c>
      <c r="EWJ56" s="163" t="s">
        <v>491</v>
      </c>
      <c r="EWK56" s="163" t="s">
        <v>491</v>
      </c>
      <c r="EWL56" s="163" t="s">
        <v>491</v>
      </c>
      <c r="EWM56" s="163" t="s">
        <v>491</v>
      </c>
      <c r="EWN56" s="163" t="s">
        <v>491</v>
      </c>
      <c r="EWO56" s="163" t="s">
        <v>491</v>
      </c>
      <c r="EWP56" s="163" t="s">
        <v>491</v>
      </c>
      <c r="EWQ56" s="163" t="s">
        <v>491</v>
      </c>
      <c r="EWR56" s="163" t="s">
        <v>491</v>
      </c>
      <c r="EWS56" s="163" t="s">
        <v>491</v>
      </c>
      <c r="EWT56" s="163" t="s">
        <v>491</v>
      </c>
      <c r="EWU56" s="163" t="s">
        <v>491</v>
      </c>
      <c r="EWV56" s="163" t="s">
        <v>491</v>
      </c>
      <c r="EWW56" s="163" t="s">
        <v>491</v>
      </c>
      <c r="EWX56" s="163" t="s">
        <v>491</v>
      </c>
      <c r="EWY56" s="163" t="s">
        <v>491</v>
      </c>
      <c r="EWZ56" s="163" t="s">
        <v>491</v>
      </c>
      <c r="EXA56" s="163" t="s">
        <v>491</v>
      </c>
      <c r="EXB56" s="163" t="s">
        <v>491</v>
      </c>
      <c r="EXC56" s="163" t="s">
        <v>491</v>
      </c>
      <c r="EXD56" s="163" t="s">
        <v>491</v>
      </c>
      <c r="EXE56" s="163" t="s">
        <v>491</v>
      </c>
      <c r="EXF56" s="163" t="s">
        <v>491</v>
      </c>
      <c r="EXG56" s="163" t="s">
        <v>491</v>
      </c>
      <c r="EXH56" s="163" t="s">
        <v>491</v>
      </c>
      <c r="EXI56" s="163" t="s">
        <v>491</v>
      </c>
      <c r="EXJ56" s="163" t="s">
        <v>491</v>
      </c>
      <c r="EXK56" s="163" t="s">
        <v>491</v>
      </c>
      <c r="EXL56" s="163" t="s">
        <v>491</v>
      </c>
      <c r="EXM56" s="163" t="s">
        <v>491</v>
      </c>
      <c r="EXN56" s="163" t="s">
        <v>491</v>
      </c>
      <c r="EXO56" s="163" t="s">
        <v>491</v>
      </c>
      <c r="EXP56" s="163" t="s">
        <v>491</v>
      </c>
      <c r="EXQ56" s="163" t="s">
        <v>491</v>
      </c>
      <c r="EXR56" s="163" t="s">
        <v>491</v>
      </c>
      <c r="EXS56" s="163" t="s">
        <v>491</v>
      </c>
      <c r="EXT56" s="163" t="s">
        <v>491</v>
      </c>
      <c r="EXU56" s="163" t="s">
        <v>491</v>
      </c>
      <c r="EXV56" s="163" t="s">
        <v>491</v>
      </c>
      <c r="EXW56" s="163" t="s">
        <v>491</v>
      </c>
      <c r="EXX56" s="163" t="s">
        <v>491</v>
      </c>
      <c r="EXY56" s="163" t="s">
        <v>491</v>
      </c>
      <c r="EXZ56" s="163" t="s">
        <v>491</v>
      </c>
      <c r="EYA56" s="163" t="s">
        <v>491</v>
      </c>
      <c r="EYB56" s="163" t="s">
        <v>491</v>
      </c>
      <c r="EYC56" s="163" t="s">
        <v>491</v>
      </c>
      <c r="EYD56" s="163" t="s">
        <v>491</v>
      </c>
      <c r="EYE56" s="163" t="s">
        <v>491</v>
      </c>
      <c r="EYF56" s="163" t="s">
        <v>491</v>
      </c>
      <c r="EYG56" s="163" t="s">
        <v>491</v>
      </c>
      <c r="EYH56" s="163" t="s">
        <v>491</v>
      </c>
      <c r="EYI56" s="163" t="s">
        <v>491</v>
      </c>
      <c r="EYJ56" s="163" t="s">
        <v>491</v>
      </c>
      <c r="EYK56" s="163" t="s">
        <v>491</v>
      </c>
      <c r="EYL56" s="163" t="s">
        <v>491</v>
      </c>
      <c r="EYM56" s="163" t="s">
        <v>491</v>
      </c>
      <c r="EYN56" s="163" t="s">
        <v>491</v>
      </c>
      <c r="EYO56" s="163" t="s">
        <v>491</v>
      </c>
      <c r="EYP56" s="163" t="s">
        <v>491</v>
      </c>
      <c r="EYQ56" s="163" t="s">
        <v>491</v>
      </c>
      <c r="EYR56" s="163" t="s">
        <v>491</v>
      </c>
      <c r="EYS56" s="163" t="s">
        <v>491</v>
      </c>
      <c r="EYT56" s="163" t="s">
        <v>491</v>
      </c>
      <c r="EYU56" s="163" t="s">
        <v>491</v>
      </c>
      <c r="EYV56" s="163" t="s">
        <v>491</v>
      </c>
      <c r="EYW56" s="163" t="s">
        <v>491</v>
      </c>
      <c r="EYX56" s="163" t="s">
        <v>491</v>
      </c>
      <c r="EYY56" s="163" t="s">
        <v>491</v>
      </c>
      <c r="EYZ56" s="163" t="s">
        <v>491</v>
      </c>
      <c r="EZA56" s="163" t="s">
        <v>491</v>
      </c>
      <c r="EZB56" s="163" t="s">
        <v>491</v>
      </c>
      <c r="EZC56" s="163" t="s">
        <v>491</v>
      </c>
      <c r="EZD56" s="163" t="s">
        <v>491</v>
      </c>
      <c r="EZE56" s="163" t="s">
        <v>491</v>
      </c>
      <c r="EZF56" s="163" t="s">
        <v>491</v>
      </c>
      <c r="EZG56" s="163" t="s">
        <v>491</v>
      </c>
      <c r="EZH56" s="163" t="s">
        <v>491</v>
      </c>
      <c r="EZI56" s="163" t="s">
        <v>491</v>
      </c>
      <c r="EZJ56" s="163" t="s">
        <v>491</v>
      </c>
      <c r="EZK56" s="163" t="s">
        <v>491</v>
      </c>
      <c r="EZL56" s="163" t="s">
        <v>491</v>
      </c>
      <c r="EZM56" s="163" t="s">
        <v>491</v>
      </c>
      <c r="EZN56" s="163" t="s">
        <v>491</v>
      </c>
      <c r="EZO56" s="163" t="s">
        <v>491</v>
      </c>
      <c r="EZP56" s="163" t="s">
        <v>491</v>
      </c>
      <c r="EZQ56" s="163" t="s">
        <v>491</v>
      </c>
      <c r="EZR56" s="163" t="s">
        <v>491</v>
      </c>
      <c r="EZS56" s="163" t="s">
        <v>491</v>
      </c>
      <c r="EZT56" s="163" t="s">
        <v>491</v>
      </c>
      <c r="EZU56" s="163" t="s">
        <v>491</v>
      </c>
      <c r="EZV56" s="163" t="s">
        <v>491</v>
      </c>
      <c r="EZW56" s="163" t="s">
        <v>491</v>
      </c>
      <c r="EZX56" s="163" t="s">
        <v>491</v>
      </c>
      <c r="EZY56" s="163" t="s">
        <v>491</v>
      </c>
      <c r="EZZ56" s="163" t="s">
        <v>491</v>
      </c>
      <c r="FAA56" s="163" t="s">
        <v>491</v>
      </c>
      <c r="FAB56" s="163" t="s">
        <v>491</v>
      </c>
      <c r="FAC56" s="163" t="s">
        <v>491</v>
      </c>
      <c r="FAD56" s="163" t="s">
        <v>491</v>
      </c>
      <c r="FAE56" s="163" t="s">
        <v>491</v>
      </c>
      <c r="FAF56" s="163" t="s">
        <v>491</v>
      </c>
      <c r="FAG56" s="163" t="s">
        <v>491</v>
      </c>
      <c r="FAH56" s="163" t="s">
        <v>491</v>
      </c>
      <c r="FAI56" s="163" t="s">
        <v>491</v>
      </c>
      <c r="FAJ56" s="163" t="s">
        <v>491</v>
      </c>
      <c r="FAK56" s="163" t="s">
        <v>491</v>
      </c>
      <c r="FAL56" s="163" t="s">
        <v>491</v>
      </c>
      <c r="FAM56" s="163" t="s">
        <v>491</v>
      </c>
      <c r="FAN56" s="163" t="s">
        <v>491</v>
      </c>
      <c r="FAO56" s="163" t="s">
        <v>491</v>
      </c>
      <c r="FAP56" s="163" t="s">
        <v>491</v>
      </c>
      <c r="FAQ56" s="163" t="s">
        <v>491</v>
      </c>
      <c r="FAR56" s="163" t="s">
        <v>491</v>
      </c>
      <c r="FAS56" s="163" t="s">
        <v>491</v>
      </c>
      <c r="FAT56" s="163" t="s">
        <v>491</v>
      </c>
      <c r="FAU56" s="163" t="s">
        <v>491</v>
      </c>
      <c r="FAV56" s="163" t="s">
        <v>491</v>
      </c>
      <c r="FAW56" s="163" t="s">
        <v>491</v>
      </c>
      <c r="FAX56" s="163" t="s">
        <v>491</v>
      </c>
      <c r="FAY56" s="163" t="s">
        <v>491</v>
      </c>
      <c r="FAZ56" s="163" t="s">
        <v>491</v>
      </c>
      <c r="FBA56" s="163" t="s">
        <v>491</v>
      </c>
      <c r="FBB56" s="163" t="s">
        <v>491</v>
      </c>
      <c r="FBC56" s="163" t="s">
        <v>491</v>
      </c>
      <c r="FBD56" s="163" t="s">
        <v>491</v>
      </c>
      <c r="FBE56" s="163" t="s">
        <v>491</v>
      </c>
      <c r="FBF56" s="163" t="s">
        <v>491</v>
      </c>
      <c r="FBG56" s="163" t="s">
        <v>491</v>
      </c>
      <c r="FBH56" s="163" t="s">
        <v>491</v>
      </c>
      <c r="FBI56" s="163" t="s">
        <v>491</v>
      </c>
      <c r="FBJ56" s="163" t="s">
        <v>491</v>
      </c>
      <c r="FBK56" s="163" t="s">
        <v>491</v>
      </c>
      <c r="FBL56" s="163" t="s">
        <v>491</v>
      </c>
      <c r="FBM56" s="163" t="s">
        <v>491</v>
      </c>
      <c r="FBN56" s="163" t="s">
        <v>491</v>
      </c>
      <c r="FBO56" s="163" t="s">
        <v>491</v>
      </c>
      <c r="FBP56" s="163" t="s">
        <v>491</v>
      </c>
      <c r="FBQ56" s="163" t="s">
        <v>491</v>
      </c>
      <c r="FBR56" s="163" t="s">
        <v>491</v>
      </c>
      <c r="FBS56" s="163" t="s">
        <v>491</v>
      </c>
      <c r="FBT56" s="163" t="s">
        <v>491</v>
      </c>
      <c r="FBU56" s="163" t="s">
        <v>491</v>
      </c>
      <c r="FBV56" s="163" t="s">
        <v>491</v>
      </c>
      <c r="FBW56" s="163" t="s">
        <v>491</v>
      </c>
      <c r="FBX56" s="163" t="s">
        <v>491</v>
      </c>
      <c r="FBY56" s="163" t="s">
        <v>491</v>
      </c>
      <c r="FBZ56" s="163" t="s">
        <v>491</v>
      </c>
      <c r="FCA56" s="163" t="s">
        <v>491</v>
      </c>
      <c r="FCB56" s="163" t="s">
        <v>491</v>
      </c>
      <c r="FCC56" s="163" t="s">
        <v>491</v>
      </c>
      <c r="FCD56" s="163" t="s">
        <v>491</v>
      </c>
      <c r="FCE56" s="163" t="s">
        <v>491</v>
      </c>
      <c r="FCF56" s="163" t="s">
        <v>491</v>
      </c>
      <c r="FCG56" s="163" t="s">
        <v>491</v>
      </c>
      <c r="FCH56" s="163" t="s">
        <v>491</v>
      </c>
      <c r="FCI56" s="163" t="s">
        <v>491</v>
      </c>
      <c r="FCJ56" s="163" t="s">
        <v>491</v>
      </c>
      <c r="FCK56" s="163" t="s">
        <v>491</v>
      </c>
      <c r="FCL56" s="163" t="s">
        <v>491</v>
      </c>
      <c r="FCM56" s="163" t="s">
        <v>491</v>
      </c>
      <c r="FCN56" s="163" t="s">
        <v>491</v>
      </c>
      <c r="FCO56" s="163" t="s">
        <v>491</v>
      </c>
      <c r="FCP56" s="163" t="s">
        <v>491</v>
      </c>
      <c r="FCQ56" s="163" t="s">
        <v>491</v>
      </c>
      <c r="FCR56" s="163" t="s">
        <v>491</v>
      </c>
      <c r="FCS56" s="163" t="s">
        <v>491</v>
      </c>
      <c r="FCT56" s="163" t="s">
        <v>491</v>
      </c>
      <c r="FCU56" s="163" t="s">
        <v>491</v>
      </c>
      <c r="FCV56" s="163" t="s">
        <v>491</v>
      </c>
      <c r="FCW56" s="163" t="s">
        <v>491</v>
      </c>
      <c r="FCX56" s="163" t="s">
        <v>491</v>
      </c>
      <c r="FCY56" s="163" t="s">
        <v>491</v>
      </c>
      <c r="FCZ56" s="163" t="s">
        <v>491</v>
      </c>
      <c r="FDA56" s="163" t="s">
        <v>491</v>
      </c>
      <c r="FDB56" s="163" t="s">
        <v>491</v>
      </c>
      <c r="FDC56" s="163" t="s">
        <v>491</v>
      </c>
      <c r="FDD56" s="163" t="s">
        <v>491</v>
      </c>
      <c r="FDE56" s="163" t="s">
        <v>491</v>
      </c>
      <c r="FDF56" s="163" t="s">
        <v>491</v>
      </c>
      <c r="FDG56" s="163" t="s">
        <v>491</v>
      </c>
      <c r="FDH56" s="163" t="s">
        <v>491</v>
      </c>
      <c r="FDI56" s="163" t="s">
        <v>491</v>
      </c>
      <c r="FDJ56" s="163" t="s">
        <v>491</v>
      </c>
      <c r="FDK56" s="163" t="s">
        <v>491</v>
      </c>
      <c r="FDL56" s="163" t="s">
        <v>491</v>
      </c>
      <c r="FDM56" s="163" t="s">
        <v>491</v>
      </c>
      <c r="FDN56" s="163" t="s">
        <v>491</v>
      </c>
      <c r="FDO56" s="163" t="s">
        <v>491</v>
      </c>
      <c r="FDP56" s="163" t="s">
        <v>491</v>
      </c>
      <c r="FDQ56" s="163" t="s">
        <v>491</v>
      </c>
      <c r="FDR56" s="163" t="s">
        <v>491</v>
      </c>
      <c r="FDS56" s="163" t="s">
        <v>491</v>
      </c>
      <c r="FDT56" s="163" t="s">
        <v>491</v>
      </c>
      <c r="FDU56" s="163" t="s">
        <v>491</v>
      </c>
      <c r="FDV56" s="163" t="s">
        <v>491</v>
      </c>
      <c r="FDW56" s="163" t="s">
        <v>491</v>
      </c>
      <c r="FDX56" s="163" t="s">
        <v>491</v>
      </c>
      <c r="FDY56" s="163" t="s">
        <v>491</v>
      </c>
      <c r="FDZ56" s="163" t="s">
        <v>491</v>
      </c>
      <c r="FEA56" s="163" t="s">
        <v>491</v>
      </c>
      <c r="FEB56" s="163" t="s">
        <v>491</v>
      </c>
      <c r="FEC56" s="163" t="s">
        <v>491</v>
      </c>
      <c r="FED56" s="163" t="s">
        <v>491</v>
      </c>
      <c r="FEE56" s="163" t="s">
        <v>491</v>
      </c>
      <c r="FEF56" s="163" t="s">
        <v>491</v>
      </c>
      <c r="FEG56" s="163" t="s">
        <v>491</v>
      </c>
      <c r="FEH56" s="163" t="s">
        <v>491</v>
      </c>
      <c r="FEI56" s="163" t="s">
        <v>491</v>
      </c>
      <c r="FEJ56" s="163" t="s">
        <v>491</v>
      </c>
      <c r="FEK56" s="163" t="s">
        <v>491</v>
      </c>
      <c r="FEL56" s="163" t="s">
        <v>491</v>
      </c>
      <c r="FEM56" s="163" t="s">
        <v>491</v>
      </c>
      <c r="FEN56" s="163" t="s">
        <v>491</v>
      </c>
      <c r="FEO56" s="163" t="s">
        <v>491</v>
      </c>
      <c r="FEP56" s="163" t="s">
        <v>491</v>
      </c>
      <c r="FEQ56" s="163" t="s">
        <v>491</v>
      </c>
      <c r="FER56" s="163" t="s">
        <v>491</v>
      </c>
      <c r="FES56" s="163" t="s">
        <v>491</v>
      </c>
      <c r="FET56" s="163" t="s">
        <v>491</v>
      </c>
      <c r="FEU56" s="163" t="s">
        <v>491</v>
      </c>
      <c r="FEV56" s="163" t="s">
        <v>491</v>
      </c>
      <c r="FEW56" s="163" t="s">
        <v>491</v>
      </c>
      <c r="FEX56" s="163" t="s">
        <v>491</v>
      </c>
      <c r="FEY56" s="163" t="s">
        <v>491</v>
      </c>
      <c r="FEZ56" s="163" t="s">
        <v>491</v>
      </c>
      <c r="FFA56" s="163" t="s">
        <v>491</v>
      </c>
      <c r="FFB56" s="163" t="s">
        <v>491</v>
      </c>
      <c r="FFC56" s="163" t="s">
        <v>491</v>
      </c>
      <c r="FFD56" s="163" t="s">
        <v>491</v>
      </c>
      <c r="FFE56" s="163" t="s">
        <v>491</v>
      </c>
      <c r="FFF56" s="163" t="s">
        <v>491</v>
      </c>
      <c r="FFG56" s="163" t="s">
        <v>491</v>
      </c>
      <c r="FFH56" s="163" t="s">
        <v>491</v>
      </c>
      <c r="FFI56" s="163" t="s">
        <v>491</v>
      </c>
      <c r="FFJ56" s="163" t="s">
        <v>491</v>
      </c>
      <c r="FFK56" s="163" t="s">
        <v>491</v>
      </c>
      <c r="FFL56" s="163" t="s">
        <v>491</v>
      </c>
      <c r="FFM56" s="163" t="s">
        <v>491</v>
      </c>
      <c r="FFN56" s="163" t="s">
        <v>491</v>
      </c>
      <c r="FFO56" s="163" t="s">
        <v>491</v>
      </c>
      <c r="FFP56" s="163" t="s">
        <v>491</v>
      </c>
      <c r="FFQ56" s="163" t="s">
        <v>491</v>
      </c>
      <c r="FFR56" s="163" t="s">
        <v>491</v>
      </c>
      <c r="FFS56" s="163" t="s">
        <v>491</v>
      </c>
      <c r="FFT56" s="163" t="s">
        <v>491</v>
      </c>
      <c r="FFU56" s="163" t="s">
        <v>491</v>
      </c>
      <c r="FFV56" s="163" t="s">
        <v>491</v>
      </c>
      <c r="FFW56" s="163" t="s">
        <v>491</v>
      </c>
      <c r="FFX56" s="163" t="s">
        <v>491</v>
      </c>
      <c r="FFY56" s="163" t="s">
        <v>491</v>
      </c>
      <c r="FFZ56" s="163" t="s">
        <v>491</v>
      </c>
      <c r="FGA56" s="163" t="s">
        <v>491</v>
      </c>
      <c r="FGB56" s="163" t="s">
        <v>491</v>
      </c>
      <c r="FGC56" s="163" t="s">
        <v>491</v>
      </c>
      <c r="FGD56" s="163" t="s">
        <v>491</v>
      </c>
      <c r="FGE56" s="163" t="s">
        <v>491</v>
      </c>
      <c r="FGF56" s="163" t="s">
        <v>491</v>
      </c>
      <c r="FGG56" s="163" t="s">
        <v>491</v>
      </c>
      <c r="FGH56" s="163" t="s">
        <v>491</v>
      </c>
      <c r="FGI56" s="163" t="s">
        <v>491</v>
      </c>
      <c r="FGJ56" s="163" t="s">
        <v>491</v>
      </c>
      <c r="FGK56" s="163" t="s">
        <v>491</v>
      </c>
      <c r="FGL56" s="163" t="s">
        <v>491</v>
      </c>
      <c r="FGM56" s="163" t="s">
        <v>491</v>
      </c>
      <c r="FGN56" s="163" t="s">
        <v>491</v>
      </c>
      <c r="FGO56" s="163" t="s">
        <v>491</v>
      </c>
      <c r="FGP56" s="163" t="s">
        <v>491</v>
      </c>
      <c r="FGQ56" s="163" t="s">
        <v>491</v>
      </c>
      <c r="FGR56" s="163" t="s">
        <v>491</v>
      </c>
      <c r="FGS56" s="163" t="s">
        <v>491</v>
      </c>
      <c r="FGT56" s="163" t="s">
        <v>491</v>
      </c>
      <c r="FGU56" s="163" t="s">
        <v>491</v>
      </c>
      <c r="FGV56" s="163" t="s">
        <v>491</v>
      </c>
      <c r="FGW56" s="163" t="s">
        <v>491</v>
      </c>
      <c r="FGX56" s="163" t="s">
        <v>491</v>
      </c>
      <c r="FGY56" s="163" t="s">
        <v>491</v>
      </c>
      <c r="FGZ56" s="163" t="s">
        <v>491</v>
      </c>
      <c r="FHA56" s="163" t="s">
        <v>491</v>
      </c>
      <c r="FHB56" s="163" t="s">
        <v>491</v>
      </c>
      <c r="FHC56" s="163" t="s">
        <v>491</v>
      </c>
      <c r="FHD56" s="163" t="s">
        <v>491</v>
      </c>
      <c r="FHE56" s="163" t="s">
        <v>491</v>
      </c>
      <c r="FHF56" s="163" t="s">
        <v>491</v>
      </c>
      <c r="FHG56" s="163" t="s">
        <v>491</v>
      </c>
      <c r="FHH56" s="163" t="s">
        <v>491</v>
      </c>
      <c r="FHI56" s="163" t="s">
        <v>491</v>
      </c>
      <c r="FHJ56" s="163" t="s">
        <v>491</v>
      </c>
      <c r="FHK56" s="163" t="s">
        <v>491</v>
      </c>
      <c r="FHL56" s="163" t="s">
        <v>491</v>
      </c>
      <c r="FHM56" s="163" t="s">
        <v>491</v>
      </c>
      <c r="FHN56" s="163" t="s">
        <v>491</v>
      </c>
      <c r="FHO56" s="163" t="s">
        <v>491</v>
      </c>
      <c r="FHP56" s="163" t="s">
        <v>491</v>
      </c>
      <c r="FHQ56" s="163" t="s">
        <v>491</v>
      </c>
      <c r="FHR56" s="163" t="s">
        <v>491</v>
      </c>
      <c r="FHS56" s="163" t="s">
        <v>491</v>
      </c>
      <c r="FHT56" s="163" t="s">
        <v>491</v>
      </c>
      <c r="FHU56" s="163" t="s">
        <v>491</v>
      </c>
      <c r="FHV56" s="163" t="s">
        <v>491</v>
      </c>
      <c r="FHW56" s="163" t="s">
        <v>491</v>
      </c>
      <c r="FHX56" s="163" t="s">
        <v>491</v>
      </c>
      <c r="FHY56" s="163" t="s">
        <v>491</v>
      </c>
      <c r="FHZ56" s="163" t="s">
        <v>491</v>
      </c>
      <c r="FIA56" s="163" t="s">
        <v>491</v>
      </c>
      <c r="FIB56" s="163" t="s">
        <v>491</v>
      </c>
      <c r="FIC56" s="163" t="s">
        <v>491</v>
      </c>
      <c r="FID56" s="163" t="s">
        <v>491</v>
      </c>
      <c r="FIE56" s="163" t="s">
        <v>491</v>
      </c>
      <c r="FIF56" s="163" t="s">
        <v>491</v>
      </c>
      <c r="FIG56" s="163" t="s">
        <v>491</v>
      </c>
      <c r="FIH56" s="163" t="s">
        <v>491</v>
      </c>
      <c r="FII56" s="163" t="s">
        <v>491</v>
      </c>
      <c r="FIJ56" s="163" t="s">
        <v>491</v>
      </c>
      <c r="FIK56" s="163" t="s">
        <v>491</v>
      </c>
      <c r="FIL56" s="163" t="s">
        <v>491</v>
      </c>
      <c r="FIM56" s="163" t="s">
        <v>491</v>
      </c>
      <c r="FIN56" s="163" t="s">
        <v>491</v>
      </c>
      <c r="FIO56" s="163" t="s">
        <v>491</v>
      </c>
      <c r="FIP56" s="163" t="s">
        <v>491</v>
      </c>
      <c r="FIQ56" s="163" t="s">
        <v>491</v>
      </c>
      <c r="FIR56" s="163" t="s">
        <v>491</v>
      </c>
      <c r="FIS56" s="163" t="s">
        <v>491</v>
      </c>
      <c r="FIT56" s="163" t="s">
        <v>491</v>
      </c>
      <c r="FIU56" s="163" t="s">
        <v>491</v>
      </c>
      <c r="FIV56" s="163" t="s">
        <v>491</v>
      </c>
      <c r="FIW56" s="163" t="s">
        <v>491</v>
      </c>
      <c r="FIX56" s="163" t="s">
        <v>491</v>
      </c>
      <c r="FIY56" s="163" t="s">
        <v>491</v>
      </c>
      <c r="FIZ56" s="163" t="s">
        <v>491</v>
      </c>
      <c r="FJA56" s="163" t="s">
        <v>491</v>
      </c>
      <c r="FJB56" s="163" t="s">
        <v>491</v>
      </c>
      <c r="FJC56" s="163" t="s">
        <v>491</v>
      </c>
      <c r="FJD56" s="163" t="s">
        <v>491</v>
      </c>
      <c r="FJE56" s="163" t="s">
        <v>491</v>
      </c>
      <c r="FJF56" s="163" t="s">
        <v>491</v>
      </c>
      <c r="FJG56" s="163" t="s">
        <v>491</v>
      </c>
      <c r="FJH56" s="163" t="s">
        <v>491</v>
      </c>
      <c r="FJI56" s="163" t="s">
        <v>491</v>
      </c>
      <c r="FJJ56" s="163" t="s">
        <v>491</v>
      </c>
      <c r="FJK56" s="163" t="s">
        <v>491</v>
      </c>
      <c r="FJL56" s="163" t="s">
        <v>491</v>
      </c>
      <c r="FJM56" s="163" t="s">
        <v>491</v>
      </c>
      <c r="FJN56" s="163" t="s">
        <v>491</v>
      </c>
      <c r="FJO56" s="163" t="s">
        <v>491</v>
      </c>
      <c r="FJP56" s="163" t="s">
        <v>491</v>
      </c>
      <c r="FJQ56" s="163" t="s">
        <v>491</v>
      </c>
      <c r="FJR56" s="163" t="s">
        <v>491</v>
      </c>
      <c r="FJS56" s="163" t="s">
        <v>491</v>
      </c>
      <c r="FJT56" s="163" t="s">
        <v>491</v>
      </c>
      <c r="FJU56" s="163" t="s">
        <v>491</v>
      </c>
      <c r="FJV56" s="163" t="s">
        <v>491</v>
      </c>
      <c r="FJW56" s="163" t="s">
        <v>491</v>
      </c>
      <c r="FJX56" s="163" t="s">
        <v>491</v>
      </c>
      <c r="FJY56" s="163" t="s">
        <v>491</v>
      </c>
      <c r="FJZ56" s="163" t="s">
        <v>491</v>
      </c>
      <c r="FKA56" s="163" t="s">
        <v>491</v>
      </c>
      <c r="FKB56" s="163" t="s">
        <v>491</v>
      </c>
      <c r="FKC56" s="163" t="s">
        <v>491</v>
      </c>
      <c r="FKD56" s="163" t="s">
        <v>491</v>
      </c>
      <c r="FKE56" s="163" t="s">
        <v>491</v>
      </c>
      <c r="FKF56" s="163" t="s">
        <v>491</v>
      </c>
      <c r="FKG56" s="163" t="s">
        <v>491</v>
      </c>
      <c r="FKH56" s="163" t="s">
        <v>491</v>
      </c>
      <c r="FKI56" s="163" t="s">
        <v>491</v>
      </c>
      <c r="FKJ56" s="163" t="s">
        <v>491</v>
      </c>
      <c r="FKK56" s="163" t="s">
        <v>491</v>
      </c>
      <c r="FKL56" s="163" t="s">
        <v>491</v>
      </c>
      <c r="FKM56" s="163" t="s">
        <v>491</v>
      </c>
      <c r="FKN56" s="163" t="s">
        <v>491</v>
      </c>
      <c r="FKO56" s="163" t="s">
        <v>491</v>
      </c>
      <c r="FKP56" s="163" t="s">
        <v>491</v>
      </c>
      <c r="FKQ56" s="163" t="s">
        <v>491</v>
      </c>
      <c r="FKR56" s="163" t="s">
        <v>491</v>
      </c>
      <c r="FKS56" s="163" t="s">
        <v>491</v>
      </c>
      <c r="FKT56" s="163" t="s">
        <v>491</v>
      </c>
      <c r="FKU56" s="163" t="s">
        <v>491</v>
      </c>
      <c r="FKV56" s="163" t="s">
        <v>491</v>
      </c>
      <c r="FKW56" s="163" t="s">
        <v>491</v>
      </c>
      <c r="FKX56" s="163" t="s">
        <v>491</v>
      </c>
      <c r="FKY56" s="163" t="s">
        <v>491</v>
      </c>
      <c r="FKZ56" s="163" t="s">
        <v>491</v>
      </c>
      <c r="FLA56" s="163" t="s">
        <v>491</v>
      </c>
      <c r="FLB56" s="163" t="s">
        <v>491</v>
      </c>
      <c r="FLC56" s="163" t="s">
        <v>491</v>
      </c>
      <c r="FLD56" s="163" t="s">
        <v>491</v>
      </c>
      <c r="FLE56" s="163" t="s">
        <v>491</v>
      </c>
      <c r="FLF56" s="163" t="s">
        <v>491</v>
      </c>
      <c r="FLG56" s="163" t="s">
        <v>491</v>
      </c>
      <c r="FLH56" s="163" t="s">
        <v>491</v>
      </c>
      <c r="FLI56" s="163" t="s">
        <v>491</v>
      </c>
      <c r="FLJ56" s="163" t="s">
        <v>491</v>
      </c>
      <c r="FLK56" s="163" t="s">
        <v>491</v>
      </c>
      <c r="FLL56" s="163" t="s">
        <v>491</v>
      </c>
      <c r="FLM56" s="163" t="s">
        <v>491</v>
      </c>
      <c r="FLN56" s="163" t="s">
        <v>491</v>
      </c>
      <c r="FLO56" s="163" t="s">
        <v>491</v>
      </c>
      <c r="FLP56" s="163" t="s">
        <v>491</v>
      </c>
      <c r="FLQ56" s="163" t="s">
        <v>491</v>
      </c>
      <c r="FLR56" s="163" t="s">
        <v>491</v>
      </c>
      <c r="FLS56" s="163" t="s">
        <v>491</v>
      </c>
      <c r="FLT56" s="163" t="s">
        <v>491</v>
      </c>
      <c r="FLU56" s="163" t="s">
        <v>491</v>
      </c>
      <c r="FLV56" s="163" t="s">
        <v>491</v>
      </c>
      <c r="FLW56" s="163" t="s">
        <v>491</v>
      </c>
      <c r="FLX56" s="163" t="s">
        <v>491</v>
      </c>
      <c r="FLY56" s="163" t="s">
        <v>491</v>
      </c>
      <c r="FLZ56" s="163" t="s">
        <v>491</v>
      </c>
      <c r="FMA56" s="163" t="s">
        <v>491</v>
      </c>
      <c r="FMB56" s="163" t="s">
        <v>491</v>
      </c>
      <c r="FMC56" s="163" t="s">
        <v>491</v>
      </c>
      <c r="FMD56" s="163" t="s">
        <v>491</v>
      </c>
      <c r="FME56" s="163" t="s">
        <v>491</v>
      </c>
      <c r="FMF56" s="163" t="s">
        <v>491</v>
      </c>
      <c r="FMG56" s="163" t="s">
        <v>491</v>
      </c>
      <c r="FMH56" s="163" t="s">
        <v>491</v>
      </c>
      <c r="FMI56" s="163" t="s">
        <v>491</v>
      </c>
      <c r="FMJ56" s="163" t="s">
        <v>491</v>
      </c>
      <c r="FMK56" s="163" t="s">
        <v>491</v>
      </c>
      <c r="FML56" s="163" t="s">
        <v>491</v>
      </c>
      <c r="FMM56" s="163" t="s">
        <v>491</v>
      </c>
      <c r="FMN56" s="163" t="s">
        <v>491</v>
      </c>
      <c r="FMO56" s="163" t="s">
        <v>491</v>
      </c>
      <c r="FMP56" s="163" t="s">
        <v>491</v>
      </c>
      <c r="FMQ56" s="163" t="s">
        <v>491</v>
      </c>
      <c r="FMR56" s="163" t="s">
        <v>491</v>
      </c>
      <c r="FMS56" s="163" t="s">
        <v>491</v>
      </c>
      <c r="FMT56" s="163" t="s">
        <v>491</v>
      </c>
      <c r="FMU56" s="163" t="s">
        <v>491</v>
      </c>
      <c r="FMV56" s="163" t="s">
        <v>491</v>
      </c>
      <c r="FMW56" s="163" t="s">
        <v>491</v>
      </c>
      <c r="FMX56" s="163" t="s">
        <v>491</v>
      </c>
      <c r="FMY56" s="163" t="s">
        <v>491</v>
      </c>
      <c r="FMZ56" s="163" t="s">
        <v>491</v>
      </c>
      <c r="FNA56" s="163" t="s">
        <v>491</v>
      </c>
      <c r="FNB56" s="163" t="s">
        <v>491</v>
      </c>
      <c r="FNC56" s="163" t="s">
        <v>491</v>
      </c>
      <c r="FND56" s="163" t="s">
        <v>491</v>
      </c>
      <c r="FNE56" s="163" t="s">
        <v>491</v>
      </c>
      <c r="FNF56" s="163" t="s">
        <v>491</v>
      </c>
      <c r="FNG56" s="163" t="s">
        <v>491</v>
      </c>
      <c r="FNH56" s="163" t="s">
        <v>491</v>
      </c>
      <c r="FNI56" s="163" t="s">
        <v>491</v>
      </c>
      <c r="FNJ56" s="163" t="s">
        <v>491</v>
      </c>
      <c r="FNK56" s="163" t="s">
        <v>491</v>
      </c>
      <c r="FNL56" s="163" t="s">
        <v>491</v>
      </c>
      <c r="FNM56" s="163" t="s">
        <v>491</v>
      </c>
      <c r="FNN56" s="163" t="s">
        <v>491</v>
      </c>
      <c r="FNO56" s="163" t="s">
        <v>491</v>
      </c>
      <c r="FNP56" s="163" t="s">
        <v>491</v>
      </c>
      <c r="FNQ56" s="163" t="s">
        <v>491</v>
      </c>
      <c r="FNR56" s="163" t="s">
        <v>491</v>
      </c>
      <c r="FNS56" s="163" t="s">
        <v>491</v>
      </c>
      <c r="FNT56" s="163" t="s">
        <v>491</v>
      </c>
      <c r="FNU56" s="163" t="s">
        <v>491</v>
      </c>
      <c r="FNV56" s="163" t="s">
        <v>491</v>
      </c>
      <c r="FNW56" s="163" t="s">
        <v>491</v>
      </c>
      <c r="FNX56" s="163" t="s">
        <v>491</v>
      </c>
      <c r="FNY56" s="163" t="s">
        <v>491</v>
      </c>
      <c r="FNZ56" s="163" t="s">
        <v>491</v>
      </c>
      <c r="FOA56" s="163" t="s">
        <v>491</v>
      </c>
      <c r="FOB56" s="163" t="s">
        <v>491</v>
      </c>
      <c r="FOC56" s="163" t="s">
        <v>491</v>
      </c>
      <c r="FOD56" s="163" t="s">
        <v>491</v>
      </c>
      <c r="FOE56" s="163" t="s">
        <v>491</v>
      </c>
      <c r="FOF56" s="163" t="s">
        <v>491</v>
      </c>
      <c r="FOG56" s="163" t="s">
        <v>491</v>
      </c>
      <c r="FOH56" s="163" t="s">
        <v>491</v>
      </c>
      <c r="FOI56" s="163" t="s">
        <v>491</v>
      </c>
      <c r="FOJ56" s="163" t="s">
        <v>491</v>
      </c>
      <c r="FOK56" s="163" t="s">
        <v>491</v>
      </c>
      <c r="FOL56" s="163" t="s">
        <v>491</v>
      </c>
      <c r="FOM56" s="163" t="s">
        <v>491</v>
      </c>
      <c r="FON56" s="163" t="s">
        <v>491</v>
      </c>
      <c r="FOO56" s="163" t="s">
        <v>491</v>
      </c>
      <c r="FOP56" s="163" t="s">
        <v>491</v>
      </c>
      <c r="FOQ56" s="163" t="s">
        <v>491</v>
      </c>
      <c r="FOR56" s="163" t="s">
        <v>491</v>
      </c>
      <c r="FOS56" s="163" t="s">
        <v>491</v>
      </c>
      <c r="FOT56" s="163" t="s">
        <v>491</v>
      </c>
      <c r="FOU56" s="163" t="s">
        <v>491</v>
      </c>
      <c r="FOV56" s="163" t="s">
        <v>491</v>
      </c>
      <c r="FOW56" s="163" t="s">
        <v>491</v>
      </c>
      <c r="FOX56" s="163" t="s">
        <v>491</v>
      </c>
      <c r="FOY56" s="163" t="s">
        <v>491</v>
      </c>
      <c r="FOZ56" s="163" t="s">
        <v>491</v>
      </c>
      <c r="FPA56" s="163" t="s">
        <v>491</v>
      </c>
      <c r="FPB56" s="163" t="s">
        <v>491</v>
      </c>
      <c r="FPC56" s="163" t="s">
        <v>491</v>
      </c>
      <c r="FPD56" s="163" t="s">
        <v>491</v>
      </c>
      <c r="FPE56" s="163" t="s">
        <v>491</v>
      </c>
      <c r="FPF56" s="163" t="s">
        <v>491</v>
      </c>
      <c r="FPG56" s="163" t="s">
        <v>491</v>
      </c>
      <c r="FPH56" s="163" t="s">
        <v>491</v>
      </c>
      <c r="FPI56" s="163" t="s">
        <v>491</v>
      </c>
      <c r="FPJ56" s="163" t="s">
        <v>491</v>
      </c>
      <c r="FPK56" s="163" t="s">
        <v>491</v>
      </c>
      <c r="FPL56" s="163" t="s">
        <v>491</v>
      </c>
      <c r="FPM56" s="163" t="s">
        <v>491</v>
      </c>
      <c r="FPN56" s="163" t="s">
        <v>491</v>
      </c>
      <c r="FPO56" s="163" t="s">
        <v>491</v>
      </c>
      <c r="FPP56" s="163" t="s">
        <v>491</v>
      </c>
      <c r="FPQ56" s="163" t="s">
        <v>491</v>
      </c>
      <c r="FPR56" s="163" t="s">
        <v>491</v>
      </c>
      <c r="FPS56" s="163" t="s">
        <v>491</v>
      </c>
      <c r="FPT56" s="163" t="s">
        <v>491</v>
      </c>
      <c r="FPU56" s="163" t="s">
        <v>491</v>
      </c>
      <c r="FPV56" s="163" t="s">
        <v>491</v>
      </c>
      <c r="FPW56" s="163" t="s">
        <v>491</v>
      </c>
      <c r="FPX56" s="163" t="s">
        <v>491</v>
      </c>
      <c r="FPY56" s="163" t="s">
        <v>491</v>
      </c>
      <c r="FPZ56" s="163" t="s">
        <v>491</v>
      </c>
      <c r="FQA56" s="163" t="s">
        <v>491</v>
      </c>
      <c r="FQB56" s="163" t="s">
        <v>491</v>
      </c>
      <c r="FQC56" s="163" t="s">
        <v>491</v>
      </c>
      <c r="FQD56" s="163" t="s">
        <v>491</v>
      </c>
      <c r="FQE56" s="163" t="s">
        <v>491</v>
      </c>
      <c r="FQF56" s="163" t="s">
        <v>491</v>
      </c>
      <c r="FQG56" s="163" t="s">
        <v>491</v>
      </c>
      <c r="FQH56" s="163" t="s">
        <v>491</v>
      </c>
      <c r="FQI56" s="163" t="s">
        <v>491</v>
      </c>
      <c r="FQJ56" s="163" t="s">
        <v>491</v>
      </c>
      <c r="FQK56" s="163" t="s">
        <v>491</v>
      </c>
      <c r="FQL56" s="163" t="s">
        <v>491</v>
      </c>
      <c r="FQM56" s="163" t="s">
        <v>491</v>
      </c>
      <c r="FQN56" s="163" t="s">
        <v>491</v>
      </c>
      <c r="FQO56" s="163" t="s">
        <v>491</v>
      </c>
      <c r="FQP56" s="163" t="s">
        <v>491</v>
      </c>
      <c r="FQQ56" s="163" t="s">
        <v>491</v>
      </c>
      <c r="FQR56" s="163" t="s">
        <v>491</v>
      </c>
      <c r="FQS56" s="163" t="s">
        <v>491</v>
      </c>
      <c r="FQT56" s="163" t="s">
        <v>491</v>
      </c>
      <c r="FQU56" s="163" t="s">
        <v>491</v>
      </c>
      <c r="FQV56" s="163" t="s">
        <v>491</v>
      </c>
      <c r="FQW56" s="163" t="s">
        <v>491</v>
      </c>
      <c r="FQX56" s="163" t="s">
        <v>491</v>
      </c>
      <c r="FQY56" s="163" t="s">
        <v>491</v>
      </c>
      <c r="FQZ56" s="163" t="s">
        <v>491</v>
      </c>
      <c r="FRA56" s="163" t="s">
        <v>491</v>
      </c>
      <c r="FRB56" s="163" t="s">
        <v>491</v>
      </c>
      <c r="FRC56" s="163" t="s">
        <v>491</v>
      </c>
      <c r="FRD56" s="163" t="s">
        <v>491</v>
      </c>
      <c r="FRE56" s="163" t="s">
        <v>491</v>
      </c>
      <c r="FRF56" s="163" t="s">
        <v>491</v>
      </c>
      <c r="FRG56" s="163" t="s">
        <v>491</v>
      </c>
      <c r="FRH56" s="163" t="s">
        <v>491</v>
      </c>
      <c r="FRI56" s="163" t="s">
        <v>491</v>
      </c>
      <c r="FRJ56" s="163" t="s">
        <v>491</v>
      </c>
      <c r="FRK56" s="163" t="s">
        <v>491</v>
      </c>
      <c r="FRL56" s="163" t="s">
        <v>491</v>
      </c>
      <c r="FRM56" s="163" t="s">
        <v>491</v>
      </c>
      <c r="FRN56" s="163" t="s">
        <v>491</v>
      </c>
      <c r="FRO56" s="163" t="s">
        <v>491</v>
      </c>
      <c r="FRP56" s="163" t="s">
        <v>491</v>
      </c>
      <c r="FRQ56" s="163" t="s">
        <v>491</v>
      </c>
      <c r="FRR56" s="163" t="s">
        <v>491</v>
      </c>
      <c r="FRS56" s="163" t="s">
        <v>491</v>
      </c>
      <c r="FRT56" s="163" t="s">
        <v>491</v>
      </c>
      <c r="FRU56" s="163" t="s">
        <v>491</v>
      </c>
      <c r="FRV56" s="163" t="s">
        <v>491</v>
      </c>
      <c r="FRW56" s="163" t="s">
        <v>491</v>
      </c>
      <c r="FRX56" s="163" t="s">
        <v>491</v>
      </c>
      <c r="FRY56" s="163" t="s">
        <v>491</v>
      </c>
      <c r="FRZ56" s="163" t="s">
        <v>491</v>
      </c>
      <c r="FSA56" s="163" t="s">
        <v>491</v>
      </c>
      <c r="FSB56" s="163" t="s">
        <v>491</v>
      </c>
      <c r="FSC56" s="163" t="s">
        <v>491</v>
      </c>
      <c r="FSD56" s="163" t="s">
        <v>491</v>
      </c>
      <c r="FSE56" s="163" t="s">
        <v>491</v>
      </c>
      <c r="FSF56" s="163" t="s">
        <v>491</v>
      </c>
      <c r="FSG56" s="163" t="s">
        <v>491</v>
      </c>
      <c r="FSH56" s="163" t="s">
        <v>491</v>
      </c>
      <c r="FSI56" s="163" t="s">
        <v>491</v>
      </c>
      <c r="FSJ56" s="163" t="s">
        <v>491</v>
      </c>
      <c r="FSK56" s="163" t="s">
        <v>491</v>
      </c>
      <c r="FSL56" s="163" t="s">
        <v>491</v>
      </c>
      <c r="FSM56" s="163" t="s">
        <v>491</v>
      </c>
      <c r="FSN56" s="163" t="s">
        <v>491</v>
      </c>
      <c r="FSO56" s="163" t="s">
        <v>491</v>
      </c>
      <c r="FSP56" s="163" t="s">
        <v>491</v>
      </c>
      <c r="FSQ56" s="163" t="s">
        <v>491</v>
      </c>
      <c r="FSR56" s="163" t="s">
        <v>491</v>
      </c>
      <c r="FSS56" s="163" t="s">
        <v>491</v>
      </c>
      <c r="FST56" s="163" t="s">
        <v>491</v>
      </c>
      <c r="FSU56" s="163" t="s">
        <v>491</v>
      </c>
      <c r="FSV56" s="163" t="s">
        <v>491</v>
      </c>
      <c r="FSW56" s="163" t="s">
        <v>491</v>
      </c>
      <c r="FSX56" s="163" t="s">
        <v>491</v>
      </c>
      <c r="FSY56" s="163" t="s">
        <v>491</v>
      </c>
      <c r="FSZ56" s="163" t="s">
        <v>491</v>
      </c>
      <c r="FTA56" s="163" t="s">
        <v>491</v>
      </c>
      <c r="FTB56" s="163" t="s">
        <v>491</v>
      </c>
      <c r="FTC56" s="163" t="s">
        <v>491</v>
      </c>
      <c r="FTD56" s="163" t="s">
        <v>491</v>
      </c>
      <c r="FTE56" s="163" t="s">
        <v>491</v>
      </c>
      <c r="FTF56" s="163" t="s">
        <v>491</v>
      </c>
      <c r="FTG56" s="163" t="s">
        <v>491</v>
      </c>
      <c r="FTH56" s="163" t="s">
        <v>491</v>
      </c>
      <c r="FTI56" s="163" t="s">
        <v>491</v>
      </c>
      <c r="FTJ56" s="163" t="s">
        <v>491</v>
      </c>
      <c r="FTK56" s="163" t="s">
        <v>491</v>
      </c>
      <c r="FTL56" s="163" t="s">
        <v>491</v>
      </c>
      <c r="FTM56" s="163" t="s">
        <v>491</v>
      </c>
      <c r="FTN56" s="163" t="s">
        <v>491</v>
      </c>
      <c r="FTO56" s="163" t="s">
        <v>491</v>
      </c>
      <c r="FTP56" s="163" t="s">
        <v>491</v>
      </c>
      <c r="FTQ56" s="163" t="s">
        <v>491</v>
      </c>
      <c r="FTR56" s="163" t="s">
        <v>491</v>
      </c>
      <c r="FTS56" s="163" t="s">
        <v>491</v>
      </c>
      <c r="FTT56" s="163" t="s">
        <v>491</v>
      </c>
      <c r="FTU56" s="163" t="s">
        <v>491</v>
      </c>
      <c r="FTV56" s="163" t="s">
        <v>491</v>
      </c>
      <c r="FTW56" s="163" t="s">
        <v>491</v>
      </c>
      <c r="FTX56" s="163" t="s">
        <v>491</v>
      </c>
      <c r="FTY56" s="163" t="s">
        <v>491</v>
      </c>
      <c r="FTZ56" s="163" t="s">
        <v>491</v>
      </c>
      <c r="FUA56" s="163" t="s">
        <v>491</v>
      </c>
      <c r="FUB56" s="163" t="s">
        <v>491</v>
      </c>
      <c r="FUC56" s="163" t="s">
        <v>491</v>
      </c>
      <c r="FUD56" s="163" t="s">
        <v>491</v>
      </c>
      <c r="FUE56" s="163" t="s">
        <v>491</v>
      </c>
      <c r="FUF56" s="163" t="s">
        <v>491</v>
      </c>
      <c r="FUG56" s="163" t="s">
        <v>491</v>
      </c>
      <c r="FUH56" s="163" t="s">
        <v>491</v>
      </c>
      <c r="FUI56" s="163" t="s">
        <v>491</v>
      </c>
      <c r="FUJ56" s="163" t="s">
        <v>491</v>
      </c>
      <c r="FUK56" s="163" t="s">
        <v>491</v>
      </c>
      <c r="FUL56" s="163" t="s">
        <v>491</v>
      </c>
      <c r="FUM56" s="163" t="s">
        <v>491</v>
      </c>
      <c r="FUN56" s="163" t="s">
        <v>491</v>
      </c>
      <c r="FUO56" s="163" t="s">
        <v>491</v>
      </c>
      <c r="FUP56" s="163" t="s">
        <v>491</v>
      </c>
      <c r="FUQ56" s="163" t="s">
        <v>491</v>
      </c>
      <c r="FUR56" s="163" t="s">
        <v>491</v>
      </c>
      <c r="FUS56" s="163" t="s">
        <v>491</v>
      </c>
      <c r="FUT56" s="163" t="s">
        <v>491</v>
      </c>
      <c r="FUU56" s="163" t="s">
        <v>491</v>
      </c>
      <c r="FUV56" s="163" t="s">
        <v>491</v>
      </c>
      <c r="FUW56" s="163" t="s">
        <v>491</v>
      </c>
      <c r="FUX56" s="163" t="s">
        <v>491</v>
      </c>
      <c r="FUY56" s="163" t="s">
        <v>491</v>
      </c>
      <c r="FUZ56" s="163" t="s">
        <v>491</v>
      </c>
      <c r="FVA56" s="163" t="s">
        <v>491</v>
      </c>
      <c r="FVB56" s="163" t="s">
        <v>491</v>
      </c>
      <c r="FVC56" s="163" t="s">
        <v>491</v>
      </c>
      <c r="FVD56" s="163" t="s">
        <v>491</v>
      </c>
      <c r="FVE56" s="163" t="s">
        <v>491</v>
      </c>
      <c r="FVF56" s="163" t="s">
        <v>491</v>
      </c>
      <c r="FVG56" s="163" t="s">
        <v>491</v>
      </c>
      <c r="FVH56" s="163" t="s">
        <v>491</v>
      </c>
      <c r="FVI56" s="163" t="s">
        <v>491</v>
      </c>
      <c r="FVJ56" s="163" t="s">
        <v>491</v>
      </c>
      <c r="FVK56" s="163" t="s">
        <v>491</v>
      </c>
      <c r="FVL56" s="163" t="s">
        <v>491</v>
      </c>
      <c r="FVM56" s="163" t="s">
        <v>491</v>
      </c>
      <c r="FVN56" s="163" t="s">
        <v>491</v>
      </c>
      <c r="FVO56" s="163" t="s">
        <v>491</v>
      </c>
      <c r="FVP56" s="163" t="s">
        <v>491</v>
      </c>
      <c r="FVQ56" s="163" t="s">
        <v>491</v>
      </c>
      <c r="FVR56" s="163" t="s">
        <v>491</v>
      </c>
      <c r="FVS56" s="163" t="s">
        <v>491</v>
      </c>
      <c r="FVT56" s="163" t="s">
        <v>491</v>
      </c>
      <c r="FVU56" s="163" t="s">
        <v>491</v>
      </c>
      <c r="FVV56" s="163" t="s">
        <v>491</v>
      </c>
      <c r="FVW56" s="163" t="s">
        <v>491</v>
      </c>
      <c r="FVX56" s="163" t="s">
        <v>491</v>
      </c>
      <c r="FVY56" s="163" t="s">
        <v>491</v>
      </c>
      <c r="FVZ56" s="163" t="s">
        <v>491</v>
      </c>
      <c r="FWA56" s="163" t="s">
        <v>491</v>
      </c>
      <c r="FWB56" s="163" t="s">
        <v>491</v>
      </c>
      <c r="FWC56" s="163" t="s">
        <v>491</v>
      </c>
      <c r="FWD56" s="163" t="s">
        <v>491</v>
      </c>
      <c r="FWE56" s="163" t="s">
        <v>491</v>
      </c>
      <c r="FWF56" s="163" t="s">
        <v>491</v>
      </c>
      <c r="FWG56" s="163" t="s">
        <v>491</v>
      </c>
      <c r="FWH56" s="163" t="s">
        <v>491</v>
      </c>
      <c r="FWI56" s="163" t="s">
        <v>491</v>
      </c>
      <c r="FWJ56" s="163" t="s">
        <v>491</v>
      </c>
      <c r="FWK56" s="163" t="s">
        <v>491</v>
      </c>
      <c r="FWL56" s="163" t="s">
        <v>491</v>
      </c>
      <c r="FWM56" s="163" t="s">
        <v>491</v>
      </c>
      <c r="FWN56" s="163" t="s">
        <v>491</v>
      </c>
      <c r="FWO56" s="163" t="s">
        <v>491</v>
      </c>
      <c r="FWP56" s="163" t="s">
        <v>491</v>
      </c>
      <c r="FWQ56" s="163" t="s">
        <v>491</v>
      </c>
      <c r="FWR56" s="163" t="s">
        <v>491</v>
      </c>
      <c r="FWS56" s="163" t="s">
        <v>491</v>
      </c>
      <c r="FWT56" s="163" t="s">
        <v>491</v>
      </c>
      <c r="FWU56" s="163" t="s">
        <v>491</v>
      </c>
      <c r="FWV56" s="163" t="s">
        <v>491</v>
      </c>
      <c r="FWW56" s="163" t="s">
        <v>491</v>
      </c>
      <c r="FWX56" s="163" t="s">
        <v>491</v>
      </c>
      <c r="FWY56" s="163" t="s">
        <v>491</v>
      </c>
      <c r="FWZ56" s="163" t="s">
        <v>491</v>
      </c>
      <c r="FXA56" s="163" t="s">
        <v>491</v>
      </c>
      <c r="FXB56" s="163" t="s">
        <v>491</v>
      </c>
      <c r="FXC56" s="163" t="s">
        <v>491</v>
      </c>
      <c r="FXD56" s="163" t="s">
        <v>491</v>
      </c>
      <c r="FXE56" s="163" t="s">
        <v>491</v>
      </c>
      <c r="FXF56" s="163" t="s">
        <v>491</v>
      </c>
      <c r="FXG56" s="163" t="s">
        <v>491</v>
      </c>
      <c r="FXH56" s="163" t="s">
        <v>491</v>
      </c>
      <c r="FXI56" s="163" t="s">
        <v>491</v>
      </c>
      <c r="FXJ56" s="163" t="s">
        <v>491</v>
      </c>
      <c r="FXK56" s="163" t="s">
        <v>491</v>
      </c>
      <c r="FXL56" s="163" t="s">
        <v>491</v>
      </c>
      <c r="FXM56" s="163" t="s">
        <v>491</v>
      </c>
      <c r="FXN56" s="163" t="s">
        <v>491</v>
      </c>
      <c r="FXO56" s="163" t="s">
        <v>491</v>
      </c>
      <c r="FXP56" s="163" t="s">
        <v>491</v>
      </c>
      <c r="FXQ56" s="163" t="s">
        <v>491</v>
      </c>
      <c r="FXR56" s="163" t="s">
        <v>491</v>
      </c>
      <c r="FXS56" s="163" t="s">
        <v>491</v>
      </c>
      <c r="FXT56" s="163" t="s">
        <v>491</v>
      </c>
      <c r="FXU56" s="163" t="s">
        <v>491</v>
      </c>
      <c r="FXV56" s="163" t="s">
        <v>491</v>
      </c>
      <c r="FXW56" s="163" t="s">
        <v>491</v>
      </c>
      <c r="FXX56" s="163" t="s">
        <v>491</v>
      </c>
      <c r="FXY56" s="163" t="s">
        <v>491</v>
      </c>
      <c r="FXZ56" s="163" t="s">
        <v>491</v>
      </c>
      <c r="FYA56" s="163" t="s">
        <v>491</v>
      </c>
      <c r="FYB56" s="163" t="s">
        <v>491</v>
      </c>
      <c r="FYC56" s="163" t="s">
        <v>491</v>
      </c>
      <c r="FYD56" s="163" t="s">
        <v>491</v>
      </c>
      <c r="FYE56" s="163" t="s">
        <v>491</v>
      </c>
      <c r="FYF56" s="163" t="s">
        <v>491</v>
      </c>
      <c r="FYG56" s="163" t="s">
        <v>491</v>
      </c>
      <c r="FYH56" s="163" t="s">
        <v>491</v>
      </c>
      <c r="FYI56" s="163" t="s">
        <v>491</v>
      </c>
      <c r="FYJ56" s="163" t="s">
        <v>491</v>
      </c>
      <c r="FYK56" s="163" t="s">
        <v>491</v>
      </c>
      <c r="FYL56" s="163" t="s">
        <v>491</v>
      </c>
      <c r="FYM56" s="163" t="s">
        <v>491</v>
      </c>
      <c r="FYN56" s="163" t="s">
        <v>491</v>
      </c>
      <c r="FYO56" s="163" t="s">
        <v>491</v>
      </c>
      <c r="FYP56" s="163" t="s">
        <v>491</v>
      </c>
      <c r="FYQ56" s="163" t="s">
        <v>491</v>
      </c>
      <c r="FYR56" s="163" t="s">
        <v>491</v>
      </c>
      <c r="FYS56" s="163" t="s">
        <v>491</v>
      </c>
      <c r="FYT56" s="163" t="s">
        <v>491</v>
      </c>
      <c r="FYU56" s="163" t="s">
        <v>491</v>
      </c>
      <c r="FYV56" s="163" t="s">
        <v>491</v>
      </c>
      <c r="FYW56" s="163" t="s">
        <v>491</v>
      </c>
      <c r="FYX56" s="163" t="s">
        <v>491</v>
      </c>
      <c r="FYY56" s="163" t="s">
        <v>491</v>
      </c>
      <c r="FYZ56" s="163" t="s">
        <v>491</v>
      </c>
      <c r="FZA56" s="163" t="s">
        <v>491</v>
      </c>
      <c r="FZB56" s="163" t="s">
        <v>491</v>
      </c>
      <c r="FZC56" s="163" t="s">
        <v>491</v>
      </c>
      <c r="FZD56" s="163" t="s">
        <v>491</v>
      </c>
      <c r="FZE56" s="163" t="s">
        <v>491</v>
      </c>
      <c r="FZF56" s="163" t="s">
        <v>491</v>
      </c>
      <c r="FZG56" s="163" t="s">
        <v>491</v>
      </c>
      <c r="FZH56" s="163" t="s">
        <v>491</v>
      </c>
      <c r="FZI56" s="163" t="s">
        <v>491</v>
      </c>
      <c r="FZJ56" s="163" t="s">
        <v>491</v>
      </c>
      <c r="FZK56" s="163" t="s">
        <v>491</v>
      </c>
      <c r="FZL56" s="163" t="s">
        <v>491</v>
      </c>
      <c r="FZM56" s="163" t="s">
        <v>491</v>
      </c>
      <c r="FZN56" s="163" t="s">
        <v>491</v>
      </c>
      <c r="FZO56" s="163" t="s">
        <v>491</v>
      </c>
      <c r="FZP56" s="163" t="s">
        <v>491</v>
      </c>
      <c r="FZQ56" s="163" t="s">
        <v>491</v>
      </c>
      <c r="FZR56" s="163" t="s">
        <v>491</v>
      </c>
      <c r="FZS56" s="163" t="s">
        <v>491</v>
      </c>
      <c r="FZT56" s="163" t="s">
        <v>491</v>
      </c>
      <c r="FZU56" s="163" t="s">
        <v>491</v>
      </c>
      <c r="FZV56" s="163" t="s">
        <v>491</v>
      </c>
      <c r="FZW56" s="163" t="s">
        <v>491</v>
      </c>
      <c r="FZX56" s="163" t="s">
        <v>491</v>
      </c>
      <c r="FZY56" s="163" t="s">
        <v>491</v>
      </c>
      <c r="FZZ56" s="163" t="s">
        <v>491</v>
      </c>
      <c r="GAA56" s="163" t="s">
        <v>491</v>
      </c>
      <c r="GAB56" s="163" t="s">
        <v>491</v>
      </c>
      <c r="GAC56" s="163" t="s">
        <v>491</v>
      </c>
      <c r="GAD56" s="163" t="s">
        <v>491</v>
      </c>
      <c r="GAE56" s="163" t="s">
        <v>491</v>
      </c>
      <c r="GAF56" s="163" t="s">
        <v>491</v>
      </c>
      <c r="GAG56" s="163" t="s">
        <v>491</v>
      </c>
      <c r="GAH56" s="163" t="s">
        <v>491</v>
      </c>
      <c r="GAI56" s="163" t="s">
        <v>491</v>
      </c>
      <c r="GAJ56" s="163" t="s">
        <v>491</v>
      </c>
      <c r="GAK56" s="163" t="s">
        <v>491</v>
      </c>
      <c r="GAL56" s="163" t="s">
        <v>491</v>
      </c>
      <c r="GAM56" s="163" t="s">
        <v>491</v>
      </c>
      <c r="GAN56" s="163" t="s">
        <v>491</v>
      </c>
      <c r="GAO56" s="163" t="s">
        <v>491</v>
      </c>
      <c r="GAP56" s="163" t="s">
        <v>491</v>
      </c>
      <c r="GAQ56" s="163" t="s">
        <v>491</v>
      </c>
      <c r="GAR56" s="163" t="s">
        <v>491</v>
      </c>
      <c r="GAS56" s="163" t="s">
        <v>491</v>
      </c>
      <c r="GAT56" s="163" t="s">
        <v>491</v>
      </c>
      <c r="GAU56" s="163" t="s">
        <v>491</v>
      </c>
      <c r="GAV56" s="163" t="s">
        <v>491</v>
      </c>
      <c r="GAW56" s="163" t="s">
        <v>491</v>
      </c>
      <c r="GAX56" s="163" t="s">
        <v>491</v>
      </c>
      <c r="GAY56" s="163" t="s">
        <v>491</v>
      </c>
      <c r="GAZ56" s="163" t="s">
        <v>491</v>
      </c>
      <c r="GBA56" s="163" t="s">
        <v>491</v>
      </c>
      <c r="GBB56" s="163" t="s">
        <v>491</v>
      </c>
      <c r="GBC56" s="163" t="s">
        <v>491</v>
      </c>
      <c r="GBD56" s="163" t="s">
        <v>491</v>
      </c>
      <c r="GBE56" s="163" t="s">
        <v>491</v>
      </c>
      <c r="GBF56" s="163" t="s">
        <v>491</v>
      </c>
      <c r="GBG56" s="163" t="s">
        <v>491</v>
      </c>
      <c r="GBH56" s="163" t="s">
        <v>491</v>
      </c>
      <c r="GBI56" s="163" t="s">
        <v>491</v>
      </c>
      <c r="GBJ56" s="163" t="s">
        <v>491</v>
      </c>
      <c r="GBK56" s="163" t="s">
        <v>491</v>
      </c>
      <c r="GBL56" s="163" t="s">
        <v>491</v>
      </c>
      <c r="GBM56" s="163" t="s">
        <v>491</v>
      </c>
      <c r="GBN56" s="163" t="s">
        <v>491</v>
      </c>
      <c r="GBO56" s="163" t="s">
        <v>491</v>
      </c>
      <c r="GBP56" s="163" t="s">
        <v>491</v>
      </c>
      <c r="GBQ56" s="163" t="s">
        <v>491</v>
      </c>
      <c r="GBR56" s="163" t="s">
        <v>491</v>
      </c>
      <c r="GBS56" s="163" t="s">
        <v>491</v>
      </c>
      <c r="GBT56" s="163" t="s">
        <v>491</v>
      </c>
      <c r="GBU56" s="163" t="s">
        <v>491</v>
      </c>
      <c r="GBV56" s="163" t="s">
        <v>491</v>
      </c>
      <c r="GBW56" s="163" t="s">
        <v>491</v>
      </c>
      <c r="GBX56" s="163" t="s">
        <v>491</v>
      </c>
      <c r="GBY56" s="163" t="s">
        <v>491</v>
      </c>
      <c r="GBZ56" s="163" t="s">
        <v>491</v>
      </c>
      <c r="GCA56" s="163" t="s">
        <v>491</v>
      </c>
      <c r="GCB56" s="163" t="s">
        <v>491</v>
      </c>
      <c r="GCC56" s="163" t="s">
        <v>491</v>
      </c>
      <c r="GCD56" s="163" t="s">
        <v>491</v>
      </c>
      <c r="GCE56" s="163" t="s">
        <v>491</v>
      </c>
      <c r="GCF56" s="163" t="s">
        <v>491</v>
      </c>
      <c r="GCG56" s="163" t="s">
        <v>491</v>
      </c>
      <c r="GCH56" s="163" t="s">
        <v>491</v>
      </c>
      <c r="GCI56" s="163" t="s">
        <v>491</v>
      </c>
      <c r="GCJ56" s="163" t="s">
        <v>491</v>
      </c>
      <c r="GCK56" s="163" t="s">
        <v>491</v>
      </c>
      <c r="GCL56" s="163" t="s">
        <v>491</v>
      </c>
      <c r="GCM56" s="163" t="s">
        <v>491</v>
      </c>
      <c r="GCN56" s="163" t="s">
        <v>491</v>
      </c>
      <c r="GCO56" s="163" t="s">
        <v>491</v>
      </c>
      <c r="GCP56" s="163" t="s">
        <v>491</v>
      </c>
      <c r="GCQ56" s="163" t="s">
        <v>491</v>
      </c>
      <c r="GCR56" s="163" t="s">
        <v>491</v>
      </c>
      <c r="GCS56" s="163" t="s">
        <v>491</v>
      </c>
      <c r="GCT56" s="163" t="s">
        <v>491</v>
      </c>
      <c r="GCU56" s="163" t="s">
        <v>491</v>
      </c>
      <c r="GCV56" s="163" t="s">
        <v>491</v>
      </c>
      <c r="GCW56" s="163" t="s">
        <v>491</v>
      </c>
      <c r="GCX56" s="163" t="s">
        <v>491</v>
      </c>
      <c r="GCY56" s="163" t="s">
        <v>491</v>
      </c>
      <c r="GCZ56" s="163" t="s">
        <v>491</v>
      </c>
      <c r="GDA56" s="163" t="s">
        <v>491</v>
      </c>
      <c r="GDB56" s="163" t="s">
        <v>491</v>
      </c>
      <c r="GDC56" s="163" t="s">
        <v>491</v>
      </c>
      <c r="GDD56" s="163" t="s">
        <v>491</v>
      </c>
      <c r="GDE56" s="163" t="s">
        <v>491</v>
      </c>
      <c r="GDF56" s="163" t="s">
        <v>491</v>
      </c>
      <c r="GDG56" s="163" t="s">
        <v>491</v>
      </c>
      <c r="GDH56" s="163" t="s">
        <v>491</v>
      </c>
      <c r="GDI56" s="163" t="s">
        <v>491</v>
      </c>
      <c r="GDJ56" s="163" t="s">
        <v>491</v>
      </c>
      <c r="GDK56" s="163" t="s">
        <v>491</v>
      </c>
      <c r="GDL56" s="163" t="s">
        <v>491</v>
      </c>
      <c r="GDM56" s="163" t="s">
        <v>491</v>
      </c>
      <c r="GDN56" s="163" t="s">
        <v>491</v>
      </c>
      <c r="GDO56" s="163" t="s">
        <v>491</v>
      </c>
      <c r="GDP56" s="163" t="s">
        <v>491</v>
      </c>
      <c r="GDQ56" s="163" t="s">
        <v>491</v>
      </c>
      <c r="GDR56" s="163" t="s">
        <v>491</v>
      </c>
      <c r="GDS56" s="163" t="s">
        <v>491</v>
      </c>
      <c r="GDT56" s="163" t="s">
        <v>491</v>
      </c>
      <c r="GDU56" s="163" t="s">
        <v>491</v>
      </c>
      <c r="GDV56" s="163" t="s">
        <v>491</v>
      </c>
      <c r="GDW56" s="163" t="s">
        <v>491</v>
      </c>
      <c r="GDX56" s="163" t="s">
        <v>491</v>
      </c>
      <c r="GDY56" s="163" t="s">
        <v>491</v>
      </c>
      <c r="GDZ56" s="163" t="s">
        <v>491</v>
      </c>
      <c r="GEA56" s="163" t="s">
        <v>491</v>
      </c>
      <c r="GEB56" s="163" t="s">
        <v>491</v>
      </c>
      <c r="GEC56" s="163" t="s">
        <v>491</v>
      </c>
      <c r="GED56" s="163" t="s">
        <v>491</v>
      </c>
      <c r="GEE56" s="163" t="s">
        <v>491</v>
      </c>
      <c r="GEF56" s="163" t="s">
        <v>491</v>
      </c>
      <c r="GEG56" s="163" t="s">
        <v>491</v>
      </c>
      <c r="GEH56" s="163" t="s">
        <v>491</v>
      </c>
      <c r="GEI56" s="163" t="s">
        <v>491</v>
      </c>
      <c r="GEJ56" s="163" t="s">
        <v>491</v>
      </c>
      <c r="GEK56" s="163" t="s">
        <v>491</v>
      </c>
      <c r="GEL56" s="163" t="s">
        <v>491</v>
      </c>
      <c r="GEM56" s="163" t="s">
        <v>491</v>
      </c>
      <c r="GEN56" s="163" t="s">
        <v>491</v>
      </c>
      <c r="GEO56" s="163" t="s">
        <v>491</v>
      </c>
      <c r="GEP56" s="163" t="s">
        <v>491</v>
      </c>
      <c r="GEQ56" s="163" t="s">
        <v>491</v>
      </c>
      <c r="GER56" s="163" t="s">
        <v>491</v>
      </c>
      <c r="GES56" s="163" t="s">
        <v>491</v>
      </c>
      <c r="GET56" s="163" t="s">
        <v>491</v>
      </c>
      <c r="GEU56" s="163" t="s">
        <v>491</v>
      </c>
      <c r="GEV56" s="163" t="s">
        <v>491</v>
      </c>
      <c r="GEW56" s="163" t="s">
        <v>491</v>
      </c>
      <c r="GEX56" s="163" t="s">
        <v>491</v>
      </c>
      <c r="GEY56" s="163" t="s">
        <v>491</v>
      </c>
      <c r="GEZ56" s="163" t="s">
        <v>491</v>
      </c>
      <c r="GFA56" s="163" t="s">
        <v>491</v>
      </c>
      <c r="GFB56" s="163" t="s">
        <v>491</v>
      </c>
      <c r="GFC56" s="163" t="s">
        <v>491</v>
      </c>
      <c r="GFD56" s="163" t="s">
        <v>491</v>
      </c>
      <c r="GFE56" s="163" t="s">
        <v>491</v>
      </c>
      <c r="GFF56" s="163" t="s">
        <v>491</v>
      </c>
      <c r="GFG56" s="163" t="s">
        <v>491</v>
      </c>
      <c r="GFH56" s="163" t="s">
        <v>491</v>
      </c>
      <c r="GFI56" s="163" t="s">
        <v>491</v>
      </c>
      <c r="GFJ56" s="163" t="s">
        <v>491</v>
      </c>
      <c r="GFK56" s="163" t="s">
        <v>491</v>
      </c>
      <c r="GFL56" s="163" t="s">
        <v>491</v>
      </c>
      <c r="GFM56" s="163" t="s">
        <v>491</v>
      </c>
      <c r="GFN56" s="163" t="s">
        <v>491</v>
      </c>
      <c r="GFO56" s="163" t="s">
        <v>491</v>
      </c>
      <c r="GFP56" s="163" t="s">
        <v>491</v>
      </c>
      <c r="GFQ56" s="163" t="s">
        <v>491</v>
      </c>
      <c r="GFR56" s="163" t="s">
        <v>491</v>
      </c>
      <c r="GFS56" s="163" t="s">
        <v>491</v>
      </c>
      <c r="GFT56" s="163" t="s">
        <v>491</v>
      </c>
      <c r="GFU56" s="163" t="s">
        <v>491</v>
      </c>
      <c r="GFV56" s="163" t="s">
        <v>491</v>
      </c>
      <c r="GFW56" s="163" t="s">
        <v>491</v>
      </c>
      <c r="GFX56" s="163" t="s">
        <v>491</v>
      </c>
      <c r="GFY56" s="163" t="s">
        <v>491</v>
      </c>
      <c r="GFZ56" s="163" t="s">
        <v>491</v>
      </c>
      <c r="GGA56" s="163" t="s">
        <v>491</v>
      </c>
      <c r="GGB56" s="163" t="s">
        <v>491</v>
      </c>
      <c r="GGC56" s="163" t="s">
        <v>491</v>
      </c>
      <c r="GGD56" s="163" t="s">
        <v>491</v>
      </c>
      <c r="GGE56" s="163" t="s">
        <v>491</v>
      </c>
      <c r="GGF56" s="163" t="s">
        <v>491</v>
      </c>
      <c r="GGG56" s="163" t="s">
        <v>491</v>
      </c>
      <c r="GGH56" s="163" t="s">
        <v>491</v>
      </c>
      <c r="GGI56" s="163" t="s">
        <v>491</v>
      </c>
      <c r="GGJ56" s="163" t="s">
        <v>491</v>
      </c>
      <c r="GGK56" s="163" t="s">
        <v>491</v>
      </c>
      <c r="GGL56" s="163" t="s">
        <v>491</v>
      </c>
      <c r="GGM56" s="163" t="s">
        <v>491</v>
      </c>
      <c r="GGN56" s="163" t="s">
        <v>491</v>
      </c>
      <c r="GGO56" s="163" t="s">
        <v>491</v>
      </c>
      <c r="GGP56" s="163" t="s">
        <v>491</v>
      </c>
      <c r="GGQ56" s="163" t="s">
        <v>491</v>
      </c>
      <c r="GGR56" s="163" t="s">
        <v>491</v>
      </c>
      <c r="GGS56" s="163" t="s">
        <v>491</v>
      </c>
      <c r="GGT56" s="163" t="s">
        <v>491</v>
      </c>
      <c r="GGU56" s="163" t="s">
        <v>491</v>
      </c>
      <c r="GGV56" s="163" t="s">
        <v>491</v>
      </c>
      <c r="GGW56" s="163" t="s">
        <v>491</v>
      </c>
      <c r="GGX56" s="163" t="s">
        <v>491</v>
      </c>
      <c r="GGY56" s="163" t="s">
        <v>491</v>
      </c>
      <c r="GGZ56" s="163" t="s">
        <v>491</v>
      </c>
      <c r="GHA56" s="163" t="s">
        <v>491</v>
      </c>
      <c r="GHB56" s="163" t="s">
        <v>491</v>
      </c>
      <c r="GHC56" s="163" t="s">
        <v>491</v>
      </c>
      <c r="GHD56" s="163" t="s">
        <v>491</v>
      </c>
      <c r="GHE56" s="163" t="s">
        <v>491</v>
      </c>
      <c r="GHF56" s="163" t="s">
        <v>491</v>
      </c>
      <c r="GHG56" s="163" t="s">
        <v>491</v>
      </c>
      <c r="GHH56" s="163" t="s">
        <v>491</v>
      </c>
      <c r="GHI56" s="163" t="s">
        <v>491</v>
      </c>
      <c r="GHJ56" s="163" t="s">
        <v>491</v>
      </c>
      <c r="GHK56" s="163" t="s">
        <v>491</v>
      </c>
      <c r="GHL56" s="163" t="s">
        <v>491</v>
      </c>
      <c r="GHM56" s="163" t="s">
        <v>491</v>
      </c>
      <c r="GHN56" s="163" t="s">
        <v>491</v>
      </c>
      <c r="GHO56" s="163" t="s">
        <v>491</v>
      </c>
      <c r="GHP56" s="163" t="s">
        <v>491</v>
      </c>
      <c r="GHQ56" s="163" t="s">
        <v>491</v>
      </c>
      <c r="GHR56" s="163" t="s">
        <v>491</v>
      </c>
      <c r="GHS56" s="163" t="s">
        <v>491</v>
      </c>
      <c r="GHT56" s="163" t="s">
        <v>491</v>
      </c>
      <c r="GHU56" s="163" t="s">
        <v>491</v>
      </c>
      <c r="GHV56" s="163" t="s">
        <v>491</v>
      </c>
      <c r="GHW56" s="163" t="s">
        <v>491</v>
      </c>
      <c r="GHX56" s="163" t="s">
        <v>491</v>
      </c>
      <c r="GHY56" s="163" t="s">
        <v>491</v>
      </c>
      <c r="GHZ56" s="163" t="s">
        <v>491</v>
      </c>
      <c r="GIA56" s="163" t="s">
        <v>491</v>
      </c>
      <c r="GIB56" s="163" t="s">
        <v>491</v>
      </c>
      <c r="GIC56" s="163" t="s">
        <v>491</v>
      </c>
      <c r="GID56" s="163" t="s">
        <v>491</v>
      </c>
      <c r="GIE56" s="163" t="s">
        <v>491</v>
      </c>
      <c r="GIF56" s="163" t="s">
        <v>491</v>
      </c>
      <c r="GIG56" s="163" t="s">
        <v>491</v>
      </c>
      <c r="GIH56" s="163" t="s">
        <v>491</v>
      </c>
      <c r="GII56" s="163" t="s">
        <v>491</v>
      </c>
      <c r="GIJ56" s="163" t="s">
        <v>491</v>
      </c>
      <c r="GIK56" s="163" t="s">
        <v>491</v>
      </c>
      <c r="GIL56" s="163" t="s">
        <v>491</v>
      </c>
      <c r="GIM56" s="163" t="s">
        <v>491</v>
      </c>
      <c r="GIN56" s="163" t="s">
        <v>491</v>
      </c>
      <c r="GIO56" s="163" t="s">
        <v>491</v>
      </c>
      <c r="GIP56" s="163" t="s">
        <v>491</v>
      </c>
      <c r="GIQ56" s="163" t="s">
        <v>491</v>
      </c>
      <c r="GIR56" s="163" t="s">
        <v>491</v>
      </c>
      <c r="GIS56" s="163" t="s">
        <v>491</v>
      </c>
      <c r="GIT56" s="163" t="s">
        <v>491</v>
      </c>
      <c r="GIU56" s="163" t="s">
        <v>491</v>
      </c>
      <c r="GIV56" s="163" t="s">
        <v>491</v>
      </c>
      <c r="GIW56" s="163" t="s">
        <v>491</v>
      </c>
      <c r="GIX56" s="163" t="s">
        <v>491</v>
      </c>
      <c r="GIY56" s="163" t="s">
        <v>491</v>
      </c>
      <c r="GIZ56" s="163" t="s">
        <v>491</v>
      </c>
      <c r="GJA56" s="163" t="s">
        <v>491</v>
      </c>
      <c r="GJB56" s="163" t="s">
        <v>491</v>
      </c>
      <c r="GJC56" s="163" t="s">
        <v>491</v>
      </c>
      <c r="GJD56" s="163" t="s">
        <v>491</v>
      </c>
      <c r="GJE56" s="163" t="s">
        <v>491</v>
      </c>
      <c r="GJF56" s="163" t="s">
        <v>491</v>
      </c>
      <c r="GJG56" s="163" t="s">
        <v>491</v>
      </c>
      <c r="GJH56" s="163" t="s">
        <v>491</v>
      </c>
      <c r="GJI56" s="163" t="s">
        <v>491</v>
      </c>
      <c r="GJJ56" s="163" t="s">
        <v>491</v>
      </c>
      <c r="GJK56" s="163" t="s">
        <v>491</v>
      </c>
      <c r="GJL56" s="163" t="s">
        <v>491</v>
      </c>
      <c r="GJM56" s="163" t="s">
        <v>491</v>
      </c>
      <c r="GJN56" s="163" t="s">
        <v>491</v>
      </c>
      <c r="GJO56" s="163" t="s">
        <v>491</v>
      </c>
      <c r="GJP56" s="163" t="s">
        <v>491</v>
      </c>
      <c r="GJQ56" s="163" t="s">
        <v>491</v>
      </c>
      <c r="GJR56" s="163" t="s">
        <v>491</v>
      </c>
      <c r="GJS56" s="163" t="s">
        <v>491</v>
      </c>
      <c r="GJT56" s="163" t="s">
        <v>491</v>
      </c>
      <c r="GJU56" s="163" t="s">
        <v>491</v>
      </c>
      <c r="GJV56" s="163" t="s">
        <v>491</v>
      </c>
      <c r="GJW56" s="163" t="s">
        <v>491</v>
      </c>
      <c r="GJX56" s="163" t="s">
        <v>491</v>
      </c>
      <c r="GJY56" s="163" t="s">
        <v>491</v>
      </c>
      <c r="GJZ56" s="163" t="s">
        <v>491</v>
      </c>
      <c r="GKA56" s="163" t="s">
        <v>491</v>
      </c>
      <c r="GKB56" s="163" t="s">
        <v>491</v>
      </c>
      <c r="GKC56" s="163" t="s">
        <v>491</v>
      </c>
      <c r="GKD56" s="163" t="s">
        <v>491</v>
      </c>
      <c r="GKE56" s="163" t="s">
        <v>491</v>
      </c>
      <c r="GKF56" s="163" t="s">
        <v>491</v>
      </c>
      <c r="GKG56" s="163" t="s">
        <v>491</v>
      </c>
      <c r="GKH56" s="163" t="s">
        <v>491</v>
      </c>
      <c r="GKI56" s="163" t="s">
        <v>491</v>
      </c>
      <c r="GKJ56" s="163" t="s">
        <v>491</v>
      </c>
      <c r="GKK56" s="163" t="s">
        <v>491</v>
      </c>
      <c r="GKL56" s="163" t="s">
        <v>491</v>
      </c>
      <c r="GKM56" s="163" t="s">
        <v>491</v>
      </c>
      <c r="GKN56" s="163" t="s">
        <v>491</v>
      </c>
      <c r="GKO56" s="163" t="s">
        <v>491</v>
      </c>
      <c r="GKP56" s="163" t="s">
        <v>491</v>
      </c>
      <c r="GKQ56" s="163" t="s">
        <v>491</v>
      </c>
      <c r="GKR56" s="163" t="s">
        <v>491</v>
      </c>
      <c r="GKS56" s="163" t="s">
        <v>491</v>
      </c>
      <c r="GKT56" s="163" t="s">
        <v>491</v>
      </c>
      <c r="GKU56" s="163" t="s">
        <v>491</v>
      </c>
      <c r="GKV56" s="163" t="s">
        <v>491</v>
      </c>
      <c r="GKW56" s="163" t="s">
        <v>491</v>
      </c>
      <c r="GKX56" s="163" t="s">
        <v>491</v>
      </c>
      <c r="GKY56" s="163" t="s">
        <v>491</v>
      </c>
      <c r="GKZ56" s="163" t="s">
        <v>491</v>
      </c>
      <c r="GLA56" s="163" t="s">
        <v>491</v>
      </c>
      <c r="GLB56" s="163" t="s">
        <v>491</v>
      </c>
      <c r="GLC56" s="163" t="s">
        <v>491</v>
      </c>
      <c r="GLD56" s="163" t="s">
        <v>491</v>
      </c>
      <c r="GLE56" s="163" t="s">
        <v>491</v>
      </c>
      <c r="GLF56" s="163" t="s">
        <v>491</v>
      </c>
      <c r="GLG56" s="163" t="s">
        <v>491</v>
      </c>
      <c r="GLH56" s="163" t="s">
        <v>491</v>
      </c>
      <c r="GLI56" s="163" t="s">
        <v>491</v>
      </c>
      <c r="GLJ56" s="163" t="s">
        <v>491</v>
      </c>
      <c r="GLK56" s="163" t="s">
        <v>491</v>
      </c>
      <c r="GLL56" s="163" t="s">
        <v>491</v>
      </c>
      <c r="GLM56" s="163" t="s">
        <v>491</v>
      </c>
      <c r="GLN56" s="163" t="s">
        <v>491</v>
      </c>
      <c r="GLO56" s="163" t="s">
        <v>491</v>
      </c>
      <c r="GLP56" s="163" t="s">
        <v>491</v>
      </c>
      <c r="GLQ56" s="163" t="s">
        <v>491</v>
      </c>
      <c r="GLR56" s="163" t="s">
        <v>491</v>
      </c>
      <c r="GLS56" s="163" t="s">
        <v>491</v>
      </c>
      <c r="GLT56" s="163" t="s">
        <v>491</v>
      </c>
      <c r="GLU56" s="163" t="s">
        <v>491</v>
      </c>
      <c r="GLV56" s="163" t="s">
        <v>491</v>
      </c>
      <c r="GLW56" s="163" t="s">
        <v>491</v>
      </c>
      <c r="GLX56" s="163" t="s">
        <v>491</v>
      </c>
      <c r="GLY56" s="163" t="s">
        <v>491</v>
      </c>
      <c r="GLZ56" s="163" t="s">
        <v>491</v>
      </c>
      <c r="GMA56" s="163" t="s">
        <v>491</v>
      </c>
      <c r="GMB56" s="163" t="s">
        <v>491</v>
      </c>
      <c r="GMC56" s="163" t="s">
        <v>491</v>
      </c>
      <c r="GMD56" s="163" t="s">
        <v>491</v>
      </c>
      <c r="GME56" s="163" t="s">
        <v>491</v>
      </c>
      <c r="GMF56" s="163" t="s">
        <v>491</v>
      </c>
      <c r="GMG56" s="163" t="s">
        <v>491</v>
      </c>
      <c r="GMH56" s="163" t="s">
        <v>491</v>
      </c>
      <c r="GMI56" s="163" t="s">
        <v>491</v>
      </c>
      <c r="GMJ56" s="163" t="s">
        <v>491</v>
      </c>
      <c r="GMK56" s="163" t="s">
        <v>491</v>
      </c>
      <c r="GML56" s="163" t="s">
        <v>491</v>
      </c>
      <c r="GMM56" s="163" t="s">
        <v>491</v>
      </c>
      <c r="GMN56" s="163" t="s">
        <v>491</v>
      </c>
      <c r="GMO56" s="163" t="s">
        <v>491</v>
      </c>
      <c r="GMP56" s="163" t="s">
        <v>491</v>
      </c>
      <c r="GMQ56" s="163" t="s">
        <v>491</v>
      </c>
      <c r="GMR56" s="163" t="s">
        <v>491</v>
      </c>
      <c r="GMS56" s="163" t="s">
        <v>491</v>
      </c>
      <c r="GMT56" s="163" t="s">
        <v>491</v>
      </c>
      <c r="GMU56" s="163" t="s">
        <v>491</v>
      </c>
      <c r="GMV56" s="163" t="s">
        <v>491</v>
      </c>
      <c r="GMW56" s="163" t="s">
        <v>491</v>
      </c>
      <c r="GMX56" s="163" t="s">
        <v>491</v>
      </c>
      <c r="GMY56" s="163" t="s">
        <v>491</v>
      </c>
      <c r="GMZ56" s="163" t="s">
        <v>491</v>
      </c>
      <c r="GNA56" s="163" t="s">
        <v>491</v>
      </c>
      <c r="GNB56" s="163" t="s">
        <v>491</v>
      </c>
      <c r="GNC56" s="163" t="s">
        <v>491</v>
      </c>
      <c r="GND56" s="163" t="s">
        <v>491</v>
      </c>
      <c r="GNE56" s="163" t="s">
        <v>491</v>
      </c>
      <c r="GNF56" s="163" t="s">
        <v>491</v>
      </c>
      <c r="GNG56" s="163" t="s">
        <v>491</v>
      </c>
      <c r="GNH56" s="163" t="s">
        <v>491</v>
      </c>
      <c r="GNI56" s="163" t="s">
        <v>491</v>
      </c>
      <c r="GNJ56" s="163" t="s">
        <v>491</v>
      </c>
      <c r="GNK56" s="163" t="s">
        <v>491</v>
      </c>
      <c r="GNL56" s="163" t="s">
        <v>491</v>
      </c>
      <c r="GNM56" s="163" t="s">
        <v>491</v>
      </c>
      <c r="GNN56" s="163" t="s">
        <v>491</v>
      </c>
      <c r="GNO56" s="163" t="s">
        <v>491</v>
      </c>
      <c r="GNP56" s="163" t="s">
        <v>491</v>
      </c>
      <c r="GNQ56" s="163" t="s">
        <v>491</v>
      </c>
      <c r="GNR56" s="163" t="s">
        <v>491</v>
      </c>
      <c r="GNS56" s="163" t="s">
        <v>491</v>
      </c>
      <c r="GNT56" s="163" t="s">
        <v>491</v>
      </c>
      <c r="GNU56" s="163" t="s">
        <v>491</v>
      </c>
      <c r="GNV56" s="163" t="s">
        <v>491</v>
      </c>
      <c r="GNW56" s="163" t="s">
        <v>491</v>
      </c>
      <c r="GNX56" s="163" t="s">
        <v>491</v>
      </c>
      <c r="GNY56" s="163" t="s">
        <v>491</v>
      </c>
      <c r="GNZ56" s="163" t="s">
        <v>491</v>
      </c>
      <c r="GOA56" s="163" t="s">
        <v>491</v>
      </c>
      <c r="GOB56" s="163" t="s">
        <v>491</v>
      </c>
      <c r="GOC56" s="163" t="s">
        <v>491</v>
      </c>
      <c r="GOD56" s="163" t="s">
        <v>491</v>
      </c>
      <c r="GOE56" s="163" t="s">
        <v>491</v>
      </c>
      <c r="GOF56" s="163" t="s">
        <v>491</v>
      </c>
      <c r="GOG56" s="163" t="s">
        <v>491</v>
      </c>
      <c r="GOH56" s="163" t="s">
        <v>491</v>
      </c>
      <c r="GOI56" s="163" t="s">
        <v>491</v>
      </c>
      <c r="GOJ56" s="163" t="s">
        <v>491</v>
      </c>
      <c r="GOK56" s="163" t="s">
        <v>491</v>
      </c>
      <c r="GOL56" s="163" t="s">
        <v>491</v>
      </c>
      <c r="GOM56" s="163" t="s">
        <v>491</v>
      </c>
      <c r="GON56" s="163" t="s">
        <v>491</v>
      </c>
      <c r="GOO56" s="163" t="s">
        <v>491</v>
      </c>
      <c r="GOP56" s="163" t="s">
        <v>491</v>
      </c>
      <c r="GOQ56" s="163" t="s">
        <v>491</v>
      </c>
      <c r="GOR56" s="163" t="s">
        <v>491</v>
      </c>
      <c r="GOS56" s="163" t="s">
        <v>491</v>
      </c>
      <c r="GOT56" s="163" t="s">
        <v>491</v>
      </c>
      <c r="GOU56" s="163" t="s">
        <v>491</v>
      </c>
      <c r="GOV56" s="163" t="s">
        <v>491</v>
      </c>
      <c r="GOW56" s="163" t="s">
        <v>491</v>
      </c>
      <c r="GOX56" s="163" t="s">
        <v>491</v>
      </c>
      <c r="GOY56" s="163" t="s">
        <v>491</v>
      </c>
      <c r="GOZ56" s="163" t="s">
        <v>491</v>
      </c>
      <c r="GPA56" s="163" t="s">
        <v>491</v>
      </c>
      <c r="GPB56" s="163" t="s">
        <v>491</v>
      </c>
      <c r="GPC56" s="163" t="s">
        <v>491</v>
      </c>
      <c r="GPD56" s="163" t="s">
        <v>491</v>
      </c>
      <c r="GPE56" s="163" t="s">
        <v>491</v>
      </c>
      <c r="GPF56" s="163" t="s">
        <v>491</v>
      </c>
      <c r="GPG56" s="163" t="s">
        <v>491</v>
      </c>
      <c r="GPH56" s="163" t="s">
        <v>491</v>
      </c>
      <c r="GPI56" s="163" t="s">
        <v>491</v>
      </c>
      <c r="GPJ56" s="163" t="s">
        <v>491</v>
      </c>
      <c r="GPK56" s="163" t="s">
        <v>491</v>
      </c>
      <c r="GPL56" s="163" t="s">
        <v>491</v>
      </c>
      <c r="GPM56" s="163" t="s">
        <v>491</v>
      </c>
      <c r="GPN56" s="163" t="s">
        <v>491</v>
      </c>
      <c r="GPO56" s="163" t="s">
        <v>491</v>
      </c>
      <c r="GPP56" s="163" t="s">
        <v>491</v>
      </c>
      <c r="GPQ56" s="163" t="s">
        <v>491</v>
      </c>
      <c r="GPR56" s="163" t="s">
        <v>491</v>
      </c>
      <c r="GPS56" s="163" t="s">
        <v>491</v>
      </c>
      <c r="GPT56" s="163" t="s">
        <v>491</v>
      </c>
      <c r="GPU56" s="163" t="s">
        <v>491</v>
      </c>
      <c r="GPV56" s="163" t="s">
        <v>491</v>
      </c>
      <c r="GPW56" s="163" t="s">
        <v>491</v>
      </c>
      <c r="GPX56" s="163" t="s">
        <v>491</v>
      </c>
      <c r="GPY56" s="163" t="s">
        <v>491</v>
      </c>
      <c r="GPZ56" s="163" t="s">
        <v>491</v>
      </c>
      <c r="GQA56" s="163" t="s">
        <v>491</v>
      </c>
      <c r="GQB56" s="163" t="s">
        <v>491</v>
      </c>
      <c r="GQC56" s="163" t="s">
        <v>491</v>
      </c>
      <c r="GQD56" s="163" t="s">
        <v>491</v>
      </c>
      <c r="GQE56" s="163" t="s">
        <v>491</v>
      </c>
      <c r="GQF56" s="163" t="s">
        <v>491</v>
      </c>
      <c r="GQG56" s="163" t="s">
        <v>491</v>
      </c>
      <c r="GQH56" s="163" t="s">
        <v>491</v>
      </c>
      <c r="GQI56" s="163" t="s">
        <v>491</v>
      </c>
      <c r="GQJ56" s="163" t="s">
        <v>491</v>
      </c>
      <c r="GQK56" s="163" t="s">
        <v>491</v>
      </c>
      <c r="GQL56" s="163" t="s">
        <v>491</v>
      </c>
      <c r="GQM56" s="163" t="s">
        <v>491</v>
      </c>
      <c r="GQN56" s="163" t="s">
        <v>491</v>
      </c>
      <c r="GQO56" s="163" t="s">
        <v>491</v>
      </c>
      <c r="GQP56" s="163" t="s">
        <v>491</v>
      </c>
      <c r="GQQ56" s="163" t="s">
        <v>491</v>
      </c>
      <c r="GQR56" s="163" t="s">
        <v>491</v>
      </c>
      <c r="GQS56" s="163" t="s">
        <v>491</v>
      </c>
      <c r="GQT56" s="163" t="s">
        <v>491</v>
      </c>
      <c r="GQU56" s="163" t="s">
        <v>491</v>
      </c>
      <c r="GQV56" s="163" t="s">
        <v>491</v>
      </c>
      <c r="GQW56" s="163" t="s">
        <v>491</v>
      </c>
      <c r="GQX56" s="163" t="s">
        <v>491</v>
      </c>
      <c r="GQY56" s="163" t="s">
        <v>491</v>
      </c>
      <c r="GQZ56" s="163" t="s">
        <v>491</v>
      </c>
      <c r="GRA56" s="163" t="s">
        <v>491</v>
      </c>
      <c r="GRB56" s="163" t="s">
        <v>491</v>
      </c>
      <c r="GRC56" s="163" t="s">
        <v>491</v>
      </c>
      <c r="GRD56" s="163" t="s">
        <v>491</v>
      </c>
      <c r="GRE56" s="163" t="s">
        <v>491</v>
      </c>
      <c r="GRF56" s="163" t="s">
        <v>491</v>
      </c>
      <c r="GRG56" s="163" t="s">
        <v>491</v>
      </c>
      <c r="GRH56" s="163" t="s">
        <v>491</v>
      </c>
      <c r="GRI56" s="163" t="s">
        <v>491</v>
      </c>
      <c r="GRJ56" s="163" t="s">
        <v>491</v>
      </c>
      <c r="GRK56" s="163" t="s">
        <v>491</v>
      </c>
      <c r="GRL56" s="163" t="s">
        <v>491</v>
      </c>
      <c r="GRM56" s="163" t="s">
        <v>491</v>
      </c>
      <c r="GRN56" s="163" t="s">
        <v>491</v>
      </c>
      <c r="GRO56" s="163" t="s">
        <v>491</v>
      </c>
      <c r="GRP56" s="163" t="s">
        <v>491</v>
      </c>
      <c r="GRQ56" s="163" t="s">
        <v>491</v>
      </c>
      <c r="GRR56" s="163" t="s">
        <v>491</v>
      </c>
      <c r="GRS56" s="163" t="s">
        <v>491</v>
      </c>
      <c r="GRT56" s="163" t="s">
        <v>491</v>
      </c>
      <c r="GRU56" s="163" t="s">
        <v>491</v>
      </c>
      <c r="GRV56" s="163" t="s">
        <v>491</v>
      </c>
      <c r="GRW56" s="163" t="s">
        <v>491</v>
      </c>
      <c r="GRX56" s="163" t="s">
        <v>491</v>
      </c>
      <c r="GRY56" s="163" t="s">
        <v>491</v>
      </c>
      <c r="GRZ56" s="163" t="s">
        <v>491</v>
      </c>
      <c r="GSA56" s="163" t="s">
        <v>491</v>
      </c>
      <c r="GSB56" s="163" t="s">
        <v>491</v>
      </c>
      <c r="GSC56" s="163" t="s">
        <v>491</v>
      </c>
      <c r="GSD56" s="163" t="s">
        <v>491</v>
      </c>
      <c r="GSE56" s="163" t="s">
        <v>491</v>
      </c>
      <c r="GSF56" s="163" t="s">
        <v>491</v>
      </c>
      <c r="GSG56" s="163" t="s">
        <v>491</v>
      </c>
      <c r="GSH56" s="163" t="s">
        <v>491</v>
      </c>
      <c r="GSI56" s="163" t="s">
        <v>491</v>
      </c>
      <c r="GSJ56" s="163" t="s">
        <v>491</v>
      </c>
      <c r="GSK56" s="163" t="s">
        <v>491</v>
      </c>
      <c r="GSL56" s="163" t="s">
        <v>491</v>
      </c>
      <c r="GSM56" s="163" t="s">
        <v>491</v>
      </c>
      <c r="GSN56" s="163" t="s">
        <v>491</v>
      </c>
      <c r="GSO56" s="163" t="s">
        <v>491</v>
      </c>
      <c r="GSP56" s="163" t="s">
        <v>491</v>
      </c>
      <c r="GSQ56" s="163" t="s">
        <v>491</v>
      </c>
      <c r="GSR56" s="163" t="s">
        <v>491</v>
      </c>
      <c r="GSS56" s="163" t="s">
        <v>491</v>
      </c>
      <c r="GST56" s="163" t="s">
        <v>491</v>
      </c>
      <c r="GSU56" s="163" t="s">
        <v>491</v>
      </c>
      <c r="GSV56" s="163" t="s">
        <v>491</v>
      </c>
      <c r="GSW56" s="163" t="s">
        <v>491</v>
      </c>
      <c r="GSX56" s="163" t="s">
        <v>491</v>
      </c>
      <c r="GSY56" s="163" t="s">
        <v>491</v>
      </c>
      <c r="GSZ56" s="163" t="s">
        <v>491</v>
      </c>
      <c r="GTA56" s="163" t="s">
        <v>491</v>
      </c>
      <c r="GTB56" s="163" t="s">
        <v>491</v>
      </c>
      <c r="GTC56" s="163" t="s">
        <v>491</v>
      </c>
      <c r="GTD56" s="163" t="s">
        <v>491</v>
      </c>
      <c r="GTE56" s="163" t="s">
        <v>491</v>
      </c>
      <c r="GTF56" s="163" t="s">
        <v>491</v>
      </c>
      <c r="GTG56" s="163" t="s">
        <v>491</v>
      </c>
      <c r="GTH56" s="163" t="s">
        <v>491</v>
      </c>
      <c r="GTI56" s="163" t="s">
        <v>491</v>
      </c>
      <c r="GTJ56" s="163" t="s">
        <v>491</v>
      </c>
      <c r="GTK56" s="163" t="s">
        <v>491</v>
      </c>
      <c r="GTL56" s="163" t="s">
        <v>491</v>
      </c>
      <c r="GTM56" s="163" t="s">
        <v>491</v>
      </c>
      <c r="GTN56" s="163" t="s">
        <v>491</v>
      </c>
      <c r="GTO56" s="163" t="s">
        <v>491</v>
      </c>
      <c r="GTP56" s="163" t="s">
        <v>491</v>
      </c>
      <c r="GTQ56" s="163" t="s">
        <v>491</v>
      </c>
      <c r="GTR56" s="163" t="s">
        <v>491</v>
      </c>
      <c r="GTS56" s="163" t="s">
        <v>491</v>
      </c>
      <c r="GTT56" s="163" t="s">
        <v>491</v>
      </c>
      <c r="GTU56" s="163" t="s">
        <v>491</v>
      </c>
      <c r="GTV56" s="163" t="s">
        <v>491</v>
      </c>
      <c r="GTW56" s="163" t="s">
        <v>491</v>
      </c>
      <c r="GTX56" s="163" t="s">
        <v>491</v>
      </c>
      <c r="GTY56" s="163" t="s">
        <v>491</v>
      </c>
      <c r="GTZ56" s="163" t="s">
        <v>491</v>
      </c>
      <c r="GUA56" s="163" t="s">
        <v>491</v>
      </c>
      <c r="GUB56" s="163" t="s">
        <v>491</v>
      </c>
      <c r="GUC56" s="163" t="s">
        <v>491</v>
      </c>
      <c r="GUD56" s="163" t="s">
        <v>491</v>
      </c>
      <c r="GUE56" s="163" t="s">
        <v>491</v>
      </c>
      <c r="GUF56" s="163" t="s">
        <v>491</v>
      </c>
      <c r="GUG56" s="163" t="s">
        <v>491</v>
      </c>
      <c r="GUH56" s="163" t="s">
        <v>491</v>
      </c>
      <c r="GUI56" s="163" t="s">
        <v>491</v>
      </c>
      <c r="GUJ56" s="163" t="s">
        <v>491</v>
      </c>
      <c r="GUK56" s="163" t="s">
        <v>491</v>
      </c>
      <c r="GUL56" s="163" t="s">
        <v>491</v>
      </c>
      <c r="GUM56" s="163" t="s">
        <v>491</v>
      </c>
      <c r="GUN56" s="163" t="s">
        <v>491</v>
      </c>
      <c r="GUO56" s="163" t="s">
        <v>491</v>
      </c>
      <c r="GUP56" s="163" t="s">
        <v>491</v>
      </c>
      <c r="GUQ56" s="163" t="s">
        <v>491</v>
      </c>
      <c r="GUR56" s="163" t="s">
        <v>491</v>
      </c>
      <c r="GUS56" s="163" t="s">
        <v>491</v>
      </c>
      <c r="GUT56" s="163" t="s">
        <v>491</v>
      </c>
      <c r="GUU56" s="163" t="s">
        <v>491</v>
      </c>
      <c r="GUV56" s="163" t="s">
        <v>491</v>
      </c>
      <c r="GUW56" s="163" t="s">
        <v>491</v>
      </c>
      <c r="GUX56" s="163" t="s">
        <v>491</v>
      </c>
      <c r="GUY56" s="163" t="s">
        <v>491</v>
      </c>
      <c r="GUZ56" s="163" t="s">
        <v>491</v>
      </c>
      <c r="GVA56" s="163" t="s">
        <v>491</v>
      </c>
      <c r="GVB56" s="163" t="s">
        <v>491</v>
      </c>
      <c r="GVC56" s="163" t="s">
        <v>491</v>
      </c>
      <c r="GVD56" s="163" t="s">
        <v>491</v>
      </c>
      <c r="GVE56" s="163" t="s">
        <v>491</v>
      </c>
      <c r="GVF56" s="163" t="s">
        <v>491</v>
      </c>
      <c r="GVG56" s="163" t="s">
        <v>491</v>
      </c>
      <c r="GVH56" s="163" t="s">
        <v>491</v>
      </c>
      <c r="GVI56" s="163" t="s">
        <v>491</v>
      </c>
      <c r="GVJ56" s="163" t="s">
        <v>491</v>
      </c>
      <c r="GVK56" s="163" t="s">
        <v>491</v>
      </c>
      <c r="GVL56" s="163" t="s">
        <v>491</v>
      </c>
      <c r="GVM56" s="163" t="s">
        <v>491</v>
      </c>
      <c r="GVN56" s="163" t="s">
        <v>491</v>
      </c>
      <c r="GVO56" s="163" t="s">
        <v>491</v>
      </c>
      <c r="GVP56" s="163" t="s">
        <v>491</v>
      </c>
      <c r="GVQ56" s="163" t="s">
        <v>491</v>
      </c>
      <c r="GVR56" s="163" t="s">
        <v>491</v>
      </c>
      <c r="GVS56" s="163" t="s">
        <v>491</v>
      </c>
      <c r="GVT56" s="163" t="s">
        <v>491</v>
      </c>
      <c r="GVU56" s="163" t="s">
        <v>491</v>
      </c>
      <c r="GVV56" s="163" t="s">
        <v>491</v>
      </c>
      <c r="GVW56" s="163" t="s">
        <v>491</v>
      </c>
      <c r="GVX56" s="163" t="s">
        <v>491</v>
      </c>
      <c r="GVY56" s="163" t="s">
        <v>491</v>
      </c>
      <c r="GVZ56" s="163" t="s">
        <v>491</v>
      </c>
      <c r="GWA56" s="163" t="s">
        <v>491</v>
      </c>
      <c r="GWB56" s="163" t="s">
        <v>491</v>
      </c>
      <c r="GWC56" s="163" t="s">
        <v>491</v>
      </c>
      <c r="GWD56" s="163" t="s">
        <v>491</v>
      </c>
      <c r="GWE56" s="163" t="s">
        <v>491</v>
      </c>
      <c r="GWF56" s="163" t="s">
        <v>491</v>
      </c>
      <c r="GWG56" s="163" t="s">
        <v>491</v>
      </c>
      <c r="GWH56" s="163" t="s">
        <v>491</v>
      </c>
      <c r="GWI56" s="163" t="s">
        <v>491</v>
      </c>
      <c r="GWJ56" s="163" t="s">
        <v>491</v>
      </c>
      <c r="GWK56" s="163" t="s">
        <v>491</v>
      </c>
      <c r="GWL56" s="163" t="s">
        <v>491</v>
      </c>
      <c r="GWM56" s="163" t="s">
        <v>491</v>
      </c>
      <c r="GWN56" s="163" t="s">
        <v>491</v>
      </c>
      <c r="GWO56" s="163" t="s">
        <v>491</v>
      </c>
      <c r="GWP56" s="163" t="s">
        <v>491</v>
      </c>
      <c r="GWQ56" s="163" t="s">
        <v>491</v>
      </c>
      <c r="GWR56" s="163" t="s">
        <v>491</v>
      </c>
      <c r="GWS56" s="163" t="s">
        <v>491</v>
      </c>
      <c r="GWT56" s="163" t="s">
        <v>491</v>
      </c>
      <c r="GWU56" s="163" t="s">
        <v>491</v>
      </c>
      <c r="GWV56" s="163" t="s">
        <v>491</v>
      </c>
      <c r="GWW56" s="163" t="s">
        <v>491</v>
      </c>
      <c r="GWX56" s="163" t="s">
        <v>491</v>
      </c>
      <c r="GWY56" s="163" t="s">
        <v>491</v>
      </c>
      <c r="GWZ56" s="163" t="s">
        <v>491</v>
      </c>
      <c r="GXA56" s="163" t="s">
        <v>491</v>
      </c>
      <c r="GXB56" s="163" t="s">
        <v>491</v>
      </c>
      <c r="GXC56" s="163" t="s">
        <v>491</v>
      </c>
      <c r="GXD56" s="163" t="s">
        <v>491</v>
      </c>
      <c r="GXE56" s="163" t="s">
        <v>491</v>
      </c>
      <c r="GXF56" s="163" t="s">
        <v>491</v>
      </c>
      <c r="GXG56" s="163" t="s">
        <v>491</v>
      </c>
      <c r="GXH56" s="163" t="s">
        <v>491</v>
      </c>
      <c r="GXI56" s="163" t="s">
        <v>491</v>
      </c>
      <c r="GXJ56" s="163" t="s">
        <v>491</v>
      </c>
      <c r="GXK56" s="163" t="s">
        <v>491</v>
      </c>
      <c r="GXL56" s="163" t="s">
        <v>491</v>
      </c>
      <c r="GXM56" s="163" t="s">
        <v>491</v>
      </c>
      <c r="GXN56" s="163" t="s">
        <v>491</v>
      </c>
      <c r="GXO56" s="163" t="s">
        <v>491</v>
      </c>
      <c r="GXP56" s="163" t="s">
        <v>491</v>
      </c>
      <c r="GXQ56" s="163" t="s">
        <v>491</v>
      </c>
      <c r="GXR56" s="163" t="s">
        <v>491</v>
      </c>
      <c r="GXS56" s="163" t="s">
        <v>491</v>
      </c>
      <c r="GXT56" s="163" t="s">
        <v>491</v>
      </c>
      <c r="GXU56" s="163" t="s">
        <v>491</v>
      </c>
      <c r="GXV56" s="163" t="s">
        <v>491</v>
      </c>
      <c r="GXW56" s="163" t="s">
        <v>491</v>
      </c>
      <c r="GXX56" s="163" t="s">
        <v>491</v>
      </c>
      <c r="GXY56" s="163" t="s">
        <v>491</v>
      </c>
      <c r="GXZ56" s="163" t="s">
        <v>491</v>
      </c>
      <c r="GYA56" s="163" t="s">
        <v>491</v>
      </c>
      <c r="GYB56" s="163" t="s">
        <v>491</v>
      </c>
      <c r="GYC56" s="163" t="s">
        <v>491</v>
      </c>
      <c r="GYD56" s="163" t="s">
        <v>491</v>
      </c>
      <c r="GYE56" s="163" t="s">
        <v>491</v>
      </c>
      <c r="GYF56" s="163" t="s">
        <v>491</v>
      </c>
      <c r="GYG56" s="163" t="s">
        <v>491</v>
      </c>
      <c r="GYH56" s="163" t="s">
        <v>491</v>
      </c>
      <c r="GYI56" s="163" t="s">
        <v>491</v>
      </c>
      <c r="GYJ56" s="163" t="s">
        <v>491</v>
      </c>
      <c r="GYK56" s="163" t="s">
        <v>491</v>
      </c>
      <c r="GYL56" s="163" t="s">
        <v>491</v>
      </c>
      <c r="GYM56" s="163" t="s">
        <v>491</v>
      </c>
      <c r="GYN56" s="163" t="s">
        <v>491</v>
      </c>
      <c r="GYO56" s="163" t="s">
        <v>491</v>
      </c>
      <c r="GYP56" s="163" t="s">
        <v>491</v>
      </c>
      <c r="GYQ56" s="163" t="s">
        <v>491</v>
      </c>
      <c r="GYR56" s="163" t="s">
        <v>491</v>
      </c>
      <c r="GYS56" s="163" t="s">
        <v>491</v>
      </c>
      <c r="GYT56" s="163" t="s">
        <v>491</v>
      </c>
      <c r="GYU56" s="163" t="s">
        <v>491</v>
      </c>
      <c r="GYV56" s="163" t="s">
        <v>491</v>
      </c>
      <c r="GYW56" s="163" t="s">
        <v>491</v>
      </c>
      <c r="GYX56" s="163" t="s">
        <v>491</v>
      </c>
      <c r="GYY56" s="163" t="s">
        <v>491</v>
      </c>
      <c r="GYZ56" s="163" t="s">
        <v>491</v>
      </c>
      <c r="GZA56" s="163" t="s">
        <v>491</v>
      </c>
      <c r="GZB56" s="163" t="s">
        <v>491</v>
      </c>
      <c r="GZC56" s="163" t="s">
        <v>491</v>
      </c>
      <c r="GZD56" s="163" t="s">
        <v>491</v>
      </c>
      <c r="GZE56" s="163" t="s">
        <v>491</v>
      </c>
      <c r="GZF56" s="163" t="s">
        <v>491</v>
      </c>
      <c r="GZG56" s="163" t="s">
        <v>491</v>
      </c>
      <c r="GZH56" s="163" t="s">
        <v>491</v>
      </c>
      <c r="GZI56" s="163" t="s">
        <v>491</v>
      </c>
      <c r="GZJ56" s="163" t="s">
        <v>491</v>
      </c>
      <c r="GZK56" s="163" t="s">
        <v>491</v>
      </c>
      <c r="GZL56" s="163" t="s">
        <v>491</v>
      </c>
      <c r="GZM56" s="163" t="s">
        <v>491</v>
      </c>
      <c r="GZN56" s="163" t="s">
        <v>491</v>
      </c>
      <c r="GZO56" s="163" t="s">
        <v>491</v>
      </c>
      <c r="GZP56" s="163" t="s">
        <v>491</v>
      </c>
      <c r="GZQ56" s="163" t="s">
        <v>491</v>
      </c>
      <c r="GZR56" s="163" t="s">
        <v>491</v>
      </c>
      <c r="GZS56" s="163" t="s">
        <v>491</v>
      </c>
      <c r="GZT56" s="163" t="s">
        <v>491</v>
      </c>
      <c r="GZU56" s="163" t="s">
        <v>491</v>
      </c>
      <c r="GZV56" s="163" t="s">
        <v>491</v>
      </c>
      <c r="GZW56" s="163" t="s">
        <v>491</v>
      </c>
      <c r="GZX56" s="163" t="s">
        <v>491</v>
      </c>
      <c r="GZY56" s="163" t="s">
        <v>491</v>
      </c>
      <c r="GZZ56" s="163" t="s">
        <v>491</v>
      </c>
      <c r="HAA56" s="163" t="s">
        <v>491</v>
      </c>
      <c r="HAB56" s="163" t="s">
        <v>491</v>
      </c>
      <c r="HAC56" s="163" t="s">
        <v>491</v>
      </c>
      <c r="HAD56" s="163" t="s">
        <v>491</v>
      </c>
      <c r="HAE56" s="163" t="s">
        <v>491</v>
      </c>
      <c r="HAF56" s="163" t="s">
        <v>491</v>
      </c>
      <c r="HAG56" s="163" t="s">
        <v>491</v>
      </c>
      <c r="HAH56" s="163" t="s">
        <v>491</v>
      </c>
      <c r="HAI56" s="163" t="s">
        <v>491</v>
      </c>
      <c r="HAJ56" s="163" t="s">
        <v>491</v>
      </c>
      <c r="HAK56" s="163" t="s">
        <v>491</v>
      </c>
      <c r="HAL56" s="163" t="s">
        <v>491</v>
      </c>
      <c r="HAM56" s="163" t="s">
        <v>491</v>
      </c>
      <c r="HAN56" s="163" t="s">
        <v>491</v>
      </c>
      <c r="HAO56" s="163" t="s">
        <v>491</v>
      </c>
      <c r="HAP56" s="163" t="s">
        <v>491</v>
      </c>
      <c r="HAQ56" s="163" t="s">
        <v>491</v>
      </c>
      <c r="HAR56" s="163" t="s">
        <v>491</v>
      </c>
      <c r="HAS56" s="163" t="s">
        <v>491</v>
      </c>
      <c r="HAT56" s="163" t="s">
        <v>491</v>
      </c>
      <c r="HAU56" s="163" t="s">
        <v>491</v>
      </c>
      <c r="HAV56" s="163" t="s">
        <v>491</v>
      </c>
      <c r="HAW56" s="163" t="s">
        <v>491</v>
      </c>
      <c r="HAX56" s="163" t="s">
        <v>491</v>
      </c>
      <c r="HAY56" s="163" t="s">
        <v>491</v>
      </c>
      <c r="HAZ56" s="163" t="s">
        <v>491</v>
      </c>
      <c r="HBA56" s="163" t="s">
        <v>491</v>
      </c>
      <c r="HBB56" s="163" t="s">
        <v>491</v>
      </c>
      <c r="HBC56" s="163" t="s">
        <v>491</v>
      </c>
      <c r="HBD56" s="163" t="s">
        <v>491</v>
      </c>
      <c r="HBE56" s="163" t="s">
        <v>491</v>
      </c>
      <c r="HBF56" s="163" t="s">
        <v>491</v>
      </c>
      <c r="HBG56" s="163" t="s">
        <v>491</v>
      </c>
      <c r="HBH56" s="163" t="s">
        <v>491</v>
      </c>
      <c r="HBI56" s="163" t="s">
        <v>491</v>
      </c>
      <c r="HBJ56" s="163" t="s">
        <v>491</v>
      </c>
      <c r="HBK56" s="163" t="s">
        <v>491</v>
      </c>
      <c r="HBL56" s="163" t="s">
        <v>491</v>
      </c>
      <c r="HBM56" s="163" t="s">
        <v>491</v>
      </c>
      <c r="HBN56" s="163" t="s">
        <v>491</v>
      </c>
      <c r="HBO56" s="163" t="s">
        <v>491</v>
      </c>
      <c r="HBP56" s="163" t="s">
        <v>491</v>
      </c>
      <c r="HBQ56" s="163" t="s">
        <v>491</v>
      </c>
      <c r="HBR56" s="163" t="s">
        <v>491</v>
      </c>
      <c r="HBS56" s="163" t="s">
        <v>491</v>
      </c>
      <c r="HBT56" s="163" t="s">
        <v>491</v>
      </c>
      <c r="HBU56" s="163" t="s">
        <v>491</v>
      </c>
      <c r="HBV56" s="163" t="s">
        <v>491</v>
      </c>
      <c r="HBW56" s="163" t="s">
        <v>491</v>
      </c>
      <c r="HBX56" s="163" t="s">
        <v>491</v>
      </c>
      <c r="HBY56" s="163" t="s">
        <v>491</v>
      </c>
      <c r="HBZ56" s="163" t="s">
        <v>491</v>
      </c>
      <c r="HCA56" s="163" t="s">
        <v>491</v>
      </c>
      <c r="HCB56" s="163" t="s">
        <v>491</v>
      </c>
      <c r="HCC56" s="163" t="s">
        <v>491</v>
      </c>
      <c r="HCD56" s="163" t="s">
        <v>491</v>
      </c>
      <c r="HCE56" s="163" t="s">
        <v>491</v>
      </c>
      <c r="HCF56" s="163" t="s">
        <v>491</v>
      </c>
      <c r="HCG56" s="163" t="s">
        <v>491</v>
      </c>
      <c r="HCH56" s="163" t="s">
        <v>491</v>
      </c>
      <c r="HCI56" s="163" t="s">
        <v>491</v>
      </c>
      <c r="HCJ56" s="163" t="s">
        <v>491</v>
      </c>
      <c r="HCK56" s="163" t="s">
        <v>491</v>
      </c>
      <c r="HCL56" s="163" t="s">
        <v>491</v>
      </c>
      <c r="HCM56" s="163" t="s">
        <v>491</v>
      </c>
      <c r="HCN56" s="163" t="s">
        <v>491</v>
      </c>
      <c r="HCO56" s="163" t="s">
        <v>491</v>
      </c>
      <c r="HCP56" s="163" t="s">
        <v>491</v>
      </c>
      <c r="HCQ56" s="163" t="s">
        <v>491</v>
      </c>
      <c r="HCR56" s="163" t="s">
        <v>491</v>
      </c>
      <c r="HCS56" s="163" t="s">
        <v>491</v>
      </c>
      <c r="HCT56" s="163" t="s">
        <v>491</v>
      </c>
      <c r="HCU56" s="163" t="s">
        <v>491</v>
      </c>
      <c r="HCV56" s="163" t="s">
        <v>491</v>
      </c>
      <c r="HCW56" s="163" t="s">
        <v>491</v>
      </c>
      <c r="HCX56" s="163" t="s">
        <v>491</v>
      </c>
      <c r="HCY56" s="163" t="s">
        <v>491</v>
      </c>
      <c r="HCZ56" s="163" t="s">
        <v>491</v>
      </c>
      <c r="HDA56" s="163" t="s">
        <v>491</v>
      </c>
      <c r="HDB56" s="163" t="s">
        <v>491</v>
      </c>
      <c r="HDC56" s="163" t="s">
        <v>491</v>
      </c>
      <c r="HDD56" s="163" t="s">
        <v>491</v>
      </c>
      <c r="HDE56" s="163" t="s">
        <v>491</v>
      </c>
      <c r="HDF56" s="163" t="s">
        <v>491</v>
      </c>
      <c r="HDG56" s="163" t="s">
        <v>491</v>
      </c>
      <c r="HDH56" s="163" t="s">
        <v>491</v>
      </c>
      <c r="HDI56" s="163" t="s">
        <v>491</v>
      </c>
      <c r="HDJ56" s="163" t="s">
        <v>491</v>
      </c>
      <c r="HDK56" s="163" t="s">
        <v>491</v>
      </c>
      <c r="HDL56" s="163" t="s">
        <v>491</v>
      </c>
      <c r="HDM56" s="163" t="s">
        <v>491</v>
      </c>
      <c r="HDN56" s="163" t="s">
        <v>491</v>
      </c>
      <c r="HDO56" s="163" t="s">
        <v>491</v>
      </c>
      <c r="HDP56" s="163" t="s">
        <v>491</v>
      </c>
      <c r="HDQ56" s="163" t="s">
        <v>491</v>
      </c>
      <c r="HDR56" s="163" t="s">
        <v>491</v>
      </c>
      <c r="HDS56" s="163" t="s">
        <v>491</v>
      </c>
      <c r="HDT56" s="163" t="s">
        <v>491</v>
      </c>
      <c r="HDU56" s="163" t="s">
        <v>491</v>
      </c>
      <c r="HDV56" s="163" t="s">
        <v>491</v>
      </c>
      <c r="HDW56" s="163" t="s">
        <v>491</v>
      </c>
      <c r="HDX56" s="163" t="s">
        <v>491</v>
      </c>
      <c r="HDY56" s="163" t="s">
        <v>491</v>
      </c>
      <c r="HDZ56" s="163" t="s">
        <v>491</v>
      </c>
      <c r="HEA56" s="163" t="s">
        <v>491</v>
      </c>
      <c r="HEB56" s="163" t="s">
        <v>491</v>
      </c>
      <c r="HEC56" s="163" t="s">
        <v>491</v>
      </c>
      <c r="HED56" s="163" t="s">
        <v>491</v>
      </c>
      <c r="HEE56" s="163" t="s">
        <v>491</v>
      </c>
      <c r="HEF56" s="163" t="s">
        <v>491</v>
      </c>
      <c r="HEG56" s="163" t="s">
        <v>491</v>
      </c>
      <c r="HEH56" s="163" t="s">
        <v>491</v>
      </c>
      <c r="HEI56" s="163" t="s">
        <v>491</v>
      </c>
      <c r="HEJ56" s="163" t="s">
        <v>491</v>
      </c>
      <c r="HEK56" s="163" t="s">
        <v>491</v>
      </c>
      <c r="HEL56" s="163" t="s">
        <v>491</v>
      </c>
      <c r="HEM56" s="163" t="s">
        <v>491</v>
      </c>
      <c r="HEN56" s="163" t="s">
        <v>491</v>
      </c>
      <c r="HEO56" s="163" t="s">
        <v>491</v>
      </c>
      <c r="HEP56" s="163" t="s">
        <v>491</v>
      </c>
      <c r="HEQ56" s="163" t="s">
        <v>491</v>
      </c>
      <c r="HER56" s="163" t="s">
        <v>491</v>
      </c>
      <c r="HES56" s="163" t="s">
        <v>491</v>
      </c>
      <c r="HET56" s="163" t="s">
        <v>491</v>
      </c>
      <c r="HEU56" s="163" t="s">
        <v>491</v>
      </c>
      <c r="HEV56" s="163" t="s">
        <v>491</v>
      </c>
      <c r="HEW56" s="163" t="s">
        <v>491</v>
      </c>
      <c r="HEX56" s="163" t="s">
        <v>491</v>
      </c>
      <c r="HEY56" s="163" t="s">
        <v>491</v>
      </c>
      <c r="HEZ56" s="163" t="s">
        <v>491</v>
      </c>
      <c r="HFA56" s="163" t="s">
        <v>491</v>
      </c>
      <c r="HFB56" s="163" t="s">
        <v>491</v>
      </c>
      <c r="HFC56" s="163" t="s">
        <v>491</v>
      </c>
      <c r="HFD56" s="163" t="s">
        <v>491</v>
      </c>
      <c r="HFE56" s="163" t="s">
        <v>491</v>
      </c>
      <c r="HFF56" s="163" t="s">
        <v>491</v>
      </c>
      <c r="HFG56" s="163" t="s">
        <v>491</v>
      </c>
      <c r="HFH56" s="163" t="s">
        <v>491</v>
      </c>
      <c r="HFI56" s="163" t="s">
        <v>491</v>
      </c>
      <c r="HFJ56" s="163" t="s">
        <v>491</v>
      </c>
      <c r="HFK56" s="163" t="s">
        <v>491</v>
      </c>
      <c r="HFL56" s="163" t="s">
        <v>491</v>
      </c>
      <c r="HFM56" s="163" t="s">
        <v>491</v>
      </c>
      <c r="HFN56" s="163" t="s">
        <v>491</v>
      </c>
      <c r="HFO56" s="163" t="s">
        <v>491</v>
      </c>
      <c r="HFP56" s="163" t="s">
        <v>491</v>
      </c>
      <c r="HFQ56" s="163" t="s">
        <v>491</v>
      </c>
      <c r="HFR56" s="163" t="s">
        <v>491</v>
      </c>
      <c r="HFS56" s="163" t="s">
        <v>491</v>
      </c>
      <c r="HFT56" s="163" t="s">
        <v>491</v>
      </c>
      <c r="HFU56" s="163" t="s">
        <v>491</v>
      </c>
      <c r="HFV56" s="163" t="s">
        <v>491</v>
      </c>
      <c r="HFW56" s="163" t="s">
        <v>491</v>
      </c>
      <c r="HFX56" s="163" t="s">
        <v>491</v>
      </c>
      <c r="HFY56" s="163" t="s">
        <v>491</v>
      </c>
      <c r="HFZ56" s="163" t="s">
        <v>491</v>
      </c>
      <c r="HGA56" s="163" t="s">
        <v>491</v>
      </c>
      <c r="HGB56" s="163" t="s">
        <v>491</v>
      </c>
      <c r="HGC56" s="163" t="s">
        <v>491</v>
      </c>
      <c r="HGD56" s="163" t="s">
        <v>491</v>
      </c>
      <c r="HGE56" s="163" t="s">
        <v>491</v>
      </c>
      <c r="HGF56" s="163" t="s">
        <v>491</v>
      </c>
      <c r="HGG56" s="163" t="s">
        <v>491</v>
      </c>
      <c r="HGH56" s="163" t="s">
        <v>491</v>
      </c>
      <c r="HGI56" s="163" t="s">
        <v>491</v>
      </c>
      <c r="HGJ56" s="163" t="s">
        <v>491</v>
      </c>
      <c r="HGK56" s="163" t="s">
        <v>491</v>
      </c>
      <c r="HGL56" s="163" t="s">
        <v>491</v>
      </c>
      <c r="HGM56" s="163" t="s">
        <v>491</v>
      </c>
      <c r="HGN56" s="163" t="s">
        <v>491</v>
      </c>
      <c r="HGO56" s="163" t="s">
        <v>491</v>
      </c>
      <c r="HGP56" s="163" t="s">
        <v>491</v>
      </c>
      <c r="HGQ56" s="163" t="s">
        <v>491</v>
      </c>
      <c r="HGR56" s="163" t="s">
        <v>491</v>
      </c>
      <c r="HGS56" s="163" t="s">
        <v>491</v>
      </c>
      <c r="HGT56" s="163" t="s">
        <v>491</v>
      </c>
      <c r="HGU56" s="163" t="s">
        <v>491</v>
      </c>
      <c r="HGV56" s="163" t="s">
        <v>491</v>
      </c>
      <c r="HGW56" s="163" t="s">
        <v>491</v>
      </c>
      <c r="HGX56" s="163" t="s">
        <v>491</v>
      </c>
      <c r="HGY56" s="163" t="s">
        <v>491</v>
      </c>
      <c r="HGZ56" s="163" t="s">
        <v>491</v>
      </c>
      <c r="HHA56" s="163" t="s">
        <v>491</v>
      </c>
      <c r="HHB56" s="163" t="s">
        <v>491</v>
      </c>
      <c r="HHC56" s="163" t="s">
        <v>491</v>
      </c>
      <c r="HHD56" s="163" t="s">
        <v>491</v>
      </c>
      <c r="HHE56" s="163" t="s">
        <v>491</v>
      </c>
      <c r="HHF56" s="163" t="s">
        <v>491</v>
      </c>
      <c r="HHG56" s="163" t="s">
        <v>491</v>
      </c>
      <c r="HHH56" s="163" t="s">
        <v>491</v>
      </c>
      <c r="HHI56" s="163" t="s">
        <v>491</v>
      </c>
      <c r="HHJ56" s="163" t="s">
        <v>491</v>
      </c>
      <c r="HHK56" s="163" t="s">
        <v>491</v>
      </c>
      <c r="HHL56" s="163" t="s">
        <v>491</v>
      </c>
      <c r="HHM56" s="163" t="s">
        <v>491</v>
      </c>
      <c r="HHN56" s="163" t="s">
        <v>491</v>
      </c>
      <c r="HHO56" s="163" t="s">
        <v>491</v>
      </c>
      <c r="HHP56" s="163" t="s">
        <v>491</v>
      </c>
      <c r="HHQ56" s="163" t="s">
        <v>491</v>
      </c>
      <c r="HHR56" s="163" t="s">
        <v>491</v>
      </c>
      <c r="HHS56" s="163" t="s">
        <v>491</v>
      </c>
      <c r="HHT56" s="163" t="s">
        <v>491</v>
      </c>
      <c r="HHU56" s="163" t="s">
        <v>491</v>
      </c>
      <c r="HHV56" s="163" t="s">
        <v>491</v>
      </c>
      <c r="HHW56" s="163" t="s">
        <v>491</v>
      </c>
      <c r="HHX56" s="163" t="s">
        <v>491</v>
      </c>
      <c r="HHY56" s="163" t="s">
        <v>491</v>
      </c>
      <c r="HHZ56" s="163" t="s">
        <v>491</v>
      </c>
      <c r="HIA56" s="163" t="s">
        <v>491</v>
      </c>
      <c r="HIB56" s="163" t="s">
        <v>491</v>
      </c>
      <c r="HIC56" s="163" t="s">
        <v>491</v>
      </c>
      <c r="HID56" s="163" t="s">
        <v>491</v>
      </c>
      <c r="HIE56" s="163" t="s">
        <v>491</v>
      </c>
      <c r="HIF56" s="163" t="s">
        <v>491</v>
      </c>
      <c r="HIG56" s="163" t="s">
        <v>491</v>
      </c>
      <c r="HIH56" s="163" t="s">
        <v>491</v>
      </c>
      <c r="HII56" s="163" t="s">
        <v>491</v>
      </c>
      <c r="HIJ56" s="163" t="s">
        <v>491</v>
      </c>
      <c r="HIK56" s="163" t="s">
        <v>491</v>
      </c>
      <c r="HIL56" s="163" t="s">
        <v>491</v>
      </c>
      <c r="HIM56" s="163" t="s">
        <v>491</v>
      </c>
      <c r="HIN56" s="163" t="s">
        <v>491</v>
      </c>
      <c r="HIO56" s="163" t="s">
        <v>491</v>
      </c>
      <c r="HIP56" s="163" t="s">
        <v>491</v>
      </c>
      <c r="HIQ56" s="163" t="s">
        <v>491</v>
      </c>
      <c r="HIR56" s="163" t="s">
        <v>491</v>
      </c>
      <c r="HIS56" s="163" t="s">
        <v>491</v>
      </c>
      <c r="HIT56" s="163" t="s">
        <v>491</v>
      </c>
      <c r="HIU56" s="163" t="s">
        <v>491</v>
      </c>
      <c r="HIV56" s="163" t="s">
        <v>491</v>
      </c>
      <c r="HIW56" s="163" t="s">
        <v>491</v>
      </c>
      <c r="HIX56" s="163" t="s">
        <v>491</v>
      </c>
      <c r="HIY56" s="163" t="s">
        <v>491</v>
      </c>
      <c r="HIZ56" s="163" t="s">
        <v>491</v>
      </c>
      <c r="HJA56" s="163" t="s">
        <v>491</v>
      </c>
      <c r="HJB56" s="163" t="s">
        <v>491</v>
      </c>
      <c r="HJC56" s="163" t="s">
        <v>491</v>
      </c>
      <c r="HJD56" s="163" t="s">
        <v>491</v>
      </c>
      <c r="HJE56" s="163" t="s">
        <v>491</v>
      </c>
      <c r="HJF56" s="163" t="s">
        <v>491</v>
      </c>
      <c r="HJG56" s="163" t="s">
        <v>491</v>
      </c>
      <c r="HJH56" s="163" t="s">
        <v>491</v>
      </c>
      <c r="HJI56" s="163" t="s">
        <v>491</v>
      </c>
      <c r="HJJ56" s="163" t="s">
        <v>491</v>
      </c>
      <c r="HJK56" s="163" t="s">
        <v>491</v>
      </c>
      <c r="HJL56" s="163" t="s">
        <v>491</v>
      </c>
      <c r="HJM56" s="163" t="s">
        <v>491</v>
      </c>
      <c r="HJN56" s="163" t="s">
        <v>491</v>
      </c>
      <c r="HJO56" s="163" t="s">
        <v>491</v>
      </c>
      <c r="HJP56" s="163" t="s">
        <v>491</v>
      </c>
      <c r="HJQ56" s="163" t="s">
        <v>491</v>
      </c>
      <c r="HJR56" s="163" t="s">
        <v>491</v>
      </c>
      <c r="HJS56" s="163" t="s">
        <v>491</v>
      </c>
      <c r="HJT56" s="163" t="s">
        <v>491</v>
      </c>
      <c r="HJU56" s="163" t="s">
        <v>491</v>
      </c>
      <c r="HJV56" s="163" t="s">
        <v>491</v>
      </c>
      <c r="HJW56" s="163" t="s">
        <v>491</v>
      </c>
      <c r="HJX56" s="163" t="s">
        <v>491</v>
      </c>
      <c r="HJY56" s="163" t="s">
        <v>491</v>
      </c>
      <c r="HJZ56" s="163" t="s">
        <v>491</v>
      </c>
      <c r="HKA56" s="163" t="s">
        <v>491</v>
      </c>
      <c r="HKB56" s="163" t="s">
        <v>491</v>
      </c>
      <c r="HKC56" s="163" t="s">
        <v>491</v>
      </c>
      <c r="HKD56" s="163" t="s">
        <v>491</v>
      </c>
      <c r="HKE56" s="163" t="s">
        <v>491</v>
      </c>
      <c r="HKF56" s="163" t="s">
        <v>491</v>
      </c>
      <c r="HKG56" s="163" t="s">
        <v>491</v>
      </c>
      <c r="HKH56" s="163" t="s">
        <v>491</v>
      </c>
      <c r="HKI56" s="163" t="s">
        <v>491</v>
      </c>
      <c r="HKJ56" s="163" t="s">
        <v>491</v>
      </c>
      <c r="HKK56" s="163" t="s">
        <v>491</v>
      </c>
      <c r="HKL56" s="163" t="s">
        <v>491</v>
      </c>
      <c r="HKM56" s="163" t="s">
        <v>491</v>
      </c>
      <c r="HKN56" s="163" t="s">
        <v>491</v>
      </c>
      <c r="HKO56" s="163" t="s">
        <v>491</v>
      </c>
      <c r="HKP56" s="163" t="s">
        <v>491</v>
      </c>
      <c r="HKQ56" s="163" t="s">
        <v>491</v>
      </c>
      <c r="HKR56" s="163" t="s">
        <v>491</v>
      </c>
      <c r="HKS56" s="163" t="s">
        <v>491</v>
      </c>
      <c r="HKT56" s="163" t="s">
        <v>491</v>
      </c>
      <c r="HKU56" s="163" t="s">
        <v>491</v>
      </c>
      <c r="HKV56" s="163" t="s">
        <v>491</v>
      </c>
      <c r="HKW56" s="163" t="s">
        <v>491</v>
      </c>
      <c r="HKX56" s="163" t="s">
        <v>491</v>
      </c>
      <c r="HKY56" s="163" t="s">
        <v>491</v>
      </c>
      <c r="HKZ56" s="163" t="s">
        <v>491</v>
      </c>
      <c r="HLA56" s="163" t="s">
        <v>491</v>
      </c>
      <c r="HLB56" s="163" t="s">
        <v>491</v>
      </c>
      <c r="HLC56" s="163" t="s">
        <v>491</v>
      </c>
      <c r="HLD56" s="163" t="s">
        <v>491</v>
      </c>
      <c r="HLE56" s="163" t="s">
        <v>491</v>
      </c>
      <c r="HLF56" s="163" t="s">
        <v>491</v>
      </c>
      <c r="HLG56" s="163" t="s">
        <v>491</v>
      </c>
      <c r="HLH56" s="163" t="s">
        <v>491</v>
      </c>
      <c r="HLI56" s="163" t="s">
        <v>491</v>
      </c>
      <c r="HLJ56" s="163" t="s">
        <v>491</v>
      </c>
      <c r="HLK56" s="163" t="s">
        <v>491</v>
      </c>
      <c r="HLL56" s="163" t="s">
        <v>491</v>
      </c>
      <c r="HLM56" s="163" t="s">
        <v>491</v>
      </c>
      <c r="HLN56" s="163" t="s">
        <v>491</v>
      </c>
      <c r="HLO56" s="163" t="s">
        <v>491</v>
      </c>
      <c r="HLP56" s="163" t="s">
        <v>491</v>
      </c>
      <c r="HLQ56" s="163" t="s">
        <v>491</v>
      </c>
      <c r="HLR56" s="163" t="s">
        <v>491</v>
      </c>
      <c r="HLS56" s="163" t="s">
        <v>491</v>
      </c>
      <c r="HLT56" s="163" t="s">
        <v>491</v>
      </c>
      <c r="HLU56" s="163" t="s">
        <v>491</v>
      </c>
      <c r="HLV56" s="163" t="s">
        <v>491</v>
      </c>
      <c r="HLW56" s="163" t="s">
        <v>491</v>
      </c>
      <c r="HLX56" s="163" t="s">
        <v>491</v>
      </c>
      <c r="HLY56" s="163" t="s">
        <v>491</v>
      </c>
      <c r="HLZ56" s="163" t="s">
        <v>491</v>
      </c>
      <c r="HMA56" s="163" t="s">
        <v>491</v>
      </c>
      <c r="HMB56" s="163" t="s">
        <v>491</v>
      </c>
      <c r="HMC56" s="163" t="s">
        <v>491</v>
      </c>
      <c r="HMD56" s="163" t="s">
        <v>491</v>
      </c>
      <c r="HME56" s="163" t="s">
        <v>491</v>
      </c>
      <c r="HMF56" s="163" t="s">
        <v>491</v>
      </c>
      <c r="HMG56" s="163" t="s">
        <v>491</v>
      </c>
      <c r="HMH56" s="163" t="s">
        <v>491</v>
      </c>
      <c r="HMI56" s="163" t="s">
        <v>491</v>
      </c>
      <c r="HMJ56" s="163" t="s">
        <v>491</v>
      </c>
      <c r="HMK56" s="163" t="s">
        <v>491</v>
      </c>
      <c r="HML56" s="163" t="s">
        <v>491</v>
      </c>
      <c r="HMM56" s="163" t="s">
        <v>491</v>
      </c>
      <c r="HMN56" s="163" t="s">
        <v>491</v>
      </c>
      <c r="HMO56" s="163" t="s">
        <v>491</v>
      </c>
      <c r="HMP56" s="163" t="s">
        <v>491</v>
      </c>
      <c r="HMQ56" s="163" t="s">
        <v>491</v>
      </c>
      <c r="HMR56" s="163" t="s">
        <v>491</v>
      </c>
      <c r="HMS56" s="163" t="s">
        <v>491</v>
      </c>
      <c r="HMT56" s="163" t="s">
        <v>491</v>
      </c>
      <c r="HMU56" s="163" t="s">
        <v>491</v>
      </c>
      <c r="HMV56" s="163" t="s">
        <v>491</v>
      </c>
      <c r="HMW56" s="163" t="s">
        <v>491</v>
      </c>
      <c r="HMX56" s="163" t="s">
        <v>491</v>
      </c>
      <c r="HMY56" s="163" t="s">
        <v>491</v>
      </c>
      <c r="HMZ56" s="163" t="s">
        <v>491</v>
      </c>
      <c r="HNA56" s="163" t="s">
        <v>491</v>
      </c>
      <c r="HNB56" s="163" t="s">
        <v>491</v>
      </c>
      <c r="HNC56" s="163" t="s">
        <v>491</v>
      </c>
      <c r="HND56" s="163" t="s">
        <v>491</v>
      </c>
      <c r="HNE56" s="163" t="s">
        <v>491</v>
      </c>
      <c r="HNF56" s="163" t="s">
        <v>491</v>
      </c>
      <c r="HNG56" s="163" t="s">
        <v>491</v>
      </c>
      <c r="HNH56" s="163" t="s">
        <v>491</v>
      </c>
      <c r="HNI56" s="163" t="s">
        <v>491</v>
      </c>
      <c r="HNJ56" s="163" t="s">
        <v>491</v>
      </c>
      <c r="HNK56" s="163" t="s">
        <v>491</v>
      </c>
      <c r="HNL56" s="163" t="s">
        <v>491</v>
      </c>
      <c r="HNM56" s="163" t="s">
        <v>491</v>
      </c>
      <c r="HNN56" s="163" t="s">
        <v>491</v>
      </c>
      <c r="HNO56" s="163" t="s">
        <v>491</v>
      </c>
      <c r="HNP56" s="163" t="s">
        <v>491</v>
      </c>
      <c r="HNQ56" s="163" t="s">
        <v>491</v>
      </c>
      <c r="HNR56" s="163" t="s">
        <v>491</v>
      </c>
      <c r="HNS56" s="163" t="s">
        <v>491</v>
      </c>
      <c r="HNT56" s="163" t="s">
        <v>491</v>
      </c>
      <c r="HNU56" s="163" t="s">
        <v>491</v>
      </c>
      <c r="HNV56" s="163" t="s">
        <v>491</v>
      </c>
      <c r="HNW56" s="163" t="s">
        <v>491</v>
      </c>
      <c r="HNX56" s="163" t="s">
        <v>491</v>
      </c>
      <c r="HNY56" s="163" t="s">
        <v>491</v>
      </c>
      <c r="HNZ56" s="163" t="s">
        <v>491</v>
      </c>
      <c r="HOA56" s="163" t="s">
        <v>491</v>
      </c>
      <c r="HOB56" s="163" t="s">
        <v>491</v>
      </c>
      <c r="HOC56" s="163" t="s">
        <v>491</v>
      </c>
      <c r="HOD56" s="163" t="s">
        <v>491</v>
      </c>
      <c r="HOE56" s="163" t="s">
        <v>491</v>
      </c>
      <c r="HOF56" s="163" t="s">
        <v>491</v>
      </c>
      <c r="HOG56" s="163" t="s">
        <v>491</v>
      </c>
      <c r="HOH56" s="163" t="s">
        <v>491</v>
      </c>
      <c r="HOI56" s="163" t="s">
        <v>491</v>
      </c>
      <c r="HOJ56" s="163" t="s">
        <v>491</v>
      </c>
      <c r="HOK56" s="163" t="s">
        <v>491</v>
      </c>
      <c r="HOL56" s="163" t="s">
        <v>491</v>
      </c>
      <c r="HOM56" s="163" t="s">
        <v>491</v>
      </c>
      <c r="HON56" s="163" t="s">
        <v>491</v>
      </c>
      <c r="HOO56" s="163" t="s">
        <v>491</v>
      </c>
      <c r="HOP56" s="163" t="s">
        <v>491</v>
      </c>
      <c r="HOQ56" s="163" t="s">
        <v>491</v>
      </c>
      <c r="HOR56" s="163" t="s">
        <v>491</v>
      </c>
      <c r="HOS56" s="163" t="s">
        <v>491</v>
      </c>
      <c r="HOT56" s="163" t="s">
        <v>491</v>
      </c>
      <c r="HOU56" s="163" t="s">
        <v>491</v>
      </c>
      <c r="HOV56" s="163" t="s">
        <v>491</v>
      </c>
      <c r="HOW56" s="163" t="s">
        <v>491</v>
      </c>
      <c r="HOX56" s="163" t="s">
        <v>491</v>
      </c>
      <c r="HOY56" s="163" t="s">
        <v>491</v>
      </c>
      <c r="HOZ56" s="163" t="s">
        <v>491</v>
      </c>
      <c r="HPA56" s="163" t="s">
        <v>491</v>
      </c>
      <c r="HPB56" s="163" t="s">
        <v>491</v>
      </c>
      <c r="HPC56" s="163" t="s">
        <v>491</v>
      </c>
      <c r="HPD56" s="163" t="s">
        <v>491</v>
      </c>
      <c r="HPE56" s="163" t="s">
        <v>491</v>
      </c>
      <c r="HPF56" s="163" t="s">
        <v>491</v>
      </c>
      <c r="HPG56" s="163" t="s">
        <v>491</v>
      </c>
      <c r="HPH56" s="163" t="s">
        <v>491</v>
      </c>
      <c r="HPI56" s="163" t="s">
        <v>491</v>
      </c>
      <c r="HPJ56" s="163" t="s">
        <v>491</v>
      </c>
      <c r="HPK56" s="163" t="s">
        <v>491</v>
      </c>
      <c r="HPL56" s="163" t="s">
        <v>491</v>
      </c>
      <c r="HPM56" s="163" t="s">
        <v>491</v>
      </c>
      <c r="HPN56" s="163" t="s">
        <v>491</v>
      </c>
      <c r="HPO56" s="163" t="s">
        <v>491</v>
      </c>
      <c r="HPP56" s="163" t="s">
        <v>491</v>
      </c>
      <c r="HPQ56" s="163" t="s">
        <v>491</v>
      </c>
      <c r="HPR56" s="163" t="s">
        <v>491</v>
      </c>
      <c r="HPS56" s="163" t="s">
        <v>491</v>
      </c>
      <c r="HPT56" s="163" t="s">
        <v>491</v>
      </c>
      <c r="HPU56" s="163" t="s">
        <v>491</v>
      </c>
      <c r="HPV56" s="163" t="s">
        <v>491</v>
      </c>
      <c r="HPW56" s="163" t="s">
        <v>491</v>
      </c>
      <c r="HPX56" s="163" t="s">
        <v>491</v>
      </c>
      <c r="HPY56" s="163" t="s">
        <v>491</v>
      </c>
      <c r="HPZ56" s="163" t="s">
        <v>491</v>
      </c>
      <c r="HQA56" s="163" t="s">
        <v>491</v>
      </c>
      <c r="HQB56" s="163" t="s">
        <v>491</v>
      </c>
      <c r="HQC56" s="163" t="s">
        <v>491</v>
      </c>
      <c r="HQD56" s="163" t="s">
        <v>491</v>
      </c>
      <c r="HQE56" s="163" t="s">
        <v>491</v>
      </c>
      <c r="HQF56" s="163" t="s">
        <v>491</v>
      </c>
      <c r="HQG56" s="163" t="s">
        <v>491</v>
      </c>
      <c r="HQH56" s="163" t="s">
        <v>491</v>
      </c>
      <c r="HQI56" s="163" t="s">
        <v>491</v>
      </c>
      <c r="HQJ56" s="163" t="s">
        <v>491</v>
      </c>
      <c r="HQK56" s="163" t="s">
        <v>491</v>
      </c>
      <c r="HQL56" s="163" t="s">
        <v>491</v>
      </c>
      <c r="HQM56" s="163" t="s">
        <v>491</v>
      </c>
      <c r="HQN56" s="163" t="s">
        <v>491</v>
      </c>
      <c r="HQO56" s="163" t="s">
        <v>491</v>
      </c>
      <c r="HQP56" s="163" t="s">
        <v>491</v>
      </c>
      <c r="HQQ56" s="163" t="s">
        <v>491</v>
      </c>
      <c r="HQR56" s="163" t="s">
        <v>491</v>
      </c>
      <c r="HQS56" s="163" t="s">
        <v>491</v>
      </c>
      <c r="HQT56" s="163" t="s">
        <v>491</v>
      </c>
      <c r="HQU56" s="163" t="s">
        <v>491</v>
      </c>
      <c r="HQV56" s="163" t="s">
        <v>491</v>
      </c>
      <c r="HQW56" s="163" t="s">
        <v>491</v>
      </c>
      <c r="HQX56" s="163" t="s">
        <v>491</v>
      </c>
      <c r="HQY56" s="163" t="s">
        <v>491</v>
      </c>
      <c r="HQZ56" s="163" t="s">
        <v>491</v>
      </c>
      <c r="HRA56" s="163" t="s">
        <v>491</v>
      </c>
      <c r="HRB56" s="163" t="s">
        <v>491</v>
      </c>
      <c r="HRC56" s="163" t="s">
        <v>491</v>
      </c>
      <c r="HRD56" s="163" t="s">
        <v>491</v>
      </c>
      <c r="HRE56" s="163" t="s">
        <v>491</v>
      </c>
      <c r="HRF56" s="163" t="s">
        <v>491</v>
      </c>
      <c r="HRG56" s="163" t="s">
        <v>491</v>
      </c>
      <c r="HRH56" s="163" t="s">
        <v>491</v>
      </c>
      <c r="HRI56" s="163" t="s">
        <v>491</v>
      </c>
      <c r="HRJ56" s="163" t="s">
        <v>491</v>
      </c>
      <c r="HRK56" s="163" t="s">
        <v>491</v>
      </c>
      <c r="HRL56" s="163" t="s">
        <v>491</v>
      </c>
      <c r="HRM56" s="163" t="s">
        <v>491</v>
      </c>
      <c r="HRN56" s="163" t="s">
        <v>491</v>
      </c>
      <c r="HRO56" s="163" t="s">
        <v>491</v>
      </c>
      <c r="HRP56" s="163" t="s">
        <v>491</v>
      </c>
      <c r="HRQ56" s="163" t="s">
        <v>491</v>
      </c>
      <c r="HRR56" s="163" t="s">
        <v>491</v>
      </c>
      <c r="HRS56" s="163" t="s">
        <v>491</v>
      </c>
      <c r="HRT56" s="163" t="s">
        <v>491</v>
      </c>
      <c r="HRU56" s="163" t="s">
        <v>491</v>
      </c>
      <c r="HRV56" s="163" t="s">
        <v>491</v>
      </c>
      <c r="HRW56" s="163" t="s">
        <v>491</v>
      </c>
      <c r="HRX56" s="163" t="s">
        <v>491</v>
      </c>
      <c r="HRY56" s="163" t="s">
        <v>491</v>
      </c>
      <c r="HRZ56" s="163" t="s">
        <v>491</v>
      </c>
      <c r="HSA56" s="163" t="s">
        <v>491</v>
      </c>
      <c r="HSB56" s="163" t="s">
        <v>491</v>
      </c>
      <c r="HSC56" s="163" t="s">
        <v>491</v>
      </c>
      <c r="HSD56" s="163" t="s">
        <v>491</v>
      </c>
      <c r="HSE56" s="163" t="s">
        <v>491</v>
      </c>
      <c r="HSF56" s="163" t="s">
        <v>491</v>
      </c>
      <c r="HSG56" s="163" t="s">
        <v>491</v>
      </c>
      <c r="HSH56" s="163" t="s">
        <v>491</v>
      </c>
      <c r="HSI56" s="163" t="s">
        <v>491</v>
      </c>
      <c r="HSJ56" s="163" t="s">
        <v>491</v>
      </c>
      <c r="HSK56" s="163" t="s">
        <v>491</v>
      </c>
      <c r="HSL56" s="163" t="s">
        <v>491</v>
      </c>
      <c r="HSM56" s="163" t="s">
        <v>491</v>
      </c>
      <c r="HSN56" s="163" t="s">
        <v>491</v>
      </c>
      <c r="HSO56" s="163" t="s">
        <v>491</v>
      </c>
      <c r="HSP56" s="163" t="s">
        <v>491</v>
      </c>
      <c r="HSQ56" s="163" t="s">
        <v>491</v>
      </c>
      <c r="HSR56" s="163" t="s">
        <v>491</v>
      </c>
      <c r="HSS56" s="163" t="s">
        <v>491</v>
      </c>
      <c r="HST56" s="163" t="s">
        <v>491</v>
      </c>
      <c r="HSU56" s="163" t="s">
        <v>491</v>
      </c>
      <c r="HSV56" s="163" t="s">
        <v>491</v>
      </c>
      <c r="HSW56" s="163" t="s">
        <v>491</v>
      </c>
      <c r="HSX56" s="163" t="s">
        <v>491</v>
      </c>
      <c r="HSY56" s="163" t="s">
        <v>491</v>
      </c>
      <c r="HSZ56" s="163" t="s">
        <v>491</v>
      </c>
      <c r="HTA56" s="163" t="s">
        <v>491</v>
      </c>
      <c r="HTB56" s="163" t="s">
        <v>491</v>
      </c>
      <c r="HTC56" s="163" t="s">
        <v>491</v>
      </c>
      <c r="HTD56" s="163" t="s">
        <v>491</v>
      </c>
      <c r="HTE56" s="163" t="s">
        <v>491</v>
      </c>
      <c r="HTF56" s="163" t="s">
        <v>491</v>
      </c>
      <c r="HTG56" s="163" t="s">
        <v>491</v>
      </c>
      <c r="HTH56" s="163" t="s">
        <v>491</v>
      </c>
      <c r="HTI56" s="163" t="s">
        <v>491</v>
      </c>
      <c r="HTJ56" s="163" t="s">
        <v>491</v>
      </c>
      <c r="HTK56" s="163" t="s">
        <v>491</v>
      </c>
      <c r="HTL56" s="163" t="s">
        <v>491</v>
      </c>
      <c r="HTM56" s="163" t="s">
        <v>491</v>
      </c>
      <c r="HTN56" s="163" t="s">
        <v>491</v>
      </c>
      <c r="HTO56" s="163" t="s">
        <v>491</v>
      </c>
      <c r="HTP56" s="163" t="s">
        <v>491</v>
      </c>
      <c r="HTQ56" s="163" t="s">
        <v>491</v>
      </c>
      <c r="HTR56" s="163" t="s">
        <v>491</v>
      </c>
      <c r="HTS56" s="163" t="s">
        <v>491</v>
      </c>
      <c r="HTT56" s="163" t="s">
        <v>491</v>
      </c>
      <c r="HTU56" s="163" t="s">
        <v>491</v>
      </c>
      <c r="HTV56" s="163" t="s">
        <v>491</v>
      </c>
      <c r="HTW56" s="163" t="s">
        <v>491</v>
      </c>
      <c r="HTX56" s="163" t="s">
        <v>491</v>
      </c>
      <c r="HTY56" s="163" t="s">
        <v>491</v>
      </c>
      <c r="HTZ56" s="163" t="s">
        <v>491</v>
      </c>
      <c r="HUA56" s="163" t="s">
        <v>491</v>
      </c>
      <c r="HUB56" s="163" t="s">
        <v>491</v>
      </c>
      <c r="HUC56" s="163" t="s">
        <v>491</v>
      </c>
      <c r="HUD56" s="163" t="s">
        <v>491</v>
      </c>
      <c r="HUE56" s="163" t="s">
        <v>491</v>
      </c>
      <c r="HUF56" s="163" t="s">
        <v>491</v>
      </c>
      <c r="HUG56" s="163" t="s">
        <v>491</v>
      </c>
      <c r="HUH56" s="163" t="s">
        <v>491</v>
      </c>
      <c r="HUI56" s="163" t="s">
        <v>491</v>
      </c>
      <c r="HUJ56" s="163" t="s">
        <v>491</v>
      </c>
      <c r="HUK56" s="163" t="s">
        <v>491</v>
      </c>
      <c r="HUL56" s="163" t="s">
        <v>491</v>
      </c>
      <c r="HUM56" s="163" t="s">
        <v>491</v>
      </c>
      <c r="HUN56" s="163" t="s">
        <v>491</v>
      </c>
      <c r="HUO56" s="163" t="s">
        <v>491</v>
      </c>
      <c r="HUP56" s="163" t="s">
        <v>491</v>
      </c>
      <c r="HUQ56" s="163" t="s">
        <v>491</v>
      </c>
      <c r="HUR56" s="163" t="s">
        <v>491</v>
      </c>
      <c r="HUS56" s="163" t="s">
        <v>491</v>
      </c>
      <c r="HUT56" s="163" t="s">
        <v>491</v>
      </c>
      <c r="HUU56" s="163" t="s">
        <v>491</v>
      </c>
      <c r="HUV56" s="163" t="s">
        <v>491</v>
      </c>
      <c r="HUW56" s="163" t="s">
        <v>491</v>
      </c>
      <c r="HUX56" s="163" t="s">
        <v>491</v>
      </c>
      <c r="HUY56" s="163" t="s">
        <v>491</v>
      </c>
      <c r="HUZ56" s="163" t="s">
        <v>491</v>
      </c>
      <c r="HVA56" s="163" t="s">
        <v>491</v>
      </c>
      <c r="HVB56" s="163" t="s">
        <v>491</v>
      </c>
      <c r="HVC56" s="163" t="s">
        <v>491</v>
      </c>
      <c r="HVD56" s="163" t="s">
        <v>491</v>
      </c>
      <c r="HVE56" s="163" t="s">
        <v>491</v>
      </c>
      <c r="HVF56" s="163" t="s">
        <v>491</v>
      </c>
      <c r="HVG56" s="163" t="s">
        <v>491</v>
      </c>
      <c r="HVH56" s="163" t="s">
        <v>491</v>
      </c>
      <c r="HVI56" s="163" t="s">
        <v>491</v>
      </c>
      <c r="HVJ56" s="163" t="s">
        <v>491</v>
      </c>
      <c r="HVK56" s="163" t="s">
        <v>491</v>
      </c>
      <c r="HVL56" s="163" t="s">
        <v>491</v>
      </c>
      <c r="HVM56" s="163" t="s">
        <v>491</v>
      </c>
      <c r="HVN56" s="163" t="s">
        <v>491</v>
      </c>
      <c r="HVO56" s="163" t="s">
        <v>491</v>
      </c>
      <c r="HVP56" s="163" t="s">
        <v>491</v>
      </c>
      <c r="HVQ56" s="163" t="s">
        <v>491</v>
      </c>
      <c r="HVR56" s="163" t="s">
        <v>491</v>
      </c>
      <c r="HVS56" s="163" t="s">
        <v>491</v>
      </c>
      <c r="HVT56" s="163" t="s">
        <v>491</v>
      </c>
      <c r="HVU56" s="163" t="s">
        <v>491</v>
      </c>
      <c r="HVV56" s="163" t="s">
        <v>491</v>
      </c>
      <c r="HVW56" s="163" t="s">
        <v>491</v>
      </c>
      <c r="HVX56" s="163" t="s">
        <v>491</v>
      </c>
      <c r="HVY56" s="163" t="s">
        <v>491</v>
      </c>
      <c r="HVZ56" s="163" t="s">
        <v>491</v>
      </c>
      <c r="HWA56" s="163" t="s">
        <v>491</v>
      </c>
      <c r="HWB56" s="163" t="s">
        <v>491</v>
      </c>
      <c r="HWC56" s="163" t="s">
        <v>491</v>
      </c>
      <c r="HWD56" s="163" t="s">
        <v>491</v>
      </c>
      <c r="HWE56" s="163" t="s">
        <v>491</v>
      </c>
      <c r="HWF56" s="163" t="s">
        <v>491</v>
      </c>
      <c r="HWG56" s="163" t="s">
        <v>491</v>
      </c>
      <c r="HWH56" s="163" t="s">
        <v>491</v>
      </c>
      <c r="HWI56" s="163" t="s">
        <v>491</v>
      </c>
      <c r="HWJ56" s="163" t="s">
        <v>491</v>
      </c>
      <c r="HWK56" s="163" t="s">
        <v>491</v>
      </c>
      <c r="HWL56" s="163" t="s">
        <v>491</v>
      </c>
      <c r="HWM56" s="163" t="s">
        <v>491</v>
      </c>
      <c r="HWN56" s="163" t="s">
        <v>491</v>
      </c>
      <c r="HWO56" s="163" t="s">
        <v>491</v>
      </c>
      <c r="HWP56" s="163" t="s">
        <v>491</v>
      </c>
      <c r="HWQ56" s="163" t="s">
        <v>491</v>
      </c>
      <c r="HWR56" s="163" t="s">
        <v>491</v>
      </c>
      <c r="HWS56" s="163" t="s">
        <v>491</v>
      </c>
      <c r="HWT56" s="163" t="s">
        <v>491</v>
      </c>
      <c r="HWU56" s="163" t="s">
        <v>491</v>
      </c>
      <c r="HWV56" s="163" t="s">
        <v>491</v>
      </c>
      <c r="HWW56" s="163" t="s">
        <v>491</v>
      </c>
      <c r="HWX56" s="163" t="s">
        <v>491</v>
      </c>
      <c r="HWY56" s="163" t="s">
        <v>491</v>
      </c>
      <c r="HWZ56" s="163" t="s">
        <v>491</v>
      </c>
      <c r="HXA56" s="163" t="s">
        <v>491</v>
      </c>
      <c r="HXB56" s="163" t="s">
        <v>491</v>
      </c>
      <c r="HXC56" s="163" t="s">
        <v>491</v>
      </c>
      <c r="HXD56" s="163" t="s">
        <v>491</v>
      </c>
      <c r="HXE56" s="163" t="s">
        <v>491</v>
      </c>
      <c r="HXF56" s="163" t="s">
        <v>491</v>
      </c>
      <c r="HXG56" s="163" t="s">
        <v>491</v>
      </c>
      <c r="HXH56" s="163" t="s">
        <v>491</v>
      </c>
      <c r="HXI56" s="163" t="s">
        <v>491</v>
      </c>
      <c r="HXJ56" s="163" t="s">
        <v>491</v>
      </c>
      <c r="HXK56" s="163" t="s">
        <v>491</v>
      </c>
      <c r="HXL56" s="163" t="s">
        <v>491</v>
      </c>
      <c r="HXM56" s="163" t="s">
        <v>491</v>
      </c>
      <c r="HXN56" s="163" t="s">
        <v>491</v>
      </c>
      <c r="HXO56" s="163" t="s">
        <v>491</v>
      </c>
      <c r="HXP56" s="163" t="s">
        <v>491</v>
      </c>
      <c r="HXQ56" s="163" t="s">
        <v>491</v>
      </c>
      <c r="HXR56" s="163" t="s">
        <v>491</v>
      </c>
      <c r="HXS56" s="163" t="s">
        <v>491</v>
      </c>
      <c r="HXT56" s="163" t="s">
        <v>491</v>
      </c>
      <c r="HXU56" s="163" t="s">
        <v>491</v>
      </c>
      <c r="HXV56" s="163" t="s">
        <v>491</v>
      </c>
      <c r="HXW56" s="163" t="s">
        <v>491</v>
      </c>
      <c r="HXX56" s="163" t="s">
        <v>491</v>
      </c>
      <c r="HXY56" s="163" t="s">
        <v>491</v>
      </c>
      <c r="HXZ56" s="163" t="s">
        <v>491</v>
      </c>
      <c r="HYA56" s="163" t="s">
        <v>491</v>
      </c>
      <c r="HYB56" s="163" t="s">
        <v>491</v>
      </c>
      <c r="HYC56" s="163" t="s">
        <v>491</v>
      </c>
      <c r="HYD56" s="163" t="s">
        <v>491</v>
      </c>
      <c r="HYE56" s="163" t="s">
        <v>491</v>
      </c>
      <c r="HYF56" s="163" t="s">
        <v>491</v>
      </c>
      <c r="HYG56" s="163" t="s">
        <v>491</v>
      </c>
      <c r="HYH56" s="163" t="s">
        <v>491</v>
      </c>
      <c r="HYI56" s="163" t="s">
        <v>491</v>
      </c>
      <c r="HYJ56" s="163" t="s">
        <v>491</v>
      </c>
      <c r="HYK56" s="163" t="s">
        <v>491</v>
      </c>
      <c r="HYL56" s="163" t="s">
        <v>491</v>
      </c>
      <c r="HYM56" s="163" t="s">
        <v>491</v>
      </c>
      <c r="HYN56" s="163" t="s">
        <v>491</v>
      </c>
      <c r="HYO56" s="163" t="s">
        <v>491</v>
      </c>
      <c r="HYP56" s="163" t="s">
        <v>491</v>
      </c>
      <c r="HYQ56" s="163" t="s">
        <v>491</v>
      </c>
      <c r="HYR56" s="163" t="s">
        <v>491</v>
      </c>
      <c r="HYS56" s="163" t="s">
        <v>491</v>
      </c>
      <c r="HYT56" s="163" t="s">
        <v>491</v>
      </c>
      <c r="HYU56" s="163" t="s">
        <v>491</v>
      </c>
      <c r="HYV56" s="163" t="s">
        <v>491</v>
      </c>
      <c r="HYW56" s="163" t="s">
        <v>491</v>
      </c>
      <c r="HYX56" s="163" t="s">
        <v>491</v>
      </c>
      <c r="HYY56" s="163" t="s">
        <v>491</v>
      </c>
      <c r="HYZ56" s="163" t="s">
        <v>491</v>
      </c>
      <c r="HZA56" s="163" t="s">
        <v>491</v>
      </c>
      <c r="HZB56" s="163" t="s">
        <v>491</v>
      </c>
      <c r="HZC56" s="163" t="s">
        <v>491</v>
      </c>
      <c r="HZD56" s="163" t="s">
        <v>491</v>
      </c>
      <c r="HZE56" s="163" t="s">
        <v>491</v>
      </c>
      <c r="HZF56" s="163" t="s">
        <v>491</v>
      </c>
      <c r="HZG56" s="163" t="s">
        <v>491</v>
      </c>
      <c r="HZH56" s="163" t="s">
        <v>491</v>
      </c>
      <c r="HZI56" s="163" t="s">
        <v>491</v>
      </c>
      <c r="HZJ56" s="163" t="s">
        <v>491</v>
      </c>
      <c r="HZK56" s="163" t="s">
        <v>491</v>
      </c>
      <c r="HZL56" s="163" t="s">
        <v>491</v>
      </c>
      <c r="HZM56" s="163" t="s">
        <v>491</v>
      </c>
      <c r="HZN56" s="163" t="s">
        <v>491</v>
      </c>
      <c r="HZO56" s="163" t="s">
        <v>491</v>
      </c>
      <c r="HZP56" s="163" t="s">
        <v>491</v>
      </c>
      <c r="HZQ56" s="163" t="s">
        <v>491</v>
      </c>
      <c r="HZR56" s="163" t="s">
        <v>491</v>
      </c>
      <c r="HZS56" s="163" t="s">
        <v>491</v>
      </c>
      <c r="HZT56" s="163" t="s">
        <v>491</v>
      </c>
      <c r="HZU56" s="163" t="s">
        <v>491</v>
      </c>
      <c r="HZV56" s="163" t="s">
        <v>491</v>
      </c>
      <c r="HZW56" s="163" t="s">
        <v>491</v>
      </c>
      <c r="HZX56" s="163" t="s">
        <v>491</v>
      </c>
      <c r="HZY56" s="163" t="s">
        <v>491</v>
      </c>
      <c r="HZZ56" s="163" t="s">
        <v>491</v>
      </c>
      <c r="IAA56" s="163" t="s">
        <v>491</v>
      </c>
      <c r="IAB56" s="163" t="s">
        <v>491</v>
      </c>
      <c r="IAC56" s="163" t="s">
        <v>491</v>
      </c>
      <c r="IAD56" s="163" t="s">
        <v>491</v>
      </c>
      <c r="IAE56" s="163" t="s">
        <v>491</v>
      </c>
      <c r="IAF56" s="163" t="s">
        <v>491</v>
      </c>
      <c r="IAG56" s="163" t="s">
        <v>491</v>
      </c>
      <c r="IAH56" s="163" t="s">
        <v>491</v>
      </c>
      <c r="IAI56" s="163" t="s">
        <v>491</v>
      </c>
      <c r="IAJ56" s="163" t="s">
        <v>491</v>
      </c>
      <c r="IAK56" s="163" t="s">
        <v>491</v>
      </c>
      <c r="IAL56" s="163" t="s">
        <v>491</v>
      </c>
      <c r="IAM56" s="163" t="s">
        <v>491</v>
      </c>
      <c r="IAN56" s="163" t="s">
        <v>491</v>
      </c>
      <c r="IAO56" s="163" t="s">
        <v>491</v>
      </c>
      <c r="IAP56" s="163" t="s">
        <v>491</v>
      </c>
      <c r="IAQ56" s="163" t="s">
        <v>491</v>
      </c>
      <c r="IAR56" s="163" t="s">
        <v>491</v>
      </c>
      <c r="IAS56" s="163" t="s">
        <v>491</v>
      </c>
      <c r="IAT56" s="163" t="s">
        <v>491</v>
      </c>
      <c r="IAU56" s="163" t="s">
        <v>491</v>
      </c>
      <c r="IAV56" s="163" t="s">
        <v>491</v>
      </c>
      <c r="IAW56" s="163" t="s">
        <v>491</v>
      </c>
      <c r="IAX56" s="163" t="s">
        <v>491</v>
      </c>
      <c r="IAY56" s="163" t="s">
        <v>491</v>
      </c>
      <c r="IAZ56" s="163" t="s">
        <v>491</v>
      </c>
      <c r="IBA56" s="163" t="s">
        <v>491</v>
      </c>
      <c r="IBB56" s="163" t="s">
        <v>491</v>
      </c>
      <c r="IBC56" s="163" t="s">
        <v>491</v>
      </c>
      <c r="IBD56" s="163" t="s">
        <v>491</v>
      </c>
      <c r="IBE56" s="163" t="s">
        <v>491</v>
      </c>
      <c r="IBF56" s="163" t="s">
        <v>491</v>
      </c>
      <c r="IBG56" s="163" t="s">
        <v>491</v>
      </c>
      <c r="IBH56" s="163" t="s">
        <v>491</v>
      </c>
      <c r="IBI56" s="163" t="s">
        <v>491</v>
      </c>
      <c r="IBJ56" s="163" t="s">
        <v>491</v>
      </c>
      <c r="IBK56" s="163" t="s">
        <v>491</v>
      </c>
      <c r="IBL56" s="163" t="s">
        <v>491</v>
      </c>
      <c r="IBM56" s="163" t="s">
        <v>491</v>
      </c>
      <c r="IBN56" s="163" t="s">
        <v>491</v>
      </c>
      <c r="IBO56" s="163" t="s">
        <v>491</v>
      </c>
      <c r="IBP56" s="163" t="s">
        <v>491</v>
      </c>
      <c r="IBQ56" s="163" t="s">
        <v>491</v>
      </c>
      <c r="IBR56" s="163" t="s">
        <v>491</v>
      </c>
      <c r="IBS56" s="163" t="s">
        <v>491</v>
      </c>
      <c r="IBT56" s="163" t="s">
        <v>491</v>
      </c>
      <c r="IBU56" s="163" t="s">
        <v>491</v>
      </c>
      <c r="IBV56" s="163" t="s">
        <v>491</v>
      </c>
      <c r="IBW56" s="163" t="s">
        <v>491</v>
      </c>
      <c r="IBX56" s="163" t="s">
        <v>491</v>
      </c>
      <c r="IBY56" s="163" t="s">
        <v>491</v>
      </c>
      <c r="IBZ56" s="163" t="s">
        <v>491</v>
      </c>
      <c r="ICA56" s="163" t="s">
        <v>491</v>
      </c>
      <c r="ICB56" s="163" t="s">
        <v>491</v>
      </c>
      <c r="ICC56" s="163" t="s">
        <v>491</v>
      </c>
      <c r="ICD56" s="163" t="s">
        <v>491</v>
      </c>
      <c r="ICE56" s="163" t="s">
        <v>491</v>
      </c>
      <c r="ICF56" s="163" t="s">
        <v>491</v>
      </c>
      <c r="ICG56" s="163" t="s">
        <v>491</v>
      </c>
      <c r="ICH56" s="163" t="s">
        <v>491</v>
      </c>
      <c r="ICI56" s="163" t="s">
        <v>491</v>
      </c>
      <c r="ICJ56" s="163" t="s">
        <v>491</v>
      </c>
      <c r="ICK56" s="163" t="s">
        <v>491</v>
      </c>
      <c r="ICL56" s="163" t="s">
        <v>491</v>
      </c>
      <c r="ICM56" s="163" t="s">
        <v>491</v>
      </c>
      <c r="ICN56" s="163" t="s">
        <v>491</v>
      </c>
      <c r="ICO56" s="163" t="s">
        <v>491</v>
      </c>
      <c r="ICP56" s="163" t="s">
        <v>491</v>
      </c>
      <c r="ICQ56" s="163" t="s">
        <v>491</v>
      </c>
      <c r="ICR56" s="163" t="s">
        <v>491</v>
      </c>
      <c r="ICS56" s="163" t="s">
        <v>491</v>
      </c>
      <c r="ICT56" s="163" t="s">
        <v>491</v>
      </c>
      <c r="ICU56" s="163" t="s">
        <v>491</v>
      </c>
      <c r="ICV56" s="163" t="s">
        <v>491</v>
      </c>
      <c r="ICW56" s="163" t="s">
        <v>491</v>
      </c>
      <c r="ICX56" s="163" t="s">
        <v>491</v>
      </c>
      <c r="ICY56" s="163" t="s">
        <v>491</v>
      </c>
      <c r="ICZ56" s="163" t="s">
        <v>491</v>
      </c>
      <c r="IDA56" s="163" t="s">
        <v>491</v>
      </c>
      <c r="IDB56" s="163" t="s">
        <v>491</v>
      </c>
      <c r="IDC56" s="163" t="s">
        <v>491</v>
      </c>
      <c r="IDD56" s="163" t="s">
        <v>491</v>
      </c>
      <c r="IDE56" s="163" t="s">
        <v>491</v>
      </c>
      <c r="IDF56" s="163" t="s">
        <v>491</v>
      </c>
      <c r="IDG56" s="163" t="s">
        <v>491</v>
      </c>
      <c r="IDH56" s="163" t="s">
        <v>491</v>
      </c>
      <c r="IDI56" s="163" t="s">
        <v>491</v>
      </c>
      <c r="IDJ56" s="163" t="s">
        <v>491</v>
      </c>
      <c r="IDK56" s="163" t="s">
        <v>491</v>
      </c>
      <c r="IDL56" s="163" t="s">
        <v>491</v>
      </c>
      <c r="IDM56" s="163" t="s">
        <v>491</v>
      </c>
      <c r="IDN56" s="163" t="s">
        <v>491</v>
      </c>
      <c r="IDO56" s="163" t="s">
        <v>491</v>
      </c>
      <c r="IDP56" s="163" t="s">
        <v>491</v>
      </c>
      <c r="IDQ56" s="163" t="s">
        <v>491</v>
      </c>
      <c r="IDR56" s="163" t="s">
        <v>491</v>
      </c>
      <c r="IDS56" s="163" t="s">
        <v>491</v>
      </c>
      <c r="IDT56" s="163" t="s">
        <v>491</v>
      </c>
      <c r="IDU56" s="163" t="s">
        <v>491</v>
      </c>
      <c r="IDV56" s="163" t="s">
        <v>491</v>
      </c>
      <c r="IDW56" s="163" t="s">
        <v>491</v>
      </c>
      <c r="IDX56" s="163" t="s">
        <v>491</v>
      </c>
      <c r="IDY56" s="163" t="s">
        <v>491</v>
      </c>
      <c r="IDZ56" s="163" t="s">
        <v>491</v>
      </c>
      <c r="IEA56" s="163" t="s">
        <v>491</v>
      </c>
      <c r="IEB56" s="163" t="s">
        <v>491</v>
      </c>
      <c r="IEC56" s="163" t="s">
        <v>491</v>
      </c>
      <c r="IED56" s="163" t="s">
        <v>491</v>
      </c>
      <c r="IEE56" s="163" t="s">
        <v>491</v>
      </c>
      <c r="IEF56" s="163" t="s">
        <v>491</v>
      </c>
      <c r="IEG56" s="163" t="s">
        <v>491</v>
      </c>
      <c r="IEH56" s="163" t="s">
        <v>491</v>
      </c>
      <c r="IEI56" s="163" t="s">
        <v>491</v>
      </c>
      <c r="IEJ56" s="163" t="s">
        <v>491</v>
      </c>
      <c r="IEK56" s="163" t="s">
        <v>491</v>
      </c>
      <c r="IEL56" s="163" t="s">
        <v>491</v>
      </c>
      <c r="IEM56" s="163" t="s">
        <v>491</v>
      </c>
      <c r="IEN56" s="163" t="s">
        <v>491</v>
      </c>
      <c r="IEO56" s="163" t="s">
        <v>491</v>
      </c>
      <c r="IEP56" s="163" t="s">
        <v>491</v>
      </c>
      <c r="IEQ56" s="163" t="s">
        <v>491</v>
      </c>
      <c r="IER56" s="163" t="s">
        <v>491</v>
      </c>
      <c r="IES56" s="163" t="s">
        <v>491</v>
      </c>
      <c r="IET56" s="163" t="s">
        <v>491</v>
      </c>
      <c r="IEU56" s="163" t="s">
        <v>491</v>
      </c>
      <c r="IEV56" s="163" t="s">
        <v>491</v>
      </c>
      <c r="IEW56" s="163" t="s">
        <v>491</v>
      </c>
      <c r="IEX56" s="163" t="s">
        <v>491</v>
      </c>
      <c r="IEY56" s="163" t="s">
        <v>491</v>
      </c>
      <c r="IEZ56" s="163" t="s">
        <v>491</v>
      </c>
      <c r="IFA56" s="163" t="s">
        <v>491</v>
      </c>
      <c r="IFB56" s="163" t="s">
        <v>491</v>
      </c>
      <c r="IFC56" s="163" t="s">
        <v>491</v>
      </c>
      <c r="IFD56" s="163" t="s">
        <v>491</v>
      </c>
      <c r="IFE56" s="163" t="s">
        <v>491</v>
      </c>
      <c r="IFF56" s="163" t="s">
        <v>491</v>
      </c>
      <c r="IFG56" s="163" t="s">
        <v>491</v>
      </c>
      <c r="IFH56" s="163" t="s">
        <v>491</v>
      </c>
      <c r="IFI56" s="163" t="s">
        <v>491</v>
      </c>
      <c r="IFJ56" s="163" t="s">
        <v>491</v>
      </c>
      <c r="IFK56" s="163" t="s">
        <v>491</v>
      </c>
      <c r="IFL56" s="163" t="s">
        <v>491</v>
      </c>
      <c r="IFM56" s="163" t="s">
        <v>491</v>
      </c>
      <c r="IFN56" s="163" t="s">
        <v>491</v>
      </c>
      <c r="IFO56" s="163" t="s">
        <v>491</v>
      </c>
      <c r="IFP56" s="163" t="s">
        <v>491</v>
      </c>
      <c r="IFQ56" s="163" t="s">
        <v>491</v>
      </c>
      <c r="IFR56" s="163" t="s">
        <v>491</v>
      </c>
      <c r="IFS56" s="163" t="s">
        <v>491</v>
      </c>
      <c r="IFT56" s="163" t="s">
        <v>491</v>
      </c>
      <c r="IFU56" s="163" t="s">
        <v>491</v>
      </c>
      <c r="IFV56" s="163" t="s">
        <v>491</v>
      </c>
      <c r="IFW56" s="163" t="s">
        <v>491</v>
      </c>
      <c r="IFX56" s="163" t="s">
        <v>491</v>
      </c>
      <c r="IFY56" s="163" t="s">
        <v>491</v>
      </c>
      <c r="IFZ56" s="163" t="s">
        <v>491</v>
      </c>
      <c r="IGA56" s="163" t="s">
        <v>491</v>
      </c>
      <c r="IGB56" s="163" t="s">
        <v>491</v>
      </c>
      <c r="IGC56" s="163" t="s">
        <v>491</v>
      </c>
      <c r="IGD56" s="163" t="s">
        <v>491</v>
      </c>
      <c r="IGE56" s="163" t="s">
        <v>491</v>
      </c>
      <c r="IGF56" s="163" t="s">
        <v>491</v>
      </c>
      <c r="IGG56" s="163" t="s">
        <v>491</v>
      </c>
      <c r="IGH56" s="163" t="s">
        <v>491</v>
      </c>
      <c r="IGI56" s="163" t="s">
        <v>491</v>
      </c>
      <c r="IGJ56" s="163" t="s">
        <v>491</v>
      </c>
      <c r="IGK56" s="163" t="s">
        <v>491</v>
      </c>
      <c r="IGL56" s="163" t="s">
        <v>491</v>
      </c>
      <c r="IGM56" s="163" t="s">
        <v>491</v>
      </c>
      <c r="IGN56" s="163" t="s">
        <v>491</v>
      </c>
      <c r="IGO56" s="163" t="s">
        <v>491</v>
      </c>
      <c r="IGP56" s="163" t="s">
        <v>491</v>
      </c>
      <c r="IGQ56" s="163" t="s">
        <v>491</v>
      </c>
      <c r="IGR56" s="163" t="s">
        <v>491</v>
      </c>
      <c r="IGS56" s="163" t="s">
        <v>491</v>
      </c>
      <c r="IGT56" s="163" t="s">
        <v>491</v>
      </c>
      <c r="IGU56" s="163" t="s">
        <v>491</v>
      </c>
      <c r="IGV56" s="163" t="s">
        <v>491</v>
      </c>
      <c r="IGW56" s="163" t="s">
        <v>491</v>
      </c>
      <c r="IGX56" s="163" t="s">
        <v>491</v>
      </c>
      <c r="IGY56" s="163" t="s">
        <v>491</v>
      </c>
      <c r="IGZ56" s="163" t="s">
        <v>491</v>
      </c>
      <c r="IHA56" s="163" t="s">
        <v>491</v>
      </c>
      <c r="IHB56" s="163" t="s">
        <v>491</v>
      </c>
      <c r="IHC56" s="163" t="s">
        <v>491</v>
      </c>
      <c r="IHD56" s="163" t="s">
        <v>491</v>
      </c>
      <c r="IHE56" s="163" t="s">
        <v>491</v>
      </c>
      <c r="IHF56" s="163" t="s">
        <v>491</v>
      </c>
      <c r="IHG56" s="163" t="s">
        <v>491</v>
      </c>
      <c r="IHH56" s="163" t="s">
        <v>491</v>
      </c>
      <c r="IHI56" s="163" t="s">
        <v>491</v>
      </c>
      <c r="IHJ56" s="163" t="s">
        <v>491</v>
      </c>
      <c r="IHK56" s="163" t="s">
        <v>491</v>
      </c>
      <c r="IHL56" s="163" t="s">
        <v>491</v>
      </c>
      <c r="IHM56" s="163" t="s">
        <v>491</v>
      </c>
      <c r="IHN56" s="163" t="s">
        <v>491</v>
      </c>
      <c r="IHO56" s="163" t="s">
        <v>491</v>
      </c>
      <c r="IHP56" s="163" t="s">
        <v>491</v>
      </c>
      <c r="IHQ56" s="163" t="s">
        <v>491</v>
      </c>
      <c r="IHR56" s="163" t="s">
        <v>491</v>
      </c>
      <c r="IHS56" s="163" t="s">
        <v>491</v>
      </c>
      <c r="IHT56" s="163" t="s">
        <v>491</v>
      </c>
      <c r="IHU56" s="163" t="s">
        <v>491</v>
      </c>
      <c r="IHV56" s="163" t="s">
        <v>491</v>
      </c>
      <c r="IHW56" s="163" t="s">
        <v>491</v>
      </c>
      <c r="IHX56" s="163" t="s">
        <v>491</v>
      </c>
      <c r="IHY56" s="163" t="s">
        <v>491</v>
      </c>
      <c r="IHZ56" s="163" t="s">
        <v>491</v>
      </c>
      <c r="IIA56" s="163" t="s">
        <v>491</v>
      </c>
      <c r="IIB56" s="163" t="s">
        <v>491</v>
      </c>
      <c r="IIC56" s="163" t="s">
        <v>491</v>
      </c>
      <c r="IID56" s="163" t="s">
        <v>491</v>
      </c>
      <c r="IIE56" s="163" t="s">
        <v>491</v>
      </c>
      <c r="IIF56" s="163" t="s">
        <v>491</v>
      </c>
      <c r="IIG56" s="163" t="s">
        <v>491</v>
      </c>
      <c r="IIH56" s="163" t="s">
        <v>491</v>
      </c>
      <c r="III56" s="163" t="s">
        <v>491</v>
      </c>
      <c r="IIJ56" s="163" t="s">
        <v>491</v>
      </c>
      <c r="IIK56" s="163" t="s">
        <v>491</v>
      </c>
      <c r="IIL56" s="163" t="s">
        <v>491</v>
      </c>
      <c r="IIM56" s="163" t="s">
        <v>491</v>
      </c>
      <c r="IIN56" s="163" t="s">
        <v>491</v>
      </c>
      <c r="IIO56" s="163" t="s">
        <v>491</v>
      </c>
      <c r="IIP56" s="163" t="s">
        <v>491</v>
      </c>
      <c r="IIQ56" s="163" t="s">
        <v>491</v>
      </c>
      <c r="IIR56" s="163" t="s">
        <v>491</v>
      </c>
      <c r="IIS56" s="163" t="s">
        <v>491</v>
      </c>
      <c r="IIT56" s="163" t="s">
        <v>491</v>
      </c>
      <c r="IIU56" s="163" t="s">
        <v>491</v>
      </c>
      <c r="IIV56" s="163" t="s">
        <v>491</v>
      </c>
      <c r="IIW56" s="163" t="s">
        <v>491</v>
      </c>
      <c r="IIX56" s="163" t="s">
        <v>491</v>
      </c>
      <c r="IIY56" s="163" t="s">
        <v>491</v>
      </c>
      <c r="IIZ56" s="163" t="s">
        <v>491</v>
      </c>
      <c r="IJA56" s="163" t="s">
        <v>491</v>
      </c>
      <c r="IJB56" s="163" t="s">
        <v>491</v>
      </c>
      <c r="IJC56" s="163" t="s">
        <v>491</v>
      </c>
      <c r="IJD56" s="163" t="s">
        <v>491</v>
      </c>
      <c r="IJE56" s="163" t="s">
        <v>491</v>
      </c>
      <c r="IJF56" s="163" t="s">
        <v>491</v>
      </c>
      <c r="IJG56" s="163" t="s">
        <v>491</v>
      </c>
      <c r="IJH56" s="163" t="s">
        <v>491</v>
      </c>
      <c r="IJI56" s="163" t="s">
        <v>491</v>
      </c>
      <c r="IJJ56" s="163" t="s">
        <v>491</v>
      </c>
      <c r="IJK56" s="163" t="s">
        <v>491</v>
      </c>
      <c r="IJL56" s="163" t="s">
        <v>491</v>
      </c>
      <c r="IJM56" s="163" t="s">
        <v>491</v>
      </c>
      <c r="IJN56" s="163" t="s">
        <v>491</v>
      </c>
      <c r="IJO56" s="163" t="s">
        <v>491</v>
      </c>
      <c r="IJP56" s="163" t="s">
        <v>491</v>
      </c>
      <c r="IJQ56" s="163" t="s">
        <v>491</v>
      </c>
      <c r="IJR56" s="163" t="s">
        <v>491</v>
      </c>
      <c r="IJS56" s="163" t="s">
        <v>491</v>
      </c>
      <c r="IJT56" s="163" t="s">
        <v>491</v>
      </c>
      <c r="IJU56" s="163" t="s">
        <v>491</v>
      </c>
      <c r="IJV56" s="163" t="s">
        <v>491</v>
      </c>
      <c r="IJW56" s="163" t="s">
        <v>491</v>
      </c>
      <c r="IJX56" s="163" t="s">
        <v>491</v>
      </c>
      <c r="IJY56" s="163" t="s">
        <v>491</v>
      </c>
      <c r="IJZ56" s="163" t="s">
        <v>491</v>
      </c>
      <c r="IKA56" s="163" t="s">
        <v>491</v>
      </c>
      <c r="IKB56" s="163" t="s">
        <v>491</v>
      </c>
      <c r="IKC56" s="163" t="s">
        <v>491</v>
      </c>
      <c r="IKD56" s="163" t="s">
        <v>491</v>
      </c>
      <c r="IKE56" s="163" t="s">
        <v>491</v>
      </c>
      <c r="IKF56" s="163" t="s">
        <v>491</v>
      </c>
      <c r="IKG56" s="163" t="s">
        <v>491</v>
      </c>
      <c r="IKH56" s="163" t="s">
        <v>491</v>
      </c>
      <c r="IKI56" s="163" t="s">
        <v>491</v>
      </c>
      <c r="IKJ56" s="163" t="s">
        <v>491</v>
      </c>
      <c r="IKK56" s="163" t="s">
        <v>491</v>
      </c>
      <c r="IKL56" s="163" t="s">
        <v>491</v>
      </c>
      <c r="IKM56" s="163" t="s">
        <v>491</v>
      </c>
      <c r="IKN56" s="163" t="s">
        <v>491</v>
      </c>
      <c r="IKO56" s="163" t="s">
        <v>491</v>
      </c>
      <c r="IKP56" s="163" t="s">
        <v>491</v>
      </c>
      <c r="IKQ56" s="163" t="s">
        <v>491</v>
      </c>
      <c r="IKR56" s="163" t="s">
        <v>491</v>
      </c>
      <c r="IKS56" s="163" t="s">
        <v>491</v>
      </c>
      <c r="IKT56" s="163" t="s">
        <v>491</v>
      </c>
      <c r="IKU56" s="163" t="s">
        <v>491</v>
      </c>
      <c r="IKV56" s="163" t="s">
        <v>491</v>
      </c>
      <c r="IKW56" s="163" t="s">
        <v>491</v>
      </c>
      <c r="IKX56" s="163" t="s">
        <v>491</v>
      </c>
      <c r="IKY56" s="163" t="s">
        <v>491</v>
      </c>
      <c r="IKZ56" s="163" t="s">
        <v>491</v>
      </c>
      <c r="ILA56" s="163" t="s">
        <v>491</v>
      </c>
      <c r="ILB56" s="163" t="s">
        <v>491</v>
      </c>
      <c r="ILC56" s="163" t="s">
        <v>491</v>
      </c>
      <c r="ILD56" s="163" t="s">
        <v>491</v>
      </c>
      <c r="ILE56" s="163" t="s">
        <v>491</v>
      </c>
      <c r="ILF56" s="163" t="s">
        <v>491</v>
      </c>
      <c r="ILG56" s="163" t="s">
        <v>491</v>
      </c>
      <c r="ILH56" s="163" t="s">
        <v>491</v>
      </c>
      <c r="ILI56" s="163" t="s">
        <v>491</v>
      </c>
      <c r="ILJ56" s="163" t="s">
        <v>491</v>
      </c>
      <c r="ILK56" s="163" t="s">
        <v>491</v>
      </c>
      <c r="ILL56" s="163" t="s">
        <v>491</v>
      </c>
      <c r="ILM56" s="163" t="s">
        <v>491</v>
      </c>
      <c r="ILN56" s="163" t="s">
        <v>491</v>
      </c>
      <c r="ILO56" s="163" t="s">
        <v>491</v>
      </c>
      <c r="ILP56" s="163" t="s">
        <v>491</v>
      </c>
      <c r="ILQ56" s="163" t="s">
        <v>491</v>
      </c>
      <c r="ILR56" s="163" t="s">
        <v>491</v>
      </c>
      <c r="ILS56" s="163" t="s">
        <v>491</v>
      </c>
      <c r="ILT56" s="163" t="s">
        <v>491</v>
      </c>
      <c r="ILU56" s="163" t="s">
        <v>491</v>
      </c>
      <c r="ILV56" s="163" t="s">
        <v>491</v>
      </c>
      <c r="ILW56" s="163" t="s">
        <v>491</v>
      </c>
      <c r="ILX56" s="163" t="s">
        <v>491</v>
      </c>
      <c r="ILY56" s="163" t="s">
        <v>491</v>
      </c>
      <c r="ILZ56" s="163" t="s">
        <v>491</v>
      </c>
      <c r="IMA56" s="163" t="s">
        <v>491</v>
      </c>
      <c r="IMB56" s="163" t="s">
        <v>491</v>
      </c>
      <c r="IMC56" s="163" t="s">
        <v>491</v>
      </c>
      <c r="IMD56" s="163" t="s">
        <v>491</v>
      </c>
      <c r="IME56" s="163" t="s">
        <v>491</v>
      </c>
      <c r="IMF56" s="163" t="s">
        <v>491</v>
      </c>
      <c r="IMG56" s="163" t="s">
        <v>491</v>
      </c>
      <c r="IMH56" s="163" t="s">
        <v>491</v>
      </c>
      <c r="IMI56" s="163" t="s">
        <v>491</v>
      </c>
      <c r="IMJ56" s="163" t="s">
        <v>491</v>
      </c>
      <c r="IMK56" s="163" t="s">
        <v>491</v>
      </c>
      <c r="IML56" s="163" t="s">
        <v>491</v>
      </c>
      <c r="IMM56" s="163" t="s">
        <v>491</v>
      </c>
      <c r="IMN56" s="163" t="s">
        <v>491</v>
      </c>
      <c r="IMO56" s="163" t="s">
        <v>491</v>
      </c>
      <c r="IMP56" s="163" t="s">
        <v>491</v>
      </c>
      <c r="IMQ56" s="163" t="s">
        <v>491</v>
      </c>
      <c r="IMR56" s="163" t="s">
        <v>491</v>
      </c>
      <c r="IMS56" s="163" t="s">
        <v>491</v>
      </c>
      <c r="IMT56" s="163" t="s">
        <v>491</v>
      </c>
      <c r="IMU56" s="163" t="s">
        <v>491</v>
      </c>
      <c r="IMV56" s="163" t="s">
        <v>491</v>
      </c>
      <c r="IMW56" s="163" t="s">
        <v>491</v>
      </c>
      <c r="IMX56" s="163" t="s">
        <v>491</v>
      </c>
      <c r="IMY56" s="163" t="s">
        <v>491</v>
      </c>
      <c r="IMZ56" s="163" t="s">
        <v>491</v>
      </c>
      <c r="INA56" s="163" t="s">
        <v>491</v>
      </c>
      <c r="INB56" s="163" t="s">
        <v>491</v>
      </c>
      <c r="INC56" s="163" t="s">
        <v>491</v>
      </c>
      <c r="IND56" s="163" t="s">
        <v>491</v>
      </c>
      <c r="INE56" s="163" t="s">
        <v>491</v>
      </c>
      <c r="INF56" s="163" t="s">
        <v>491</v>
      </c>
      <c r="ING56" s="163" t="s">
        <v>491</v>
      </c>
      <c r="INH56" s="163" t="s">
        <v>491</v>
      </c>
      <c r="INI56" s="163" t="s">
        <v>491</v>
      </c>
      <c r="INJ56" s="163" t="s">
        <v>491</v>
      </c>
      <c r="INK56" s="163" t="s">
        <v>491</v>
      </c>
      <c r="INL56" s="163" t="s">
        <v>491</v>
      </c>
      <c r="INM56" s="163" t="s">
        <v>491</v>
      </c>
      <c r="INN56" s="163" t="s">
        <v>491</v>
      </c>
      <c r="INO56" s="163" t="s">
        <v>491</v>
      </c>
      <c r="INP56" s="163" t="s">
        <v>491</v>
      </c>
      <c r="INQ56" s="163" t="s">
        <v>491</v>
      </c>
      <c r="INR56" s="163" t="s">
        <v>491</v>
      </c>
      <c r="INS56" s="163" t="s">
        <v>491</v>
      </c>
      <c r="INT56" s="163" t="s">
        <v>491</v>
      </c>
      <c r="INU56" s="163" t="s">
        <v>491</v>
      </c>
      <c r="INV56" s="163" t="s">
        <v>491</v>
      </c>
      <c r="INW56" s="163" t="s">
        <v>491</v>
      </c>
      <c r="INX56" s="163" t="s">
        <v>491</v>
      </c>
      <c r="INY56" s="163" t="s">
        <v>491</v>
      </c>
      <c r="INZ56" s="163" t="s">
        <v>491</v>
      </c>
      <c r="IOA56" s="163" t="s">
        <v>491</v>
      </c>
      <c r="IOB56" s="163" t="s">
        <v>491</v>
      </c>
      <c r="IOC56" s="163" t="s">
        <v>491</v>
      </c>
      <c r="IOD56" s="163" t="s">
        <v>491</v>
      </c>
      <c r="IOE56" s="163" t="s">
        <v>491</v>
      </c>
      <c r="IOF56" s="163" t="s">
        <v>491</v>
      </c>
      <c r="IOG56" s="163" t="s">
        <v>491</v>
      </c>
      <c r="IOH56" s="163" t="s">
        <v>491</v>
      </c>
      <c r="IOI56" s="163" t="s">
        <v>491</v>
      </c>
      <c r="IOJ56" s="163" t="s">
        <v>491</v>
      </c>
      <c r="IOK56" s="163" t="s">
        <v>491</v>
      </c>
      <c r="IOL56" s="163" t="s">
        <v>491</v>
      </c>
      <c r="IOM56" s="163" t="s">
        <v>491</v>
      </c>
      <c r="ION56" s="163" t="s">
        <v>491</v>
      </c>
      <c r="IOO56" s="163" t="s">
        <v>491</v>
      </c>
      <c r="IOP56" s="163" t="s">
        <v>491</v>
      </c>
      <c r="IOQ56" s="163" t="s">
        <v>491</v>
      </c>
      <c r="IOR56" s="163" t="s">
        <v>491</v>
      </c>
      <c r="IOS56" s="163" t="s">
        <v>491</v>
      </c>
      <c r="IOT56" s="163" t="s">
        <v>491</v>
      </c>
      <c r="IOU56" s="163" t="s">
        <v>491</v>
      </c>
      <c r="IOV56" s="163" t="s">
        <v>491</v>
      </c>
      <c r="IOW56" s="163" t="s">
        <v>491</v>
      </c>
      <c r="IOX56" s="163" t="s">
        <v>491</v>
      </c>
      <c r="IOY56" s="163" t="s">
        <v>491</v>
      </c>
      <c r="IOZ56" s="163" t="s">
        <v>491</v>
      </c>
      <c r="IPA56" s="163" t="s">
        <v>491</v>
      </c>
      <c r="IPB56" s="163" t="s">
        <v>491</v>
      </c>
      <c r="IPC56" s="163" t="s">
        <v>491</v>
      </c>
      <c r="IPD56" s="163" t="s">
        <v>491</v>
      </c>
      <c r="IPE56" s="163" t="s">
        <v>491</v>
      </c>
      <c r="IPF56" s="163" t="s">
        <v>491</v>
      </c>
      <c r="IPG56" s="163" t="s">
        <v>491</v>
      </c>
      <c r="IPH56" s="163" t="s">
        <v>491</v>
      </c>
      <c r="IPI56" s="163" t="s">
        <v>491</v>
      </c>
      <c r="IPJ56" s="163" t="s">
        <v>491</v>
      </c>
      <c r="IPK56" s="163" t="s">
        <v>491</v>
      </c>
      <c r="IPL56" s="163" t="s">
        <v>491</v>
      </c>
      <c r="IPM56" s="163" t="s">
        <v>491</v>
      </c>
      <c r="IPN56" s="163" t="s">
        <v>491</v>
      </c>
      <c r="IPO56" s="163" t="s">
        <v>491</v>
      </c>
      <c r="IPP56" s="163" t="s">
        <v>491</v>
      </c>
      <c r="IPQ56" s="163" t="s">
        <v>491</v>
      </c>
      <c r="IPR56" s="163" t="s">
        <v>491</v>
      </c>
      <c r="IPS56" s="163" t="s">
        <v>491</v>
      </c>
      <c r="IPT56" s="163" t="s">
        <v>491</v>
      </c>
      <c r="IPU56" s="163" t="s">
        <v>491</v>
      </c>
      <c r="IPV56" s="163" t="s">
        <v>491</v>
      </c>
      <c r="IPW56" s="163" t="s">
        <v>491</v>
      </c>
      <c r="IPX56" s="163" t="s">
        <v>491</v>
      </c>
      <c r="IPY56" s="163" t="s">
        <v>491</v>
      </c>
      <c r="IPZ56" s="163" t="s">
        <v>491</v>
      </c>
      <c r="IQA56" s="163" t="s">
        <v>491</v>
      </c>
      <c r="IQB56" s="163" t="s">
        <v>491</v>
      </c>
      <c r="IQC56" s="163" t="s">
        <v>491</v>
      </c>
      <c r="IQD56" s="163" t="s">
        <v>491</v>
      </c>
      <c r="IQE56" s="163" t="s">
        <v>491</v>
      </c>
      <c r="IQF56" s="163" t="s">
        <v>491</v>
      </c>
      <c r="IQG56" s="163" t="s">
        <v>491</v>
      </c>
      <c r="IQH56" s="163" t="s">
        <v>491</v>
      </c>
      <c r="IQI56" s="163" t="s">
        <v>491</v>
      </c>
      <c r="IQJ56" s="163" t="s">
        <v>491</v>
      </c>
      <c r="IQK56" s="163" t="s">
        <v>491</v>
      </c>
      <c r="IQL56" s="163" t="s">
        <v>491</v>
      </c>
      <c r="IQM56" s="163" t="s">
        <v>491</v>
      </c>
      <c r="IQN56" s="163" t="s">
        <v>491</v>
      </c>
      <c r="IQO56" s="163" t="s">
        <v>491</v>
      </c>
      <c r="IQP56" s="163" t="s">
        <v>491</v>
      </c>
      <c r="IQQ56" s="163" t="s">
        <v>491</v>
      </c>
      <c r="IQR56" s="163" t="s">
        <v>491</v>
      </c>
      <c r="IQS56" s="163" t="s">
        <v>491</v>
      </c>
      <c r="IQT56" s="163" t="s">
        <v>491</v>
      </c>
      <c r="IQU56" s="163" t="s">
        <v>491</v>
      </c>
      <c r="IQV56" s="163" t="s">
        <v>491</v>
      </c>
      <c r="IQW56" s="163" t="s">
        <v>491</v>
      </c>
      <c r="IQX56" s="163" t="s">
        <v>491</v>
      </c>
      <c r="IQY56" s="163" t="s">
        <v>491</v>
      </c>
      <c r="IQZ56" s="163" t="s">
        <v>491</v>
      </c>
      <c r="IRA56" s="163" t="s">
        <v>491</v>
      </c>
      <c r="IRB56" s="163" t="s">
        <v>491</v>
      </c>
      <c r="IRC56" s="163" t="s">
        <v>491</v>
      </c>
      <c r="IRD56" s="163" t="s">
        <v>491</v>
      </c>
      <c r="IRE56" s="163" t="s">
        <v>491</v>
      </c>
      <c r="IRF56" s="163" t="s">
        <v>491</v>
      </c>
      <c r="IRG56" s="163" t="s">
        <v>491</v>
      </c>
      <c r="IRH56" s="163" t="s">
        <v>491</v>
      </c>
      <c r="IRI56" s="163" t="s">
        <v>491</v>
      </c>
      <c r="IRJ56" s="163" t="s">
        <v>491</v>
      </c>
      <c r="IRK56" s="163" t="s">
        <v>491</v>
      </c>
      <c r="IRL56" s="163" t="s">
        <v>491</v>
      </c>
      <c r="IRM56" s="163" t="s">
        <v>491</v>
      </c>
      <c r="IRN56" s="163" t="s">
        <v>491</v>
      </c>
      <c r="IRO56" s="163" t="s">
        <v>491</v>
      </c>
      <c r="IRP56" s="163" t="s">
        <v>491</v>
      </c>
      <c r="IRQ56" s="163" t="s">
        <v>491</v>
      </c>
      <c r="IRR56" s="163" t="s">
        <v>491</v>
      </c>
      <c r="IRS56" s="163" t="s">
        <v>491</v>
      </c>
      <c r="IRT56" s="163" t="s">
        <v>491</v>
      </c>
      <c r="IRU56" s="163" t="s">
        <v>491</v>
      </c>
      <c r="IRV56" s="163" t="s">
        <v>491</v>
      </c>
      <c r="IRW56" s="163" t="s">
        <v>491</v>
      </c>
      <c r="IRX56" s="163" t="s">
        <v>491</v>
      </c>
      <c r="IRY56" s="163" t="s">
        <v>491</v>
      </c>
      <c r="IRZ56" s="163" t="s">
        <v>491</v>
      </c>
      <c r="ISA56" s="163" t="s">
        <v>491</v>
      </c>
      <c r="ISB56" s="163" t="s">
        <v>491</v>
      </c>
      <c r="ISC56" s="163" t="s">
        <v>491</v>
      </c>
      <c r="ISD56" s="163" t="s">
        <v>491</v>
      </c>
      <c r="ISE56" s="163" t="s">
        <v>491</v>
      </c>
      <c r="ISF56" s="163" t="s">
        <v>491</v>
      </c>
      <c r="ISG56" s="163" t="s">
        <v>491</v>
      </c>
      <c r="ISH56" s="163" t="s">
        <v>491</v>
      </c>
      <c r="ISI56" s="163" t="s">
        <v>491</v>
      </c>
      <c r="ISJ56" s="163" t="s">
        <v>491</v>
      </c>
      <c r="ISK56" s="163" t="s">
        <v>491</v>
      </c>
      <c r="ISL56" s="163" t="s">
        <v>491</v>
      </c>
      <c r="ISM56" s="163" t="s">
        <v>491</v>
      </c>
      <c r="ISN56" s="163" t="s">
        <v>491</v>
      </c>
      <c r="ISO56" s="163" t="s">
        <v>491</v>
      </c>
      <c r="ISP56" s="163" t="s">
        <v>491</v>
      </c>
      <c r="ISQ56" s="163" t="s">
        <v>491</v>
      </c>
      <c r="ISR56" s="163" t="s">
        <v>491</v>
      </c>
      <c r="ISS56" s="163" t="s">
        <v>491</v>
      </c>
      <c r="IST56" s="163" t="s">
        <v>491</v>
      </c>
      <c r="ISU56" s="163" t="s">
        <v>491</v>
      </c>
      <c r="ISV56" s="163" t="s">
        <v>491</v>
      </c>
      <c r="ISW56" s="163" t="s">
        <v>491</v>
      </c>
      <c r="ISX56" s="163" t="s">
        <v>491</v>
      </c>
      <c r="ISY56" s="163" t="s">
        <v>491</v>
      </c>
      <c r="ISZ56" s="163" t="s">
        <v>491</v>
      </c>
      <c r="ITA56" s="163" t="s">
        <v>491</v>
      </c>
      <c r="ITB56" s="163" t="s">
        <v>491</v>
      </c>
      <c r="ITC56" s="163" t="s">
        <v>491</v>
      </c>
      <c r="ITD56" s="163" t="s">
        <v>491</v>
      </c>
      <c r="ITE56" s="163" t="s">
        <v>491</v>
      </c>
      <c r="ITF56" s="163" t="s">
        <v>491</v>
      </c>
      <c r="ITG56" s="163" t="s">
        <v>491</v>
      </c>
      <c r="ITH56" s="163" t="s">
        <v>491</v>
      </c>
      <c r="ITI56" s="163" t="s">
        <v>491</v>
      </c>
      <c r="ITJ56" s="163" t="s">
        <v>491</v>
      </c>
      <c r="ITK56" s="163" t="s">
        <v>491</v>
      </c>
      <c r="ITL56" s="163" t="s">
        <v>491</v>
      </c>
      <c r="ITM56" s="163" t="s">
        <v>491</v>
      </c>
      <c r="ITN56" s="163" t="s">
        <v>491</v>
      </c>
      <c r="ITO56" s="163" t="s">
        <v>491</v>
      </c>
      <c r="ITP56" s="163" t="s">
        <v>491</v>
      </c>
      <c r="ITQ56" s="163" t="s">
        <v>491</v>
      </c>
      <c r="ITR56" s="163" t="s">
        <v>491</v>
      </c>
      <c r="ITS56" s="163" t="s">
        <v>491</v>
      </c>
      <c r="ITT56" s="163" t="s">
        <v>491</v>
      </c>
      <c r="ITU56" s="163" t="s">
        <v>491</v>
      </c>
      <c r="ITV56" s="163" t="s">
        <v>491</v>
      </c>
      <c r="ITW56" s="163" t="s">
        <v>491</v>
      </c>
      <c r="ITX56" s="163" t="s">
        <v>491</v>
      </c>
      <c r="ITY56" s="163" t="s">
        <v>491</v>
      </c>
      <c r="ITZ56" s="163" t="s">
        <v>491</v>
      </c>
      <c r="IUA56" s="163" t="s">
        <v>491</v>
      </c>
      <c r="IUB56" s="163" t="s">
        <v>491</v>
      </c>
      <c r="IUC56" s="163" t="s">
        <v>491</v>
      </c>
      <c r="IUD56" s="163" t="s">
        <v>491</v>
      </c>
      <c r="IUE56" s="163" t="s">
        <v>491</v>
      </c>
      <c r="IUF56" s="163" t="s">
        <v>491</v>
      </c>
      <c r="IUG56" s="163" t="s">
        <v>491</v>
      </c>
      <c r="IUH56" s="163" t="s">
        <v>491</v>
      </c>
      <c r="IUI56" s="163" t="s">
        <v>491</v>
      </c>
      <c r="IUJ56" s="163" t="s">
        <v>491</v>
      </c>
      <c r="IUK56" s="163" t="s">
        <v>491</v>
      </c>
      <c r="IUL56" s="163" t="s">
        <v>491</v>
      </c>
      <c r="IUM56" s="163" t="s">
        <v>491</v>
      </c>
      <c r="IUN56" s="163" t="s">
        <v>491</v>
      </c>
      <c r="IUO56" s="163" t="s">
        <v>491</v>
      </c>
      <c r="IUP56" s="163" t="s">
        <v>491</v>
      </c>
      <c r="IUQ56" s="163" t="s">
        <v>491</v>
      </c>
      <c r="IUR56" s="163" t="s">
        <v>491</v>
      </c>
      <c r="IUS56" s="163" t="s">
        <v>491</v>
      </c>
      <c r="IUT56" s="163" t="s">
        <v>491</v>
      </c>
      <c r="IUU56" s="163" t="s">
        <v>491</v>
      </c>
      <c r="IUV56" s="163" t="s">
        <v>491</v>
      </c>
      <c r="IUW56" s="163" t="s">
        <v>491</v>
      </c>
      <c r="IUX56" s="163" t="s">
        <v>491</v>
      </c>
      <c r="IUY56" s="163" t="s">
        <v>491</v>
      </c>
      <c r="IUZ56" s="163" t="s">
        <v>491</v>
      </c>
      <c r="IVA56" s="163" t="s">
        <v>491</v>
      </c>
      <c r="IVB56" s="163" t="s">
        <v>491</v>
      </c>
      <c r="IVC56" s="163" t="s">
        <v>491</v>
      </c>
      <c r="IVD56" s="163" t="s">
        <v>491</v>
      </c>
      <c r="IVE56" s="163" t="s">
        <v>491</v>
      </c>
      <c r="IVF56" s="163" t="s">
        <v>491</v>
      </c>
      <c r="IVG56" s="163" t="s">
        <v>491</v>
      </c>
      <c r="IVH56" s="163" t="s">
        <v>491</v>
      </c>
      <c r="IVI56" s="163" t="s">
        <v>491</v>
      </c>
      <c r="IVJ56" s="163" t="s">
        <v>491</v>
      </c>
      <c r="IVK56" s="163" t="s">
        <v>491</v>
      </c>
      <c r="IVL56" s="163" t="s">
        <v>491</v>
      </c>
      <c r="IVM56" s="163" t="s">
        <v>491</v>
      </c>
      <c r="IVN56" s="163" t="s">
        <v>491</v>
      </c>
      <c r="IVO56" s="163" t="s">
        <v>491</v>
      </c>
      <c r="IVP56" s="163" t="s">
        <v>491</v>
      </c>
      <c r="IVQ56" s="163" t="s">
        <v>491</v>
      </c>
      <c r="IVR56" s="163" t="s">
        <v>491</v>
      </c>
      <c r="IVS56" s="163" t="s">
        <v>491</v>
      </c>
      <c r="IVT56" s="163" t="s">
        <v>491</v>
      </c>
      <c r="IVU56" s="163" t="s">
        <v>491</v>
      </c>
      <c r="IVV56" s="163" t="s">
        <v>491</v>
      </c>
      <c r="IVW56" s="163" t="s">
        <v>491</v>
      </c>
      <c r="IVX56" s="163" t="s">
        <v>491</v>
      </c>
      <c r="IVY56" s="163" t="s">
        <v>491</v>
      </c>
      <c r="IVZ56" s="163" t="s">
        <v>491</v>
      </c>
      <c r="IWA56" s="163" t="s">
        <v>491</v>
      </c>
      <c r="IWB56" s="163" t="s">
        <v>491</v>
      </c>
      <c r="IWC56" s="163" t="s">
        <v>491</v>
      </c>
      <c r="IWD56" s="163" t="s">
        <v>491</v>
      </c>
      <c r="IWE56" s="163" t="s">
        <v>491</v>
      </c>
      <c r="IWF56" s="163" t="s">
        <v>491</v>
      </c>
      <c r="IWG56" s="163" t="s">
        <v>491</v>
      </c>
      <c r="IWH56" s="163" t="s">
        <v>491</v>
      </c>
      <c r="IWI56" s="163" t="s">
        <v>491</v>
      </c>
      <c r="IWJ56" s="163" t="s">
        <v>491</v>
      </c>
      <c r="IWK56" s="163" t="s">
        <v>491</v>
      </c>
      <c r="IWL56" s="163" t="s">
        <v>491</v>
      </c>
      <c r="IWM56" s="163" t="s">
        <v>491</v>
      </c>
      <c r="IWN56" s="163" t="s">
        <v>491</v>
      </c>
      <c r="IWO56" s="163" t="s">
        <v>491</v>
      </c>
      <c r="IWP56" s="163" t="s">
        <v>491</v>
      </c>
      <c r="IWQ56" s="163" t="s">
        <v>491</v>
      </c>
      <c r="IWR56" s="163" t="s">
        <v>491</v>
      </c>
      <c r="IWS56" s="163" t="s">
        <v>491</v>
      </c>
      <c r="IWT56" s="163" t="s">
        <v>491</v>
      </c>
      <c r="IWU56" s="163" t="s">
        <v>491</v>
      </c>
      <c r="IWV56" s="163" t="s">
        <v>491</v>
      </c>
      <c r="IWW56" s="163" t="s">
        <v>491</v>
      </c>
      <c r="IWX56" s="163" t="s">
        <v>491</v>
      </c>
      <c r="IWY56" s="163" t="s">
        <v>491</v>
      </c>
      <c r="IWZ56" s="163" t="s">
        <v>491</v>
      </c>
      <c r="IXA56" s="163" t="s">
        <v>491</v>
      </c>
      <c r="IXB56" s="163" t="s">
        <v>491</v>
      </c>
      <c r="IXC56" s="163" t="s">
        <v>491</v>
      </c>
      <c r="IXD56" s="163" t="s">
        <v>491</v>
      </c>
      <c r="IXE56" s="163" t="s">
        <v>491</v>
      </c>
      <c r="IXF56" s="163" t="s">
        <v>491</v>
      </c>
      <c r="IXG56" s="163" t="s">
        <v>491</v>
      </c>
      <c r="IXH56" s="163" t="s">
        <v>491</v>
      </c>
      <c r="IXI56" s="163" t="s">
        <v>491</v>
      </c>
      <c r="IXJ56" s="163" t="s">
        <v>491</v>
      </c>
      <c r="IXK56" s="163" t="s">
        <v>491</v>
      </c>
      <c r="IXL56" s="163" t="s">
        <v>491</v>
      </c>
      <c r="IXM56" s="163" t="s">
        <v>491</v>
      </c>
      <c r="IXN56" s="163" t="s">
        <v>491</v>
      </c>
      <c r="IXO56" s="163" t="s">
        <v>491</v>
      </c>
      <c r="IXP56" s="163" t="s">
        <v>491</v>
      </c>
      <c r="IXQ56" s="163" t="s">
        <v>491</v>
      </c>
      <c r="IXR56" s="163" t="s">
        <v>491</v>
      </c>
      <c r="IXS56" s="163" t="s">
        <v>491</v>
      </c>
      <c r="IXT56" s="163" t="s">
        <v>491</v>
      </c>
      <c r="IXU56" s="163" t="s">
        <v>491</v>
      </c>
      <c r="IXV56" s="163" t="s">
        <v>491</v>
      </c>
      <c r="IXW56" s="163" t="s">
        <v>491</v>
      </c>
      <c r="IXX56" s="163" t="s">
        <v>491</v>
      </c>
      <c r="IXY56" s="163" t="s">
        <v>491</v>
      </c>
      <c r="IXZ56" s="163" t="s">
        <v>491</v>
      </c>
      <c r="IYA56" s="163" t="s">
        <v>491</v>
      </c>
      <c r="IYB56" s="163" t="s">
        <v>491</v>
      </c>
      <c r="IYC56" s="163" t="s">
        <v>491</v>
      </c>
      <c r="IYD56" s="163" t="s">
        <v>491</v>
      </c>
      <c r="IYE56" s="163" t="s">
        <v>491</v>
      </c>
      <c r="IYF56" s="163" t="s">
        <v>491</v>
      </c>
      <c r="IYG56" s="163" t="s">
        <v>491</v>
      </c>
      <c r="IYH56" s="163" t="s">
        <v>491</v>
      </c>
      <c r="IYI56" s="163" t="s">
        <v>491</v>
      </c>
      <c r="IYJ56" s="163" t="s">
        <v>491</v>
      </c>
      <c r="IYK56" s="163" t="s">
        <v>491</v>
      </c>
      <c r="IYL56" s="163" t="s">
        <v>491</v>
      </c>
      <c r="IYM56" s="163" t="s">
        <v>491</v>
      </c>
      <c r="IYN56" s="163" t="s">
        <v>491</v>
      </c>
      <c r="IYO56" s="163" t="s">
        <v>491</v>
      </c>
      <c r="IYP56" s="163" t="s">
        <v>491</v>
      </c>
      <c r="IYQ56" s="163" t="s">
        <v>491</v>
      </c>
      <c r="IYR56" s="163" t="s">
        <v>491</v>
      </c>
      <c r="IYS56" s="163" t="s">
        <v>491</v>
      </c>
      <c r="IYT56" s="163" t="s">
        <v>491</v>
      </c>
      <c r="IYU56" s="163" t="s">
        <v>491</v>
      </c>
      <c r="IYV56" s="163" t="s">
        <v>491</v>
      </c>
      <c r="IYW56" s="163" t="s">
        <v>491</v>
      </c>
      <c r="IYX56" s="163" t="s">
        <v>491</v>
      </c>
      <c r="IYY56" s="163" t="s">
        <v>491</v>
      </c>
      <c r="IYZ56" s="163" t="s">
        <v>491</v>
      </c>
      <c r="IZA56" s="163" t="s">
        <v>491</v>
      </c>
      <c r="IZB56" s="163" t="s">
        <v>491</v>
      </c>
      <c r="IZC56" s="163" t="s">
        <v>491</v>
      </c>
      <c r="IZD56" s="163" t="s">
        <v>491</v>
      </c>
      <c r="IZE56" s="163" t="s">
        <v>491</v>
      </c>
      <c r="IZF56" s="163" t="s">
        <v>491</v>
      </c>
      <c r="IZG56" s="163" t="s">
        <v>491</v>
      </c>
      <c r="IZH56" s="163" t="s">
        <v>491</v>
      </c>
      <c r="IZI56" s="163" t="s">
        <v>491</v>
      </c>
      <c r="IZJ56" s="163" t="s">
        <v>491</v>
      </c>
      <c r="IZK56" s="163" t="s">
        <v>491</v>
      </c>
      <c r="IZL56" s="163" t="s">
        <v>491</v>
      </c>
      <c r="IZM56" s="163" t="s">
        <v>491</v>
      </c>
      <c r="IZN56" s="163" t="s">
        <v>491</v>
      </c>
      <c r="IZO56" s="163" t="s">
        <v>491</v>
      </c>
      <c r="IZP56" s="163" t="s">
        <v>491</v>
      </c>
      <c r="IZQ56" s="163" t="s">
        <v>491</v>
      </c>
      <c r="IZR56" s="163" t="s">
        <v>491</v>
      </c>
      <c r="IZS56" s="163" t="s">
        <v>491</v>
      </c>
      <c r="IZT56" s="163" t="s">
        <v>491</v>
      </c>
      <c r="IZU56" s="163" t="s">
        <v>491</v>
      </c>
      <c r="IZV56" s="163" t="s">
        <v>491</v>
      </c>
      <c r="IZW56" s="163" t="s">
        <v>491</v>
      </c>
      <c r="IZX56" s="163" t="s">
        <v>491</v>
      </c>
      <c r="IZY56" s="163" t="s">
        <v>491</v>
      </c>
      <c r="IZZ56" s="163" t="s">
        <v>491</v>
      </c>
      <c r="JAA56" s="163" t="s">
        <v>491</v>
      </c>
      <c r="JAB56" s="163" t="s">
        <v>491</v>
      </c>
      <c r="JAC56" s="163" t="s">
        <v>491</v>
      </c>
      <c r="JAD56" s="163" t="s">
        <v>491</v>
      </c>
      <c r="JAE56" s="163" t="s">
        <v>491</v>
      </c>
      <c r="JAF56" s="163" t="s">
        <v>491</v>
      </c>
      <c r="JAG56" s="163" t="s">
        <v>491</v>
      </c>
      <c r="JAH56" s="163" t="s">
        <v>491</v>
      </c>
      <c r="JAI56" s="163" t="s">
        <v>491</v>
      </c>
      <c r="JAJ56" s="163" t="s">
        <v>491</v>
      </c>
      <c r="JAK56" s="163" t="s">
        <v>491</v>
      </c>
      <c r="JAL56" s="163" t="s">
        <v>491</v>
      </c>
      <c r="JAM56" s="163" t="s">
        <v>491</v>
      </c>
      <c r="JAN56" s="163" t="s">
        <v>491</v>
      </c>
      <c r="JAO56" s="163" t="s">
        <v>491</v>
      </c>
      <c r="JAP56" s="163" t="s">
        <v>491</v>
      </c>
      <c r="JAQ56" s="163" t="s">
        <v>491</v>
      </c>
      <c r="JAR56" s="163" t="s">
        <v>491</v>
      </c>
      <c r="JAS56" s="163" t="s">
        <v>491</v>
      </c>
      <c r="JAT56" s="163" t="s">
        <v>491</v>
      </c>
      <c r="JAU56" s="163" t="s">
        <v>491</v>
      </c>
      <c r="JAV56" s="163" t="s">
        <v>491</v>
      </c>
      <c r="JAW56" s="163" t="s">
        <v>491</v>
      </c>
      <c r="JAX56" s="163" t="s">
        <v>491</v>
      </c>
      <c r="JAY56" s="163" t="s">
        <v>491</v>
      </c>
      <c r="JAZ56" s="163" t="s">
        <v>491</v>
      </c>
      <c r="JBA56" s="163" t="s">
        <v>491</v>
      </c>
      <c r="JBB56" s="163" t="s">
        <v>491</v>
      </c>
      <c r="JBC56" s="163" t="s">
        <v>491</v>
      </c>
      <c r="JBD56" s="163" t="s">
        <v>491</v>
      </c>
      <c r="JBE56" s="163" t="s">
        <v>491</v>
      </c>
      <c r="JBF56" s="163" t="s">
        <v>491</v>
      </c>
      <c r="JBG56" s="163" t="s">
        <v>491</v>
      </c>
      <c r="JBH56" s="163" t="s">
        <v>491</v>
      </c>
      <c r="JBI56" s="163" t="s">
        <v>491</v>
      </c>
      <c r="JBJ56" s="163" t="s">
        <v>491</v>
      </c>
      <c r="JBK56" s="163" t="s">
        <v>491</v>
      </c>
      <c r="JBL56" s="163" t="s">
        <v>491</v>
      </c>
      <c r="JBM56" s="163" t="s">
        <v>491</v>
      </c>
      <c r="JBN56" s="163" t="s">
        <v>491</v>
      </c>
      <c r="JBO56" s="163" t="s">
        <v>491</v>
      </c>
      <c r="JBP56" s="163" t="s">
        <v>491</v>
      </c>
      <c r="JBQ56" s="163" t="s">
        <v>491</v>
      </c>
      <c r="JBR56" s="163" t="s">
        <v>491</v>
      </c>
      <c r="JBS56" s="163" t="s">
        <v>491</v>
      </c>
      <c r="JBT56" s="163" t="s">
        <v>491</v>
      </c>
      <c r="JBU56" s="163" t="s">
        <v>491</v>
      </c>
      <c r="JBV56" s="163" t="s">
        <v>491</v>
      </c>
      <c r="JBW56" s="163" t="s">
        <v>491</v>
      </c>
      <c r="JBX56" s="163" t="s">
        <v>491</v>
      </c>
      <c r="JBY56" s="163" t="s">
        <v>491</v>
      </c>
      <c r="JBZ56" s="163" t="s">
        <v>491</v>
      </c>
      <c r="JCA56" s="163" t="s">
        <v>491</v>
      </c>
      <c r="JCB56" s="163" t="s">
        <v>491</v>
      </c>
      <c r="JCC56" s="163" t="s">
        <v>491</v>
      </c>
      <c r="JCD56" s="163" t="s">
        <v>491</v>
      </c>
      <c r="JCE56" s="163" t="s">
        <v>491</v>
      </c>
      <c r="JCF56" s="163" t="s">
        <v>491</v>
      </c>
      <c r="JCG56" s="163" t="s">
        <v>491</v>
      </c>
      <c r="JCH56" s="163" t="s">
        <v>491</v>
      </c>
      <c r="JCI56" s="163" t="s">
        <v>491</v>
      </c>
      <c r="JCJ56" s="163" t="s">
        <v>491</v>
      </c>
      <c r="JCK56" s="163" t="s">
        <v>491</v>
      </c>
      <c r="JCL56" s="163" t="s">
        <v>491</v>
      </c>
      <c r="JCM56" s="163" t="s">
        <v>491</v>
      </c>
      <c r="JCN56" s="163" t="s">
        <v>491</v>
      </c>
      <c r="JCO56" s="163" t="s">
        <v>491</v>
      </c>
      <c r="JCP56" s="163" t="s">
        <v>491</v>
      </c>
      <c r="JCQ56" s="163" t="s">
        <v>491</v>
      </c>
      <c r="JCR56" s="163" t="s">
        <v>491</v>
      </c>
      <c r="JCS56" s="163" t="s">
        <v>491</v>
      </c>
      <c r="JCT56" s="163" t="s">
        <v>491</v>
      </c>
      <c r="JCU56" s="163" t="s">
        <v>491</v>
      </c>
      <c r="JCV56" s="163" t="s">
        <v>491</v>
      </c>
      <c r="JCW56" s="163" t="s">
        <v>491</v>
      </c>
      <c r="JCX56" s="163" t="s">
        <v>491</v>
      </c>
      <c r="JCY56" s="163" t="s">
        <v>491</v>
      </c>
      <c r="JCZ56" s="163" t="s">
        <v>491</v>
      </c>
      <c r="JDA56" s="163" t="s">
        <v>491</v>
      </c>
      <c r="JDB56" s="163" t="s">
        <v>491</v>
      </c>
      <c r="JDC56" s="163" t="s">
        <v>491</v>
      </c>
      <c r="JDD56" s="163" t="s">
        <v>491</v>
      </c>
      <c r="JDE56" s="163" t="s">
        <v>491</v>
      </c>
      <c r="JDF56" s="163" t="s">
        <v>491</v>
      </c>
      <c r="JDG56" s="163" t="s">
        <v>491</v>
      </c>
      <c r="JDH56" s="163" t="s">
        <v>491</v>
      </c>
      <c r="JDI56" s="163" t="s">
        <v>491</v>
      </c>
      <c r="JDJ56" s="163" t="s">
        <v>491</v>
      </c>
      <c r="JDK56" s="163" t="s">
        <v>491</v>
      </c>
      <c r="JDL56" s="163" t="s">
        <v>491</v>
      </c>
      <c r="JDM56" s="163" t="s">
        <v>491</v>
      </c>
      <c r="JDN56" s="163" t="s">
        <v>491</v>
      </c>
      <c r="JDO56" s="163" t="s">
        <v>491</v>
      </c>
      <c r="JDP56" s="163" t="s">
        <v>491</v>
      </c>
      <c r="JDQ56" s="163" t="s">
        <v>491</v>
      </c>
      <c r="JDR56" s="163" t="s">
        <v>491</v>
      </c>
      <c r="JDS56" s="163" t="s">
        <v>491</v>
      </c>
      <c r="JDT56" s="163" t="s">
        <v>491</v>
      </c>
      <c r="JDU56" s="163" t="s">
        <v>491</v>
      </c>
      <c r="JDV56" s="163" t="s">
        <v>491</v>
      </c>
      <c r="JDW56" s="163" t="s">
        <v>491</v>
      </c>
      <c r="JDX56" s="163" t="s">
        <v>491</v>
      </c>
      <c r="JDY56" s="163" t="s">
        <v>491</v>
      </c>
      <c r="JDZ56" s="163" t="s">
        <v>491</v>
      </c>
      <c r="JEA56" s="163" t="s">
        <v>491</v>
      </c>
      <c r="JEB56" s="163" t="s">
        <v>491</v>
      </c>
      <c r="JEC56" s="163" t="s">
        <v>491</v>
      </c>
      <c r="JED56" s="163" t="s">
        <v>491</v>
      </c>
      <c r="JEE56" s="163" t="s">
        <v>491</v>
      </c>
      <c r="JEF56" s="163" t="s">
        <v>491</v>
      </c>
      <c r="JEG56" s="163" t="s">
        <v>491</v>
      </c>
      <c r="JEH56" s="163" t="s">
        <v>491</v>
      </c>
      <c r="JEI56" s="163" t="s">
        <v>491</v>
      </c>
      <c r="JEJ56" s="163" t="s">
        <v>491</v>
      </c>
      <c r="JEK56" s="163" t="s">
        <v>491</v>
      </c>
      <c r="JEL56" s="163" t="s">
        <v>491</v>
      </c>
      <c r="JEM56" s="163" t="s">
        <v>491</v>
      </c>
      <c r="JEN56" s="163" t="s">
        <v>491</v>
      </c>
      <c r="JEO56" s="163" t="s">
        <v>491</v>
      </c>
      <c r="JEP56" s="163" t="s">
        <v>491</v>
      </c>
      <c r="JEQ56" s="163" t="s">
        <v>491</v>
      </c>
      <c r="JER56" s="163" t="s">
        <v>491</v>
      </c>
      <c r="JES56" s="163" t="s">
        <v>491</v>
      </c>
      <c r="JET56" s="163" t="s">
        <v>491</v>
      </c>
      <c r="JEU56" s="163" t="s">
        <v>491</v>
      </c>
      <c r="JEV56" s="163" t="s">
        <v>491</v>
      </c>
      <c r="JEW56" s="163" t="s">
        <v>491</v>
      </c>
      <c r="JEX56" s="163" t="s">
        <v>491</v>
      </c>
      <c r="JEY56" s="163" t="s">
        <v>491</v>
      </c>
      <c r="JEZ56" s="163" t="s">
        <v>491</v>
      </c>
      <c r="JFA56" s="163" t="s">
        <v>491</v>
      </c>
      <c r="JFB56" s="163" t="s">
        <v>491</v>
      </c>
      <c r="JFC56" s="163" t="s">
        <v>491</v>
      </c>
      <c r="JFD56" s="163" t="s">
        <v>491</v>
      </c>
      <c r="JFE56" s="163" t="s">
        <v>491</v>
      </c>
      <c r="JFF56" s="163" t="s">
        <v>491</v>
      </c>
      <c r="JFG56" s="163" t="s">
        <v>491</v>
      </c>
      <c r="JFH56" s="163" t="s">
        <v>491</v>
      </c>
      <c r="JFI56" s="163" t="s">
        <v>491</v>
      </c>
      <c r="JFJ56" s="163" t="s">
        <v>491</v>
      </c>
      <c r="JFK56" s="163" t="s">
        <v>491</v>
      </c>
      <c r="JFL56" s="163" t="s">
        <v>491</v>
      </c>
      <c r="JFM56" s="163" t="s">
        <v>491</v>
      </c>
      <c r="JFN56" s="163" t="s">
        <v>491</v>
      </c>
      <c r="JFO56" s="163" t="s">
        <v>491</v>
      </c>
      <c r="JFP56" s="163" t="s">
        <v>491</v>
      </c>
      <c r="JFQ56" s="163" t="s">
        <v>491</v>
      </c>
      <c r="JFR56" s="163" t="s">
        <v>491</v>
      </c>
      <c r="JFS56" s="163" t="s">
        <v>491</v>
      </c>
      <c r="JFT56" s="163" t="s">
        <v>491</v>
      </c>
      <c r="JFU56" s="163" t="s">
        <v>491</v>
      </c>
      <c r="JFV56" s="163" t="s">
        <v>491</v>
      </c>
      <c r="JFW56" s="163" t="s">
        <v>491</v>
      </c>
      <c r="JFX56" s="163" t="s">
        <v>491</v>
      </c>
      <c r="JFY56" s="163" t="s">
        <v>491</v>
      </c>
      <c r="JFZ56" s="163" t="s">
        <v>491</v>
      </c>
      <c r="JGA56" s="163" t="s">
        <v>491</v>
      </c>
      <c r="JGB56" s="163" t="s">
        <v>491</v>
      </c>
      <c r="JGC56" s="163" t="s">
        <v>491</v>
      </c>
      <c r="JGD56" s="163" t="s">
        <v>491</v>
      </c>
      <c r="JGE56" s="163" t="s">
        <v>491</v>
      </c>
      <c r="JGF56" s="163" t="s">
        <v>491</v>
      </c>
      <c r="JGG56" s="163" t="s">
        <v>491</v>
      </c>
      <c r="JGH56" s="163" t="s">
        <v>491</v>
      </c>
      <c r="JGI56" s="163" t="s">
        <v>491</v>
      </c>
      <c r="JGJ56" s="163" t="s">
        <v>491</v>
      </c>
      <c r="JGK56" s="163" t="s">
        <v>491</v>
      </c>
      <c r="JGL56" s="163" t="s">
        <v>491</v>
      </c>
      <c r="JGM56" s="163" t="s">
        <v>491</v>
      </c>
      <c r="JGN56" s="163" t="s">
        <v>491</v>
      </c>
      <c r="JGO56" s="163" t="s">
        <v>491</v>
      </c>
      <c r="JGP56" s="163" t="s">
        <v>491</v>
      </c>
      <c r="JGQ56" s="163" t="s">
        <v>491</v>
      </c>
      <c r="JGR56" s="163" t="s">
        <v>491</v>
      </c>
      <c r="JGS56" s="163" t="s">
        <v>491</v>
      </c>
      <c r="JGT56" s="163" t="s">
        <v>491</v>
      </c>
      <c r="JGU56" s="163" t="s">
        <v>491</v>
      </c>
      <c r="JGV56" s="163" t="s">
        <v>491</v>
      </c>
      <c r="JGW56" s="163" t="s">
        <v>491</v>
      </c>
      <c r="JGX56" s="163" t="s">
        <v>491</v>
      </c>
      <c r="JGY56" s="163" t="s">
        <v>491</v>
      </c>
      <c r="JGZ56" s="163" t="s">
        <v>491</v>
      </c>
      <c r="JHA56" s="163" t="s">
        <v>491</v>
      </c>
      <c r="JHB56" s="163" t="s">
        <v>491</v>
      </c>
      <c r="JHC56" s="163" t="s">
        <v>491</v>
      </c>
      <c r="JHD56" s="163" t="s">
        <v>491</v>
      </c>
      <c r="JHE56" s="163" t="s">
        <v>491</v>
      </c>
      <c r="JHF56" s="163" t="s">
        <v>491</v>
      </c>
      <c r="JHG56" s="163" t="s">
        <v>491</v>
      </c>
      <c r="JHH56" s="163" t="s">
        <v>491</v>
      </c>
      <c r="JHI56" s="163" t="s">
        <v>491</v>
      </c>
      <c r="JHJ56" s="163" t="s">
        <v>491</v>
      </c>
      <c r="JHK56" s="163" t="s">
        <v>491</v>
      </c>
      <c r="JHL56" s="163" t="s">
        <v>491</v>
      </c>
      <c r="JHM56" s="163" t="s">
        <v>491</v>
      </c>
      <c r="JHN56" s="163" t="s">
        <v>491</v>
      </c>
      <c r="JHO56" s="163" t="s">
        <v>491</v>
      </c>
      <c r="JHP56" s="163" t="s">
        <v>491</v>
      </c>
      <c r="JHQ56" s="163" t="s">
        <v>491</v>
      </c>
      <c r="JHR56" s="163" t="s">
        <v>491</v>
      </c>
      <c r="JHS56" s="163" t="s">
        <v>491</v>
      </c>
      <c r="JHT56" s="163" t="s">
        <v>491</v>
      </c>
      <c r="JHU56" s="163" t="s">
        <v>491</v>
      </c>
      <c r="JHV56" s="163" t="s">
        <v>491</v>
      </c>
      <c r="JHW56" s="163" t="s">
        <v>491</v>
      </c>
      <c r="JHX56" s="163" t="s">
        <v>491</v>
      </c>
      <c r="JHY56" s="163" t="s">
        <v>491</v>
      </c>
      <c r="JHZ56" s="163" t="s">
        <v>491</v>
      </c>
      <c r="JIA56" s="163" t="s">
        <v>491</v>
      </c>
      <c r="JIB56" s="163" t="s">
        <v>491</v>
      </c>
      <c r="JIC56" s="163" t="s">
        <v>491</v>
      </c>
      <c r="JID56" s="163" t="s">
        <v>491</v>
      </c>
      <c r="JIE56" s="163" t="s">
        <v>491</v>
      </c>
      <c r="JIF56" s="163" t="s">
        <v>491</v>
      </c>
      <c r="JIG56" s="163" t="s">
        <v>491</v>
      </c>
      <c r="JIH56" s="163" t="s">
        <v>491</v>
      </c>
      <c r="JII56" s="163" t="s">
        <v>491</v>
      </c>
      <c r="JIJ56" s="163" t="s">
        <v>491</v>
      </c>
      <c r="JIK56" s="163" t="s">
        <v>491</v>
      </c>
      <c r="JIL56" s="163" t="s">
        <v>491</v>
      </c>
      <c r="JIM56" s="163" t="s">
        <v>491</v>
      </c>
      <c r="JIN56" s="163" t="s">
        <v>491</v>
      </c>
      <c r="JIO56" s="163" t="s">
        <v>491</v>
      </c>
      <c r="JIP56" s="163" t="s">
        <v>491</v>
      </c>
      <c r="JIQ56" s="163" t="s">
        <v>491</v>
      </c>
      <c r="JIR56" s="163" t="s">
        <v>491</v>
      </c>
      <c r="JIS56" s="163" t="s">
        <v>491</v>
      </c>
      <c r="JIT56" s="163" t="s">
        <v>491</v>
      </c>
      <c r="JIU56" s="163" t="s">
        <v>491</v>
      </c>
      <c r="JIV56" s="163" t="s">
        <v>491</v>
      </c>
      <c r="JIW56" s="163" t="s">
        <v>491</v>
      </c>
      <c r="JIX56" s="163" t="s">
        <v>491</v>
      </c>
      <c r="JIY56" s="163" t="s">
        <v>491</v>
      </c>
      <c r="JIZ56" s="163" t="s">
        <v>491</v>
      </c>
      <c r="JJA56" s="163" t="s">
        <v>491</v>
      </c>
      <c r="JJB56" s="163" t="s">
        <v>491</v>
      </c>
      <c r="JJC56" s="163" t="s">
        <v>491</v>
      </c>
      <c r="JJD56" s="163" t="s">
        <v>491</v>
      </c>
      <c r="JJE56" s="163" t="s">
        <v>491</v>
      </c>
      <c r="JJF56" s="163" t="s">
        <v>491</v>
      </c>
      <c r="JJG56" s="163" t="s">
        <v>491</v>
      </c>
      <c r="JJH56" s="163" t="s">
        <v>491</v>
      </c>
      <c r="JJI56" s="163" t="s">
        <v>491</v>
      </c>
      <c r="JJJ56" s="163" t="s">
        <v>491</v>
      </c>
      <c r="JJK56" s="163" t="s">
        <v>491</v>
      </c>
      <c r="JJL56" s="163" t="s">
        <v>491</v>
      </c>
      <c r="JJM56" s="163" t="s">
        <v>491</v>
      </c>
      <c r="JJN56" s="163" t="s">
        <v>491</v>
      </c>
      <c r="JJO56" s="163" t="s">
        <v>491</v>
      </c>
      <c r="JJP56" s="163" t="s">
        <v>491</v>
      </c>
      <c r="JJQ56" s="163" t="s">
        <v>491</v>
      </c>
      <c r="JJR56" s="163" t="s">
        <v>491</v>
      </c>
      <c r="JJS56" s="163" t="s">
        <v>491</v>
      </c>
      <c r="JJT56" s="163" t="s">
        <v>491</v>
      </c>
      <c r="JJU56" s="163" t="s">
        <v>491</v>
      </c>
      <c r="JJV56" s="163" t="s">
        <v>491</v>
      </c>
      <c r="JJW56" s="163" t="s">
        <v>491</v>
      </c>
      <c r="JJX56" s="163" t="s">
        <v>491</v>
      </c>
      <c r="JJY56" s="163" t="s">
        <v>491</v>
      </c>
      <c r="JJZ56" s="163" t="s">
        <v>491</v>
      </c>
      <c r="JKA56" s="163" t="s">
        <v>491</v>
      </c>
      <c r="JKB56" s="163" t="s">
        <v>491</v>
      </c>
      <c r="JKC56" s="163" t="s">
        <v>491</v>
      </c>
      <c r="JKD56" s="163" t="s">
        <v>491</v>
      </c>
      <c r="JKE56" s="163" t="s">
        <v>491</v>
      </c>
      <c r="JKF56" s="163" t="s">
        <v>491</v>
      </c>
      <c r="JKG56" s="163" t="s">
        <v>491</v>
      </c>
      <c r="JKH56" s="163" t="s">
        <v>491</v>
      </c>
      <c r="JKI56" s="163" t="s">
        <v>491</v>
      </c>
      <c r="JKJ56" s="163" t="s">
        <v>491</v>
      </c>
      <c r="JKK56" s="163" t="s">
        <v>491</v>
      </c>
      <c r="JKL56" s="163" t="s">
        <v>491</v>
      </c>
      <c r="JKM56" s="163" t="s">
        <v>491</v>
      </c>
      <c r="JKN56" s="163" t="s">
        <v>491</v>
      </c>
      <c r="JKO56" s="163" t="s">
        <v>491</v>
      </c>
      <c r="JKP56" s="163" t="s">
        <v>491</v>
      </c>
      <c r="JKQ56" s="163" t="s">
        <v>491</v>
      </c>
      <c r="JKR56" s="163" t="s">
        <v>491</v>
      </c>
      <c r="JKS56" s="163" t="s">
        <v>491</v>
      </c>
      <c r="JKT56" s="163" t="s">
        <v>491</v>
      </c>
      <c r="JKU56" s="163" t="s">
        <v>491</v>
      </c>
      <c r="JKV56" s="163" t="s">
        <v>491</v>
      </c>
      <c r="JKW56" s="163" t="s">
        <v>491</v>
      </c>
      <c r="JKX56" s="163" t="s">
        <v>491</v>
      </c>
      <c r="JKY56" s="163" t="s">
        <v>491</v>
      </c>
      <c r="JKZ56" s="163" t="s">
        <v>491</v>
      </c>
      <c r="JLA56" s="163" t="s">
        <v>491</v>
      </c>
      <c r="JLB56" s="163" t="s">
        <v>491</v>
      </c>
      <c r="JLC56" s="163" t="s">
        <v>491</v>
      </c>
      <c r="JLD56" s="163" t="s">
        <v>491</v>
      </c>
      <c r="JLE56" s="163" t="s">
        <v>491</v>
      </c>
      <c r="JLF56" s="163" t="s">
        <v>491</v>
      </c>
      <c r="JLG56" s="163" t="s">
        <v>491</v>
      </c>
      <c r="JLH56" s="163" t="s">
        <v>491</v>
      </c>
      <c r="JLI56" s="163" t="s">
        <v>491</v>
      </c>
      <c r="JLJ56" s="163" t="s">
        <v>491</v>
      </c>
      <c r="JLK56" s="163" t="s">
        <v>491</v>
      </c>
      <c r="JLL56" s="163" t="s">
        <v>491</v>
      </c>
      <c r="JLM56" s="163" t="s">
        <v>491</v>
      </c>
      <c r="JLN56" s="163" t="s">
        <v>491</v>
      </c>
      <c r="JLO56" s="163" t="s">
        <v>491</v>
      </c>
      <c r="JLP56" s="163" t="s">
        <v>491</v>
      </c>
      <c r="JLQ56" s="163" t="s">
        <v>491</v>
      </c>
      <c r="JLR56" s="163" t="s">
        <v>491</v>
      </c>
      <c r="JLS56" s="163" t="s">
        <v>491</v>
      </c>
      <c r="JLT56" s="163" t="s">
        <v>491</v>
      </c>
      <c r="JLU56" s="163" t="s">
        <v>491</v>
      </c>
      <c r="JLV56" s="163" t="s">
        <v>491</v>
      </c>
      <c r="JLW56" s="163" t="s">
        <v>491</v>
      </c>
      <c r="JLX56" s="163" t="s">
        <v>491</v>
      </c>
      <c r="JLY56" s="163" t="s">
        <v>491</v>
      </c>
      <c r="JLZ56" s="163" t="s">
        <v>491</v>
      </c>
      <c r="JMA56" s="163" t="s">
        <v>491</v>
      </c>
      <c r="JMB56" s="163" t="s">
        <v>491</v>
      </c>
      <c r="JMC56" s="163" t="s">
        <v>491</v>
      </c>
      <c r="JMD56" s="163" t="s">
        <v>491</v>
      </c>
      <c r="JME56" s="163" t="s">
        <v>491</v>
      </c>
      <c r="JMF56" s="163" t="s">
        <v>491</v>
      </c>
      <c r="JMG56" s="163" t="s">
        <v>491</v>
      </c>
      <c r="JMH56" s="163" t="s">
        <v>491</v>
      </c>
      <c r="JMI56" s="163" t="s">
        <v>491</v>
      </c>
      <c r="JMJ56" s="163" t="s">
        <v>491</v>
      </c>
      <c r="JMK56" s="163" t="s">
        <v>491</v>
      </c>
      <c r="JML56" s="163" t="s">
        <v>491</v>
      </c>
      <c r="JMM56" s="163" t="s">
        <v>491</v>
      </c>
      <c r="JMN56" s="163" t="s">
        <v>491</v>
      </c>
      <c r="JMO56" s="163" t="s">
        <v>491</v>
      </c>
      <c r="JMP56" s="163" t="s">
        <v>491</v>
      </c>
      <c r="JMQ56" s="163" t="s">
        <v>491</v>
      </c>
      <c r="JMR56" s="163" t="s">
        <v>491</v>
      </c>
      <c r="JMS56" s="163" t="s">
        <v>491</v>
      </c>
      <c r="JMT56" s="163" t="s">
        <v>491</v>
      </c>
      <c r="JMU56" s="163" t="s">
        <v>491</v>
      </c>
      <c r="JMV56" s="163" t="s">
        <v>491</v>
      </c>
      <c r="JMW56" s="163" t="s">
        <v>491</v>
      </c>
      <c r="JMX56" s="163" t="s">
        <v>491</v>
      </c>
      <c r="JMY56" s="163" t="s">
        <v>491</v>
      </c>
      <c r="JMZ56" s="163" t="s">
        <v>491</v>
      </c>
      <c r="JNA56" s="163" t="s">
        <v>491</v>
      </c>
      <c r="JNB56" s="163" t="s">
        <v>491</v>
      </c>
      <c r="JNC56" s="163" t="s">
        <v>491</v>
      </c>
      <c r="JND56" s="163" t="s">
        <v>491</v>
      </c>
      <c r="JNE56" s="163" t="s">
        <v>491</v>
      </c>
      <c r="JNF56" s="163" t="s">
        <v>491</v>
      </c>
      <c r="JNG56" s="163" t="s">
        <v>491</v>
      </c>
      <c r="JNH56" s="163" t="s">
        <v>491</v>
      </c>
      <c r="JNI56" s="163" t="s">
        <v>491</v>
      </c>
      <c r="JNJ56" s="163" t="s">
        <v>491</v>
      </c>
      <c r="JNK56" s="163" t="s">
        <v>491</v>
      </c>
      <c r="JNL56" s="163" t="s">
        <v>491</v>
      </c>
      <c r="JNM56" s="163" t="s">
        <v>491</v>
      </c>
      <c r="JNN56" s="163" t="s">
        <v>491</v>
      </c>
      <c r="JNO56" s="163" t="s">
        <v>491</v>
      </c>
      <c r="JNP56" s="163" t="s">
        <v>491</v>
      </c>
      <c r="JNQ56" s="163" t="s">
        <v>491</v>
      </c>
      <c r="JNR56" s="163" t="s">
        <v>491</v>
      </c>
      <c r="JNS56" s="163" t="s">
        <v>491</v>
      </c>
      <c r="JNT56" s="163" t="s">
        <v>491</v>
      </c>
      <c r="JNU56" s="163" t="s">
        <v>491</v>
      </c>
      <c r="JNV56" s="163" t="s">
        <v>491</v>
      </c>
      <c r="JNW56" s="163" t="s">
        <v>491</v>
      </c>
      <c r="JNX56" s="163" t="s">
        <v>491</v>
      </c>
      <c r="JNY56" s="163" t="s">
        <v>491</v>
      </c>
      <c r="JNZ56" s="163" t="s">
        <v>491</v>
      </c>
      <c r="JOA56" s="163" t="s">
        <v>491</v>
      </c>
      <c r="JOB56" s="163" t="s">
        <v>491</v>
      </c>
      <c r="JOC56" s="163" t="s">
        <v>491</v>
      </c>
      <c r="JOD56" s="163" t="s">
        <v>491</v>
      </c>
      <c r="JOE56" s="163" t="s">
        <v>491</v>
      </c>
      <c r="JOF56" s="163" t="s">
        <v>491</v>
      </c>
      <c r="JOG56" s="163" t="s">
        <v>491</v>
      </c>
      <c r="JOH56" s="163" t="s">
        <v>491</v>
      </c>
      <c r="JOI56" s="163" t="s">
        <v>491</v>
      </c>
      <c r="JOJ56" s="163" t="s">
        <v>491</v>
      </c>
      <c r="JOK56" s="163" t="s">
        <v>491</v>
      </c>
      <c r="JOL56" s="163" t="s">
        <v>491</v>
      </c>
      <c r="JOM56" s="163" t="s">
        <v>491</v>
      </c>
      <c r="JON56" s="163" t="s">
        <v>491</v>
      </c>
      <c r="JOO56" s="163" t="s">
        <v>491</v>
      </c>
      <c r="JOP56" s="163" t="s">
        <v>491</v>
      </c>
      <c r="JOQ56" s="163" t="s">
        <v>491</v>
      </c>
      <c r="JOR56" s="163" t="s">
        <v>491</v>
      </c>
      <c r="JOS56" s="163" t="s">
        <v>491</v>
      </c>
      <c r="JOT56" s="163" t="s">
        <v>491</v>
      </c>
      <c r="JOU56" s="163" t="s">
        <v>491</v>
      </c>
      <c r="JOV56" s="163" t="s">
        <v>491</v>
      </c>
      <c r="JOW56" s="163" t="s">
        <v>491</v>
      </c>
      <c r="JOX56" s="163" t="s">
        <v>491</v>
      </c>
      <c r="JOY56" s="163" t="s">
        <v>491</v>
      </c>
      <c r="JOZ56" s="163" t="s">
        <v>491</v>
      </c>
      <c r="JPA56" s="163" t="s">
        <v>491</v>
      </c>
      <c r="JPB56" s="163" t="s">
        <v>491</v>
      </c>
      <c r="JPC56" s="163" t="s">
        <v>491</v>
      </c>
      <c r="JPD56" s="163" t="s">
        <v>491</v>
      </c>
      <c r="JPE56" s="163" t="s">
        <v>491</v>
      </c>
      <c r="JPF56" s="163" t="s">
        <v>491</v>
      </c>
      <c r="JPG56" s="163" t="s">
        <v>491</v>
      </c>
      <c r="JPH56" s="163" t="s">
        <v>491</v>
      </c>
      <c r="JPI56" s="163" t="s">
        <v>491</v>
      </c>
      <c r="JPJ56" s="163" t="s">
        <v>491</v>
      </c>
      <c r="JPK56" s="163" t="s">
        <v>491</v>
      </c>
      <c r="JPL56" s="163" t="s">
        <v>491</v>
      </c>
      <c r="JPM56" s="163" t="s">
        <v>491</v>
      </c>
      <c r="JPN56" s="163" t="s">
        <v>491</v>
      </c>
      <c r="JPO56" s="163" t="s">
        <v>491</v>
      </c>
      <c r="JPP56" s="163" t="s">
        <v>491</v>
      </c>
      <c r="JPQ56" s="163" t="s">
        <v>491</v>
      </c>
      <c r="JPR56" s="163" t="s">
        <v>491</v>
      </c>
      <c r="JPS56" s="163" t="s">
        <v>491</v>
      </c>
      <c r="JPT56" s="163" t="s">
        <v>491</v>
      </c>
      <c r="JPU56" s="163" t="s">
        <v>491</v>
      </c>
      <c r="JPV56" s="163" t="s">
        <v>491</v>
      </c>
      <c r="JPW56" s="163" t="s">
        <v>491</v>
      </c>
      <c r="JPX56" s="163" t="s">
        <v>491</v>
      </c>
      <c r="JPY56" s="163" t="s">
        <v>491</v>
      </c>
      <c r="JPZ56" s="163" t="s">
        <v>491</v>
      </c>
      <c r="JQA56" s="163" t="s">
        <v>491</v>
      </c>
      <c r="JQB56" s="163" t="s">
        <v>491</v>
      </c>
      <c r="JQC56" s="163" t="s">
        <v>491</v>
      </c>
      <c r="JQD56" s="163" t="s">
        <v>491</v>
      </c>
      <c r="JQE56" s="163" t="s">
        <v>491</v>
      </c>
      <c r="JQF56" s="163" t="s">
        <v>491</v>
      </c>
      <c r="JQG56" s="163" t="s">
        <v>491</v>
      </c>
      <c r="JQH56" s="163" t="s">
        <v>491</v>
      </c>
      <c r="JQI56" s="163" t="s">
        <v>491</v>
      </c>
      <c r="JQJ56" s="163" t="s">
        <v>491</v>
      </c>
      <c r="JQK56" s="163" t="s">
        <v>491</v>
      </c>
      <c r="JQL56" s="163" t="s">
        <v>491</v>
      </c>
      <c r="JQM56" s="163" t="s">
        <v>491</v>
      </c>
      <c r="JQN56" s="163" t="s">
        <v>491</v>
      </c>
      <c r="JQO56" s="163" t="s">
        <v>491</v>
      </c>
      <c r="JQP56" s="163" t="s">
        <v>491</v>
      </c>
      <c r="JQQ56" s="163" t="s">
        <v>491</v>
      </c>
      <c r="JQR56" s="163" t="s">
        <v>491</v>
      </c>
      <c r="JQS56" s="163" t="s">
        <v>491</v>
      </c>
      <c r="JQT56" s="163" t="s">
        <v>491</v>
      </c>
      <c r="JQU56" s="163" t="s">
        <v>491</v>
      </c>
      <c r="JQV56" s="163" t="s">
        <v>491</v>
      </c>
      <c r="JQW56" s="163" t="s">
        <v>491</v>
      </c>
      <c r="JQX56" s="163" t="s">
        <v>491</v>
      </c>
      <c r="JQY56" s="163" t="s">
        <v>491</v>
      </c>
      <c r="JQZ56" s="163" t="s">
        <v>491</v>
      </c>
      <c r="JRA56" s="163" t="s">
        <v>491</v>
      </c>
      <c r="JRB56" s="163" t="s">
        <v>491</v>
      </c>
      <c r="JRC56" s="163" t="s">
        <v>491</v>
      </c>
      <c r="JRD56" s="163" t="s">
        <v>491</v>
      </c>
      <c r="JRE56" s="163" t="s">
        <v>491</v>
      </c>
      <c r="JRF56" s="163" t="s">
        <v>491</v>
      </c>
      <c r="JRG56" s="163" t="s">
        <v>491</v>
      </c>
      <c r="JRH56" s="163" t="s">
        <v>491</v>
      </c>
      <c r="JRI56" s="163" t="s">
        <v>491</v>
      </c>
      <c r="JRJ56" s="163" t="s">
        <v>491</v>
      </c>
      <c r="JRK56" s="163" t="s">
        <v>491</v>
      </c>
      <c r="JRL56" s="163" t="s">
        <v>491</v>
      </c>
      <c r="JRM56" s="163" t="s">
        <v>491</v>
      </c>
      <c r="JRN56" s="163" t="s">
        <v>491</v>
      </c>
      <c r="JRO56" s="163" t="s">
        <v>491</v>
      </c>
      <c r="JRP56" s="163" t="s">
        <v>491</v>
      </c>
      <c r="JRQ56" s="163" t="s">
        <v>491</v>
      </c>
      <c r="JRR56" s="163" t="s">
        <v>491</v>
      </c>
      <c r="JRS56" s="163" t="s">
        <v>491</v>
      </c>
      <c r="JRT56" s="163" t="s">
        <v>491</v>
      </c>
      <c r="JRU56" s="163" t="s">
        <v>491</v>
      </c>
      <c r="JRV56" s="163" t="s">
        <v>491</v>
      </c>
      <c r="JRW56" s="163" t="s">
        <v>491</v>
      </c>
      <c r="JRX56" s="163" t="s">
        <v>491</v>
      </c>
      <c r="JRY56" s="163" t="s">
        <v>491</v>
      </c>
      <c r="JRZ56" s="163" t="s">
        <v>491</v>
      </c>
      <c r="JSA56" s="163" t="s">
        <v>491</v>
      </c>
      <c r="JSB56" s="163" t="s">
        <v>491</v>
      </c>
      <c r="JSC56" s="163" t="s">
        <v>491</v>
      </c>
      <c r="JSD56" s="163" t="s">
        <v>491</v>
      </c>
      <c r="JSE56" s="163" t="s">
        <v>491</v>
      </c>
      <c r="JSF56" s="163" t="s">
        <v>491</v>
      </c>
      <c r="JSG56" s="163" t="s">
        <v>491</v>
      </c>
      <c r="JSH56" s="163" t="s">
        <v>491</v>
      </c>
      <c r="JSI56" s="163" t="s">
        <v>491</v>
      </c>
      <c r="JSJ56" s="163" t="s">
        <v>491</v>
      </c>
      <c r="JSK56" s="163" t="s">
        <v>491</v>
      </c>
      <c r="JSL56" s="163" t="s">
        <v>491</v>
      </c>
      <c r="JSM56" s="163" t="s">
        <v>491</v>
      </c>
      <c r="JSN56" s="163" t="s">
        <v>491</v>
      </c>
      <c r="JSO56" s="163" t="s">
        <v>491</v>
      </c>
      <c r="JSP56" s="163" t="s">
        <v>491</v>
      </c>
      <c r="JSQ56" s="163" t="s">
        <v>491</v>
      </c>
      <c r="JSR56" s="163" t="s">
        <v>491</v>
      </c>
      <c r="JSS56" s="163" t="s">
        <v>491</v>
      </c>
      <c r="JST56" s="163" t="s">
        <v>491</v>
      </c>
      <c r="JSU56" s="163" t="s">
        <v>491</v>
      </c>
      <c r="JSV56" s="163" t="s">
        <v>491</v>
      </c>
      <c r="JSW56" s="163" t="s">
        <v>491</v>
      </c>
      <c r="JSX56" s="163" t="s">
        <v>491</v>
      </c>
      <c r="JSY56" s="163" t="s">
        <v>491</v>
      </c>
      <c r="JSZ56" s="163" t="s">
        <v>491</v>
      </c>
      <c r="JTA56" s="163" t="s">
        <v>491</v>
      </c>
      <c r="JTB56" s="163" t="s">
        <v>491</v>
      </c>
      <c r="JTC56" s="163" t="s">
        <v>491</v>
      </c>
      <c r="JTD56" s="163" t="s">
        <v>491</v>
      </c>
      <c r="JTE56" s="163" t="s">
        <v>491</v>
      </c>
      <c r="JTF56" s="163" t="s">
        <v>491</v>
      </c>
      <c r="JTG56" s="163" t="s">
        <v>491</v>
      </c>
      <c r="JTH56" s="163" t="s">
        <v>491</v>
      </c>
      <c r="JTI56" s="163" t="s">
        <v>491</v>
      </c>
      <c r="JTJ56" s="163" t="s">
        <v>491</v>
      </c>
      <c r="JTK56" s="163" t="s">
        <v>491</v>
      </c>
      <c r="JTL56" s="163" t="s">
        <v>491</v>
      </c>
      <c r="JTM56" s="163" t="s">
        <v>491</v>
      </c>
      <c r="JTN56" s="163" t="s">
        <v>491</v>
      </c>
      <c r="JTO56" s="163" t="s">
        <v>491</v>
      </c>
      <c r="JTP56" s="163" t="s">
        <v>491</v>
      </c>
      <c r="JTQ56" s="163" t="s">
        <v>491</v>
      </c>
      <c r="JTR56" s="163" t="s">
        <v>491</v>
      </c>
      <c r="JTS56" s="163" t="s">
        <v>491</v>
      </c>
      <c r="JTT56" s="163" t="s">
        <v>491</v>
      </c>
      <c r="JTU56" s="163" t="s">
        <v>491</v>
      </c>
      <c r="JTV56" s="163" t="s">
        <v>491</v>
      </c>
      <c r="JTW56" s="163" t="s">
        <v>491</v>
      </c>
      <c r="JTX56" s="163" t="s">
        <v>491</v>
      </c>
      <c r="JTY56" s="163" t="s">
        <v>491</v>
      </c>
      <c r="JTZ56" s="163" t="s">
        <v>491</v>
      </c>
      <c r="JUA56" s="163" t="s">
        <v>491</v>
      </c>
      <c r="JUB56" s="163" t="s">
        <v>491</v>
      </c>
      <c r="JUC56" s="163" t="s">
        <v>491</v>
      </c>
      <c r="JUD56" s="163" t="s">
        <v>491</v>
      </c>
      <c r="JUE56" s="163" t="s">
        <v>491</v>
      </c>
      <c r="JUF56" s="163" t="s">
        <v>491</v>
      </c>
      <c r="JUG56" s="163" t="s">
        <v>491</v>
      </c>
      <c r="JUH56" s="163" t="s">
        <v>491</v>
      </c>
      <c r="JUI56" s="163" t="s">
        <v>491</v>
      </c>
      <c r="JUJ56" s="163" t="s">
        <v>491</v>
      </c>
      <c r="JUK56" s="163" t="s">
        <v>491</v>
      </c>
      <c r="JUL56" s="163" t="s">
        <v>491</v>
      </c>
      <c r="JUM56" s="163" t="s">
        <v>491</v>
      </c>
      <c r="JUN56" s="163" t="s">
        <v>491</v>
      </c>
      <c r="JUO56" s="163" t="s">
        <v>491</v>
      </c>
      <c r="JUP56" s="163" t="s">
        <v>491</v>
      </c>
      <c r="JUQ56" s="163" t="s">
        <v>491</v>
      </c>
      <c r="JUR56" s="163" t="s">
        <v>491</v>
      </c>
      <c r="JUS56" s="163" t="s">
        <v>491</v>
      </c>
      <c r="JUT56" s="163" t="s">
        <v>491</v>
      </c>
      <c r="JUU56" s="163" t="s">
        <v>491</v>
      </c>
      <c r="JUV56" s="163" t="s">
        <v>491</v>
      </c>
      <c r="JUW56" s="163" t="s">
        <v>491</v>
      </c>
      <c r="JUX56" s="163" t="s">
        <v>491</v>
      </c>
      <c r="JUY56" s="163" t="s">
        <v>491</v>
      </c>
      <c r="JUZ56" s="163" t="s">
        <v>491</v>
      </c>
      <c r="JVA56" s="163" t="s">
        <v>491</v>
      </c>
      <c r="JVB56" s="163" t="s">
        <v>491</v>
      </c>
      <c r="JVC56" s="163" t="s">
        <v>491</v>
      </c>
      <c r="JVD56" s="163" t="s">
        <v>491</v>
      </c>
      <c r="JVE56" s="163" t="s">
        <v>491</v>
      </c>
      <c r="JVF56" s="163" t="s">
        <v>491</v>
      </c>
      <c r="JVG56" s="163" t="s">
        <v>491</v>
      </c>
      <c r="JVH56" s="163" t="s">
        <v>491</v>
      </c>
      <c r="JVI56" s="163" t="s">
        <v>491</v>
      </c>
      <c r="JVJ56" s="163" t="s">
        <v>491</v>
      </c>
      <c r="JVK56" s="163" t="s">
        <v>491</v>
      </c>
      <c r="JVL56" s="163" t="s">
        <v>491</v>
      </c>
      <c r="JVM56" s="163" t="s">
        <v>491</v>
      </c>
      <c r="JVN56" s="163" t="s">
        <v>491</v>
      </c>
      <c r="JVO56" s="163" t="s">
        <v>491</v>
      </c>
      <c r="JVP56" s="163" t="s">
        <v>491</v>
      </c>
      <c r="JVQ56" s="163" t="s">
        <v>491</v>
      </c>
      <c r="JVR56" s="163" t="s">
        <v>491</v>
      </c>
      <c r="JVS56" s="163" t="s">
        <v>491</v>
      </c>
      <c r="JVT56" s="163" t="s">
        <v>491</v>
      </c>
      <c r="JVU56" s="163" t="s">
        <v>491</v>
      </c>
      <c r="JVV56" s="163" t="s">
        <v>491</v>
      </c>
      <c r="JVW56" s="163" t="s">
        <v>491</v>
      </c>
      <c r="JVX56" s="163" t="s">
        <v>491</v>
      </c>
      <c r="JVY56" s="163" t="s">
        <v>491</v>
      </c>
      <c r="JVZ56" s="163" t="s">
        <v>491</v>
      </c>
      <c r="JWA56" s="163" t="s">
        <v>491</v>
      </c>
      <c r="JWB56" s="163" t="s">
        <v>491</v>
      </c>
      <c r="JWC56" s="163" t="s">
        <v>491</v>
      </c>
      <c r="JWD56" s="163" t="s">
        <v>491</v>
      </c>
      <c r="JWE56" s="163" t="s">
        <v>491</v>
      </c>
      <c r="JWF56" s="163" t="s">
        <v>491</v>
      </c>
      <c r="JWG56" s="163" t="s">
        <v>491</v>
      </c>
      <c r="JWH56" s="163" t="s">
        <v>491</v>
      </c>
      <c r="JWI56" s="163" t="s">
        <v>491</v>
      </c>
      <c r="JWJ56" s="163" t="s">
        <v>491</v>
      </c>
      <c r="JWK56" s="163" t="s">
        <v>491</v>
      </c>
      <c r="JWL56" s="163" t="s">
        <v>491</v>
      </c>
      <c r="JWM56" s="163" t="s">
        <v>491</v>
      </c>
      <c r="JWN56" s="163" t="s">
        <v>491</v>
      </c>
      <c r="JWO56" s="163" t="s">
        <v>491</v>
      </c>
      <c r="JWP56" s="163" t="s">
        <v>491</v>
      </c>
      <c r="JWQ56" s="163" t="s">
        <v>491</v>
      </c>
      <c r="JWR56" s="163" t="s">
        <v>491</v>
      </c>
      <c r="JWS56" s="163" t="s">
        <v>491</v>
      </c>
      <c r="JWT56" s="163" t="s">
        <v>491</v>
      </c>
      <c r="JWU56" s="163" t="s">
        <v>491</v>
      </c>
      <c r="JWV56" s="163" t="s">
        <v>491</v>
      </c>
      <c r="JWW56" s="163" t="s">
        <v>491</v>
      </c>
      <c r="JWX56" s="163" t="s">
        <v>491</v>
      </c>
      <c r="JWY56" s="163" t="s">
        <v>491</v>
      </c>
      <c r="JWZ56" s="163" t="s">
        <v>491</v>
      </c>
      <c r="JXA56" s="163" t="s">
        <v>491</v>
      </c>
      <c r="JXB56" s="163" t="s">
        <v>491</v>
      </c>
      <c r="JXC56" s="163" t="s">
        <v>491</v>
      </c>
      <c r="JXD56" s="163" t="s">
        <v>491</v>
      </c>
      <c r="JXE56" s="163" t="s">
        <v>491</v>
      </c>
      <c r="JXF56" s="163" t="s">
        <v>491</v>
      </c>
      <c r="JXG56" s="163" t="s">
        <v>491</v>
      </c>
      <c r="JXH56" s="163" t="s">
        <v>491</v>
      </c>
      <c r="JXI56" s="163" t="s">
        <v>491</v>
      </c>
      <c r="JXJ56" s="163" t="s">
        <v>491</v>
      </c>
      <c r="JXK56" s="163" t="s">
        <v>491</v>
      </c>
      <c r="JXL56" s="163" t="s">
        <v>491</v>
      </c>
      <c r="JXM56" s="163" t="s">
        <v>491</v>
      </c>
      <c r="JXN56" s="163" t="s">
        <v>491</v>
      </c>
      <c r="JXO56" s="163" t="s">
        <v>491</v>
      </c>
      <c r="JXP56" s="163" t="s">
        <v>491</v>
      </c>
      <c r="JXQ56" s="163" t="s">
        <v>491</v>
      </c>
      <c r="JXR56" s="163" t="s">
        <v>491</v>
      </c>
      <c r="JXS56" s="163" t="s">
        <v>491</v>
      </c>
      <c r="JXT56" s="163" t="s">
        <v>491</v>
      </c>
      <c r="JXU56" s="163" t="s">
        <v>491</v>
      </c>
      <c r="JXV56" s="163" t="s">
        <v>491</v>
      </c>
      <c r="JXW56" s="163" t="s">
        <v>491</v>
      </c>
      <c r="JXX56" s="163" t="s">
        <v>491</v>
      </c>
      <c r="JXY56" s="163" t="s">
        <v>491</v>
      </c>
      <c r="JXZ56" s="163" t="s">
        <v>491</v>
      </c>
      <c r="JYA56" s="163" t="s">
        <v>491</v>
      </c>
      <c r="JYB56" s="163" t="s">
        <v>491</v>
      </c>
      <c r="JYC56" s="163" t="s">
        <v>491</v>
      </c>
      <c r="JYD56" s="163" t="s">
        <v>491</v>
      </c>
      <c r="JYE56" s="163" t="s">
        <v>491</v>
      </c>
      <c r="JYF56" s="163" t="s">
        <v>491</v>
      </c>
      <c r="JYG56" s="163" t="s">
        <v>491</v>
      </c>
      <c r="JYH56" s="163" t="s">
        <v>491</v>
      </c>
      <c r="JYI56" s="163" t="s">
        <v>491</v>
      </c>
      <c r="JYJ56" s="163" t="s">
        <v>491</v>
      </c>
      <c r="JYK56" s="163" t="s">
        <v>491</v>
      </c>
      <c r="JYL56" s="163" t="s">
        <v>491</v>
      </c>
      <c r="JYM56" s="163" t="s">
        <v>491</v>
      </c>
      <c r="JYN56" s="163" t="s">
        <v>491</v>
      </c>
      <c r="JYO56" s="163" t="s">
        <v>491</v>
      </c>
      <c r="JYP56" s="163" t="s">
        <v>491</v>
      </c>
      <c r="JYQ56" s="163" t="s">
        <v>491</v>
      </c>
      <c r="JYR56" s="163" t="s">
        <v>491</v>
      </c>
      <c r="JYS56" s="163" t="s">
        <v>491</v>
      </c>
      <c r="JYT56" s="163" t="s">
        <v>491</v>
      </c>
      <c r="JYU56" s="163" t="s">
        <v>491</v>
      </c>
      <c r="JYV56" s="163" t="s">
        <v>491</v>
      </c>
      <c r="JYW56" s="163" t="s">
        <v>491</v>
      </c>
      <c r="JYX56" s="163" t="s">
        <v>491</v>
      </c>
      <c r="JYY56" s="163" t="s">
        <v>491</v>
      </c>
      <c r="JYZ56" s="163" t="s">
        <v>491</v>
      </c>
      <c r="JZA56" s="163" t="s">
        <v>491</v>
      </c>
      <c r="JZB56" s="163" t="s">
        <v>491</v>
      </c>
      <c r="JZC56" s="163" t="s">
        <v>491</v>
      </c>
      <c r="JZD56" s="163" t="s">
        <v>491</v>
      </c>
      <c r="JZE56" s="163" t="s">
        <v>491</v>
      </c>
      <c r="JZF56" s="163" t="s">
        <v>491</v>
      </c>
      <c r="JZG56" s="163" t="s">
        <v>491</v>
      </c>
      <c r="JZH56" s="163" t="s">
        <v>491</v>
      </c>
      <c r="JZI56" s="163" t="s">
        <v>491</v>
      </c>
      <c r="JZJ56" s="163" t="s">
        <v>491</v>
      </c>
      <c r="JZK56" s="163" t="s">
        <v>491</v>
      </c>
      <c r="JZL56" s="163" t="s">
        <v>491</v>
      </c>
      <c r="JZM56" s="163" t="s">
        <v>491</v>
      </c>
      <c r="JZN56" s="163" t="s">
        <v>491</v>
      </c>
      <c r="JZO56" s="163" t="s">
        <v>491</v>
      </c>
      <c r="JZP56" s="163" t="s">
        <v>491</v>
      </c>
      <c r="JZQ56" s="163" t="s">
        <v>491</v>
      </c>
      <c r="JZR56" s="163" t="s">
        <v>491</v>
      </c>
      <c r="JZS56" s="163" t="s">
        <v>491</v>
      </c>
      <c r="JZT56" s="163" t="s">
        <v>491</v>
      </c>
      <c r="JZU56" s="163" t="s">
        <v>491</v>
      </c>
      <c r="JZV56" s="163" t="s">
        <v>491</v>
      </c>
      <c r="JZW56" s="163" t="s">
        <v>491</v>
      </c>
      <c r="JZX56" s="163" t="s">
        <v>491</v>
      </c>
      <c r="JZY56" s="163" t="s">
        <v>491</v>
      </c>
      <c r="JZZ56" s="163" t="s">
        <v>491</v>
      </c>
      <c r="KAA56" s="163" t="s">
        <v>491</v>
      </c>
      <c r="KAB56" s="163" t="s">
        <v>491</v>
      </c>
      <c r="KAC56" s="163" t="s">
        <v>491</v>
      </c>
      <c r="KAD56" s="163" t="s">
        <v>491</v>
      </c>
      <c r="KAE56" s="163" t="s">
        <v>491</v>
      </c>
      <c r="KAF56" s="163" t="s">
        <v>491</v>
      </c>
      <c r="KAG56" s="163" t="s">
        <v>491</v>
      </c>
      <c r="KAH56" s="163" t="s">
        <v>491</v>
      </c>
      <c r="KAI56" s="163" t="s">
        <v>491</v>
      </c>
      <c r="KAJ56" s="163" t="s">
        <v>491</v>
      </c>
      <c r="KAK56" s="163" t="s">
        <v>491</v>
      </c>
      <c r="KAL56" s="163" t="s">
        <v>491</v>
      </c>
      <c r="KAM56" s="163" t="s">
        <v>491</v>
      </c>
      <c r="KAN56" s="163" t="s">
        <v>491</v>
      </c>
      <c r="KAO56" s="163" t="s">
        <v>491</v>
      </c>
      <c r="KAP56" s="163" t="s">
        <v>491</v>
      </c>
      <c r="KAQ56" s="163" t="s">
        <v>491</v>
      </c>
      <c r="KAR56" s="163" t="s">
        <v>491</v>
      </c>
      <c r="KAS56" s="163" t="s">
        <v>491</v>
      </c>
      <c r="KAT56" s="163" t="s">
        <v>491</v>
      </c>
      <c r="KAU56" s="163" t="s">
        <v>491</v>
      </c>
      <c r="KAV56" s="163" t="s">
        <v>491</v>
      </c>
      <c r="KAW56" s="163" t="s">
        <v>491</v>
      </c>
      <c r="KAX56" s="163" t="s">
        <v>491</v>
      </c>
      <c r="KAY56" s="163" t="s">
        <v>491</v>
      </c>
      <c r="KAZ56" s="163" t="s">
        <v>491</v>
      </c>
      <c r="KBA56" s="163" t="s">
        <v>491</v>
      </c>
      <c r="KBB56" s="163" t="s">
        <v>491</v>
      </c>
      <c r="KBC56" s="163" t="s">
        <v>491</v>
      </c>
      <c r="KBD56" s="163" t="s">
        <v>491</v>
      </c>
      <c r="KBE56" s="163" t="s">
        <v>491</v>
      </c>
      <c r="KBF56" s="163" t="s">
        <v>491</v>
      </c>
      <c r="KBG56" s="163" t="s">
        <v>491</v>
      </c>
      <c r="KBH56" s="163" t="s">
        <v>491</v>
      </c>
      <c r="KBI56" s="163" t="s">
        <v>491</v>
      </c>
      <c r="KBJ56" s="163" t="s">
        <v>491</v>
      </c>
      <c r="KBK56" s="163" t="s">
        <v>491</v>
      </c>
      <c r="KBL56" s="163" t="s">
        <v>491</v>
      </c>
      <c r="KBM56" s="163" t="s">
        <v>491</v>
      </c>
      <c r="KBN56" s="163" t="s">
        <v>491</v>
      </c>
      <c r="KBO56" s="163" t="s">
        <v>491</v>
      </c>
      <c r="KBP56" s="163" t="s">
        <v>491</v>
      </c>
      <c r="KBQ56" s="163" t="s">
        <v>491</v>
      </c>
      <c r="KBR56" s="163" t="s">
        <v>491</v>
      </c>
      <c r="KBS56" s="163" t="s">
        <v>491</v>
      </c>
      <c r="KBT56" s="163" t="s">
        <v>491</v>
      </c>
      <c r="KBU56" s="163" t="s">
        <v>491</v>
      </c>
      <c r="KBV56" s="163" t="s">
        <v>491</v>
      </c>
      <c r="KBW56" s="163" t="s">
        <v>491</v>
      </c>
      <c r="KBX56" s="163" t="s">
        <v>491</v>
      </c>
      <c r="KBY56" s="163" t="s">
        <v>491</v>
      </c>
      <c r="KBZ56" s="163" t="s">
        <v>491</v>
      </c>
      <c r="KCA56" s="163" t="s">
        <v>491</v>
      </c>
      <c r="KCB56" s="163" t="s">
        <v>491</v>
      </c>
      <c r="KCC56" s="163" t="s">
        <v>491</v>
      </c>
      <c r="KCD56" s="163" t="s">
        <v>491</v>
      </c>
      <c r="KCE56" s="163" t="s">
        <v>491</v>
      </c>
      <c r="KCF56" s="163" t="s">
        <v>491</v>
      </c>
      <c r="KCG56" s="163" t="s">
        <v>491</v>
      </c>
      <c r="KCH56" s="163" t="s">
        <v>491</v>
      </c>
      <c r="KCI56" s="163" t="s">
        <v>491</v>
      </c>
      <c r="KCJ56" s="163" t="s">
        <v>491</v>
      </c>
      <c r="KCK56" s="163" t="s">
        <v>491</v>
      </c>
      <c r="KCL56" s="163" t="s">
        <v>491</v>
      </c>
      <c r="KCM56" s="163" t="s">
        <v>491</v>
      </c>
      <c r="KCN56" s="163" t="s">
        <v>491</v>
      </c>
      <c r="KCO56" s="163" t="s">
        <v>491</v>
      </c>
      <c r="KCP56" s="163" t="s">
        <v>491</v>
      </c>
      <c r="KCQ56" s="163" t="s">
        <v>491</v>
      </c>
      <c r="KCR56" s="163" t="s">
        <v>491</v>
      </c>
      <c r="KCS56" s="163" t="s">
        <v>491</v>
      </c>
      <c r="KCT56" s="163" t="s">
        <v>491</v>
      </c>
      <c r="KCU56" s="163" t="s">
        <v>491</v>
      </c>
      <c r="KCV56" s="163" t="s">
        <v>491</v>
      </c>
      <c r="KCW56" s="163" t="s">
        <v>491</v>
      </c>
      <c r="KCX56" s="163" t="s">
        <v>491</v>
      </c>
      <c r="KCY56" s="163" t="s">
        <v>491</v>
      </c>
      <c r="KCZ56" s="163" t="s">
        <v>491</v>
      </c>
      <c r="KDA56" s="163" t="s">
        <v>491</v>
      </c>
      <c r="KDB56" s="163" t="s">
        <v>491</v>
      </c>
      <c r="KDC56" s="163" t="s">
        <v>491</v>
      </c>
      <c r="KDD56" s="163" t="s">
        <v>491</v>
      </c>
      <c r="KDE56" s="163" t="s">
        <v>491</v>
      </c>
      <c r="KDF56" s="163" t="s">
        <v>491</v>
      </c>
      <c r="KDG56" s="163" t="s">
        <v>491</v>
      </c>
      <c r="KDH56" s="163" t="s">
        <v>491</v>
      </c>
      <c r="KDI56" s="163" t="s">
        <v>491</v>
      </c>
      <c r="KDJ56" s="163" t="s">
        <v>491</v>
      </c>
      <c r="KDK56" s="163" t="s">
        <v>491</v>
      </c>
      <c r="KDL56" s="163" t="s">
        <v>491</v>
      </c>
      <c r="KDM56" s="163" t="s">
        <v>491</v>
      </c>
      <c r="KDN56" s="163" t="s">
        <v>491</v>
      </c>
      <c r="KDO56" s="163" t="s">
        <v>491</v>
      </c>
      <c r="KDP56" s="163" t="s">
        <v>491</v>
      </c>
      <c r="KDQ56" s="163" t="s">
        <v>491</v>
      </c>
      <c r="KDR56" s="163" t="s">
        <v>491</v>
      </c>
      <c r="KDS56" s="163" t="s">
        <v>491</v>
      </c>
      <c r="KDT56" s="163" t="s">
        <v>491</v>
      </c>
      <c r="KDU56" s="163" t="s">
        <v>491</v>
      </c>
      <c r="KDV56" s="163" t="s">
        <v>491</v>
      </c>
      <c r="KDW56" s="163" t="s">
        <v>491</v>
      </c>
      <c r="KDX56" s="163" t="s">
        <v>491</v>
      </c>
      <c r="KDY56" s="163" t="s">
        <v>491</v>
      </c>
      <c r="KDZ56" s="163" t="s">
        <v>491</v>
      </c>
      <c r="KEA56" s="163" t="s">
        <v>491</v>
      </c>
      <c r="KEB56" s="163" t="s">
        <v>491</v>
      </c>
      <c r="KEC56" s="163" t="s">
        <v>491</v>
      </c>
      <c r="KED56" s="163" t="s">
        <v>491</v>
      </c>
      <c r="KEE56" s="163" t="s">
        <v>491</v>
      </c>
      <c r="KEF56" s="163" t="s">
        <v>491</v>
      </c>
      <c r="KEG56" s="163" t="s">
        <v>491</v>
      </c>
      <c r="KEH56" s="163" t="s">
        <v>491</v>
      </c>
      <c r="KEI56" s="163" t="s">
        <v>491</v>
      </c>
      <c r="KEJ56" s="163" t="s">
        <v>491</v>
      </c>
      <c r="KEK56" s="163" t="s">
        <v>491</v>
      </c>
      <c r="KEL56" s="163" t="s">
        <v>491</v>
      </c>
      <c r="KEM56" s="163" t="s">
        <v>491</v>
      </c>
      <c r="KEN56" s="163" t="s">
        <v>491</v>
      </c>
      <c r="KEO56" s="163" t="s">
        <v>491</v>
      </c>
      <c r="KEP56" s="163" t="s">
        <v>491</v>
      </c>
      <c r="KEQ56" s="163" t="s">
        <v>491</v>
      </c>
      <c r="KER56" s="163" t="s">
        <v>491</v>
      </c>
      <c r="KES56" s="163" t="s">
        <v>491</v>
      </c>
      <c r="KET56" s="163" t="s">
        <v>491</v>
      </c>
      <c r="KEU56" s="163" t="s">
        <v>491</v>
      </c>
      <c r="KEV56" s="163" t="s">
        <v>491</v>
      </c>
      <c r="KEW56" s="163" t="s">
        <v>491</v>
      </c>
      <c r="KEX56" s="163" t="s">
        <v>491</v>
      </c>
      <c r="KEY56" s="163" t="s">
        <v>491</v>
      </c>
      <c r="KEZ56" s="163" t="s">
        <v>491</v>
      </c>
      <c r="KFA56" s="163" t="s">
        <v>491</v>
      </c>
      <c r="KFB56" s="163" t="s">
        <v>491</v>
      </c>
      <c r="KFC56" s="163" t="s">
        <v>491</v>
      </c>
      <c r="KFD56" s="163" t="s">
        <v>491</v>
      </c>
      <c r="KFE56" s="163" t="s">
        <v>491</v>
      </c>
      <c r="KFF56" s="163" t="s">
        <v>491</v>
      </c>
      <c r="KFG56" s="163" t="s">
        <v>491</v>
      </c>
      <c r="KFH56" s="163" t="s">
        <v>491</v>
      </c>
      <c r="KFI56" s="163" t="s">
        <v>491</v>
      </c>
      <c r="KFJ56" s="163" t="s">
        <v>491</v>
      </c>
      <c r="KFK56" s="163" t="s">
        <v>491</v>
      </c>
      <c r="KFL56" s="163" t="s">
        <v>491</v>
      </c>
      <c r="KFM56" s="163" t="s">
        <v>491</v>
      </c>
      <c r="KFN56" s="163" t="s">
        <v>491</v>
      </c>
      <c r="KFO56" s="163" t="s">
        <v>491</v>
      </c>
      <c r="KFP56" s="163" t="s">
        <v>491</v>
      </c>
      <c r="KFQ56" s="163" t="s">
        <v>491</v>
      </c>
      <c r="KFR56" s="163" t="s">
        <v>491</v>
      </c>
      <c r="KFS56" s="163" t="s">
        <v>491</v>
      </c>
      <c r="KFT56" s="163" t="s">
        <v>491</v>
      </c>
      <c r="KFU56" s="163" t="s">
        <v>491</v>
      </c>
      <c r="KFV56" s="163" t="s">
        <v>491</v>
      </c>
      <c r="KFW56" s="163" t="s">
        <v>491</v>
      </c>
      <c r="KFX56" s="163" t="s">
        <v>491</v>
      </c>
      <c r="KFY56" s="163" t="s">
        <v>491</v>
      </c>
      <c r="KFZ56" s="163" t="s">
        <v>491</v>
      </c>
      <c r="KGA56" s="163" t="s">
        <v>491</v>
      </c>
      <c r="KGB56" s="163" t="s">
        <v>491</v>
      </c>
      <c r="KGC56" s="163" t="s">
        <v>491</v>
      </c>
      <c r="KGD56" s="163" t="s">
        <v>491</v>
      </c>
      <c r="KGE56" s="163" t="s">
        <v>491</v>
      </c>
      <c r="KGF56" s="163" t="s">
        <v>491</v>
      </c>
      <c r="KGG56" s="163" t="s">
        <v>491</v>
      </c>
      <c r="KGH56" s="163" t="s">
        <v>491</v>
      </c>
      <c r="KGI56" s="163" t="s">
        <v>491</v>
      </c>
      <c r="KGJ56" s="163" t="s">
        <v>491</v>
      </c>
      <c r="KGK56" s="163" t="s">
        <v>491</v>
      </c>
      <c r="KGL56" s="163" t="s">
        <v>491</v>
      </c>
      <c r="KGM56" s="163" t="s">
        <v>491</v>
      </c>
      <c r="KGN56" s="163" t="s">
        <v>491</v>
      </c>
      <c r="KGO56" s="163" t="s">
        <v>491</v>
      </c>
      <c r="KGP56" s="163" t="s">
        <v>491</v>
      </c>
      <c r="KGQ56" s="163" t="s">
        <v>491</v>
      </c>
      <c r="KGR56" s="163" t="s">
        <v>491</v>
      </c>
      <c r="KGS56" s="163" t="s">
        <v>491</v>
      </c>
      <c r="KGT56" s="163" t="s">
        <v>491</v>
      </c>
      <c r="KGU56" s="163" t="s">
        <v>491</v>
      </c>
      <c r="KGV56" s="163" t="s">
        <v>491</v>
      </c>
      <c r="KGW56" s="163" t="s">
        <v>491</v>
      </c>
      <c r="KGX56" s="163" t="s">
        <v>491</v>
      </c>
      <c r="KGY56" s="163" t="s">
        <v>491</v>
      </c>
      <c r="KGZ56" s="163" t="s">
        <v>491</v>
      </c>
      <c r="KHA56" s="163" t="s">
        <v>491</v>
      </c>
      <c r="KHB56" s="163" t="s">
        <v>491</v>
      </c>
      <c r="KHC56" s="163" t="s">
        <v>491</v>
      </c>
      <c r="KHD56" s="163" t="s">
        <v>491</v>
      </c>
      <c r="KHE56" s="163" t="s">
        <v>491</v>
      </c>
      <c r="KHF56" s="163" t="s">
        <v>491</v>
      </c>
      <c r="KHG56" s="163" t="s">
        <v>491</v>
      </c>
      <c r="KHH56" s="163" t="s">
        <v>491</v>
      </c>
      <c r="KHI56" s="163" t="s">
        <v>491</v>
      </c>
      <c r="KHJ56" s="163" t="s">
        <v>491</v>
      </c>
      <c r="KHK56" s="163" t="s">
        <v>491</v>
      </c>
      <c r="KHL56" s="163" t="s">
        <v>491</v>
      </c>
      <c r="KHM56" s="163" t="s">
        <v>491</v>
      </c>
      <c r="KHN56" s="163" t="s">
        <v>491</v>
      </c>
      <c r="KHO56" s="163" t="s">
        <v>491</v>
      </c>
      <c r="KHP56" s="163" t="s">
        <v>491</v>
      </c>
      <c r="KHQ56" s="163" t="s">
        <v>491</v>
      </c>
      <c r="KHR56" s="163" t="s">
        <v>491</v>
      </c>
      <c r="KHS56" s="163" t="s">
        <v>491</v>
      </c>
      <c r="KHT56" s="163" t="s">
        <v>491</v>
      </c>
      <c r="KHU56" s="163" t="s">
        <v>491</v>
      </c>
      <c r="KHV56" s="163" t="s">
        <v>491</v>
      </c>
      <c r="KHW56" s="163" t="s">
        <v>491</v>
      </c>
      <c r="KHX56" s="163" t="s">
        <v>491</v>
      </c>
      <c r="KHY56" s="163" t="s">
        <v>491</v>
      </c>
      <c r="KHZ56" s="163" t="s">
        <v>491</v>
      </c>
      <c r="KIA56" s="163" t="s">
        <v>491</v>
      </c>
      <c r="KIB56" s="163" t="s">
        <v>491</v>
      </c>
      <c r="KIC56" s="163" t="s">
        <v>491</v>
      </c>
      <c r="KID56" s="163" t="s">
        <v>491</v>
      </c>
      <c r="KIE56" s="163" t="s">
        <v>491</v>
      </c>
      <c r="KIF56" s="163" t="s">
        <v>491</v>
      </c>
      <c r="KIG56" s="163" t="s">
        <v>491</v>
      </c>
      <c r="KIH56" s="163" t="s">
        <v>491</v>
      </c>
      <c r="KII56" s="163" t="s">
        <v>491</v>
      </c>
      <c r="KIJ56" s="163" t="s">
        <v>491</v>
      </c>
      <c r="KIK56" s="163" t="s">
        <v>491</v>
      </c>
      <c r="KIL56" s="163" t="s">
        <v>491</v>
      </c>
      <c r="KIM56" s="163" t="s">
        <v>491</v>
      </c>
      <c r="KIN56" s="163" t="s">
        <v>491</v>
      </c>
      <c r="KIO56" s="163" t="s">
        <v>491</v>
      </c>
      <c r="KIP56" s="163" t="s">
        <v>491</v>
      </c>
      <c r="KIQ56" s="163" t="s">
        <v>491</v>
      </c>
      <c r="KIR56" s="163" t="s">
        <v>491</v>
      </c>
      <c r="KIS56" s="163" t="s">
        <v>491</v>
      </c>
      <c r="KIT56" s="163" t="s">
        <v>491</v>
      </c>
      <c r="KIU56" s="163" t="s">
        <v>491</v>
      </c>
      <c r="KIV56" s="163" t="s">
        <v>491</v>
      </c>
      <c r="KIW56" s="163" t="s">
        <v>491</v>
      </c>
      <c r="KIX56" s="163" t="s">
        <v>491</v>
      </c>
      <c r="KIY56" s="163" t="s">
        <v>491</v>
      </c>
      <c r="KIZ56" s="163" t="s">
        <v>491</v>
      </c>
      <c r="KJA56" s="163" t="s">
        <v>491</v>
      </c>
      <c r="KJB56" s="163" t="s">
        <v>491</v>
      </c>
      <c r="KJC56" s="163" t="s">
        <v>491</v>
      </c>
      <c r="KJD56" s="163" t="s">
        <v>491</v>
      </c>
      <c r="KJE56" s="163" t="s">
        <v>491</v>
      </c>
      <c r="KJF56" s="163" t="s">
        <v>491</v>
      </c>
      <c r="KJG56" s="163" t="s">
        <v>491</v>
      </c>
      <c r="KJH56" s="163" t="s">
        <v>491</v>
      </c>
      <c r="KJI56" s="163" t="s">
        <v>491</v>
      </c>
      <c r="KJJ56" s="163" t="s">
        <v>491</v>
      </c>
      <c r="KJK56" s="163" t="s">
        <v>491</v>
      </c>
      <c r="KJL56" s="163" t="s">
        <v>491</v>
      </c>
      <c r="KJM56" s="163" t="s">
        <v>491</v>
      </c>
      <c r="KJN56" s="163" t="s">
        <v>491</v>
      </c>
      <c r="KJO56" s="163" t="s">
        <v>491</v>
      </c>
      <c r="KJP56" s="163" t="s">
        <v>491</v>
      </c>
      <c r="KJQ56" s="163" t="s">
        <v>491</v>
      </c>
      <c r="KJR56" s="163" t="s">
        <v>491</v>
      </c>
      <c r="KJS56" s="163" t="s">
        <v>491</v>
      </c>
      <c r="KJT56" s="163" t="s">
        <v>491</v>
      </c>
      <c r="KJU56" s="163" t="s">
        <v>491</v>
      </c>
      <c r="KJV56" s="163" t="s">
        <v>491</v>
      </c>
      <c r="KJW56" s="163" t="s">
        <v>491</v>
      </c>
      <c r="KJX56" s="163" t="s">
        <v>491</v>
      </c>
      <c r="KJY56" s="163" t="s">
        <v>491</v>
      </c>
      <c r="KJZ56" s="163" t="s">
        <v>491</v>
      </c>
      <c r="KKA56" s="163" t="s">
        <v>491</v>
      </c>
      <c r="KKB56" s="163" t="s">
        <v>491</v>
      </c>
      <c r="KKC56" s="163" t="s">
        <v>491</v>
      </c>
      <c r="KKD56" s="163" t="s">
        <v>491</v>
      </c>
      <c r="KKE56" s="163" t="s">
        <v>491</v>
      </c>
      <c r="KKF56" s="163" t="s">
        <v>491</v>
      </c>
      <c r="KKG56" s="163" t="s">
        <v>491</v>
      </c>
      <c r="KKH56" s="163" t="s">
        <v>491</v>
      </c>
      <c r="KKI56" s="163" t="s">
        <v>491</v>
      </c>
      <c r="KKJ56" s="163" t="s">
        <v>491</v>
      </c>
      <c r="KKK56" s="163" t="s">
        <v>491</v>
      </c>
      <c r="KKL56" s="163" t="s">
        <v>491</v>
      </c>
      <c r="KKM56" s="163" t="s">
        <v>491</v>
      </c>
      <c r="KKN56" s="163" t="s">
        <v>491</v>
      </c>
      <c r="KKO56" s="163" t="s">
        <v>491</v>
      </c>
      <c r="KKP56" s="163" t="s">
        <v>491</v>
      </c>
      <c r="KKQ56" s="163" t="s">
        <v>491</v>
      </c>
      <c r="KKR56" s="163" t="s">
        <v>491</v>
      </c>
      <c r="KKS56" s="163" t="s">
        <v>491</v>
      </c>
      <c r="KKT56" s="163" t="s">
        <v>491</v>
      </c>
      <c r="KKU56" s="163" t="s">
        <v>491</v>
      </c>
      <c r="KKV56" s="163" t="s">
        <v>491</v>
      </c>
      <c r="KKW56" s="163" t="s">
        <v>491</v>
      </c>
      <c r="KKX56" s="163" t="s">
        <v>491</v>
      </c>
      <c r="KKY56" s="163" t="s">
        <v>491</v>
      </c>
      <c r="KKZ56" s="163" t="s">
        <v>491</v>
      </c>
      <c r="KLA56" s="163" t="s">
        <v>491</v>
      </c>
      <c r="KLB56" s="163" t="s">
        <v>491</v>
      </c>
      <c r="KLC56" s="163" t="s">
        <v>491</v>
      </c>
      <c r="KLD56" s="163" t="s">
        <v>491</v>
      </c>
      <c r="KLE56" s="163" t="s">
        <v>491</v>
      </c>
      <c r="KLF56" s="163" t="s">
        <v>491</v>
      </c>
      <c r="KLG56" s="163" t="s">
        <v>491</v>
      </c>
      <c r="KLH56" s="163" t="s">
        <v>491</v>
      </c>
      <c r="KLI56" s="163" t="s">
        <v>491</v>
      </c>
      <c r="KLJ56" s="163" t="s">
        <v>491</v>
      </c>
      <c r="KLK56" s="163" t="s">
        <v>491</v>
      </c>
      <c r="KLL56" s="163" t="s">
        <v>491</v>
      </c>
      <c r="KLM56" s="163" t="s">
        <v>491</v>
      </c>
      <c r="KLN56" s="163" t="s">
        <v>491</v>
      </c>
      <c r="KLO56" s="163" t="s">
        <v>491</v>
      </c>
      <c r="KLP56" s="163" t="s">
        <v>491</v>
      </c>
      <c r="KLQ56" s="163" t="s">
        <v>491</v>
      </c>
      <c r="KLR56" s="163" t="s">
        <v>491</v>
      </c>
      <c r="KLS56" s="163" t="s">
        <v>491</v>
      </c>
      <c r="KLT56" s="163" t="s">
        <v>491</v>
      </c>
      <c r="KLU56" s="163" t="s">
        <v>491</v>
      </c>
      <c r="KLV56" s="163" t="s">
        <v>491</v>
      </c>
      <c r="KLW56" s="163" t="s">
        <v>491</v>
      </c>
      <c r="KLX56" s="163" t="s">
        <v>491</v>
      </c>
      <c r="KLY56" s="163" t="s">
        <v>491</v>
      </c>
      <c r="KLZ56" s="163" t="s">
        <v>491</v>
      </c>
      <c r="KMA56" s="163" t="s">
        <v>491</v>
      </c>
      <c r="KMB56" s="163" t="s">
        <v>491</v>
      </c>
      <c r="KMC56" s="163" t="s">
        <v>491</v>
      </c>
      <c r="KMD56" s="163" t="s">
        <v>491</v>
      </c>
      <c r="KME56" s="163" t="s">
        <v>491</v>
      </c>
      <c r="KMF56" s="163" t="s">
        <v>491</v>
      </c>
      <c r="KMG56" s="163" t="s">
        <v>491</v>
      </c>
      <c r="KMH56" s="163" t="s">
        <v>491</v>
      </c>
      <c r="KMI56" s="163" t="s">
        <v>491</v>
      </c>
      <c r="KMJ56" s="163" t="s">
        <v>491</v>
      </c>
      <c r="KMK56" s="163" t="s">
        <v>491</v>
      </c>
      <c r="KML56" s="163" t="s">
        <v>491</v>
      </c>
      <c r="KMM56" s="163" t="s">
        <v>491</v>
      </c>
      <c r="KMN56" s="163" t="s">
        <v>491</v>
      </c>
      <c r="KMO56" s="163" t="s">
        <v>491</v>
      </c>
      <c r="KMP56" s="163" t="s">
        <v>491</v>
      </c>
      <c r="KMQ56" s="163" t="s">
        <v>491</v>
      </c>
      <c r="KMR56" s="163" t="s">
        <v>491</v>
      </c>
      <c r="KMS56" s="163" t="s">
        <v>491</v>
      </c>
      <c r="KMT56" s="163" t="s">
        <v>491</v>
      </c>
      <c r="KMU56" s="163" t="s">
        <v>491</v>
      </c>
      <c r="KMV56" s="163" t="s">
        <v>491</v>
      </c>
      <c r="KMW56" s="163" t="s">
        <v>491</v>
      </c>
      <c r="KMX56" s="163" t="s">
        <v>491</v>
      </c>
      <c r="KMY56" s="163" t="s">
        <v>491</v>
      </c>
      <c r="KMZ56" s="163" t="s">
        <v>491</v>
      </c>
      <c r="KNA56" s="163" t="s">
        <v>491</v>
      </c>
      <c r="KNB56" s="163" t="s">
        <v>491</v>
      </c>
      <c r="KNC56" s="163" t="s">
        <v>491</v>
      </c>
      <c r="KND56" s="163" t="s">
        <v>491</v>
      </c>
      <c r="KNE56" s="163" t="s">
        <v>491</v>
      </c>
      <c r="KNF56" s="163" t="s">
        <v>491</v>
      </c>
      <c r="KNG56" s="163" t="s">
        <v>491</v>
      </c>
      <c r="KNH56" s="163" t="s">
        <v>491</v>
      </c>
      <c r="KNI56" s="163" t="s">
        <v>491</v>
      </c>
      <c r="KNJ56" s="163" t="s">
        <v>491</v>
      </c>
      <c r="KNK56" s="163" t="s">
        <v>491</v>
      </c>
      <c r="KNL56" s="163" t="s">
        <v>491</v>
      </c>
      <c r="KNM56" s="163" t="s">
        <v>491</v>
      </c>
      <c r="KNN56" s="163" t="s">
        <v>491</v>
      </c>
      <c r="KNO56" s="163" t="s">
        <v>491</v>
      </c>
      <c r="KNP56" s="163" t="s">
        <v>491</v>
      </c>
      <c r="KNQ56" s="163" t="s">
        <v>491</v>
      </c>
      <c r="KNR56" s="163" t="s">
        <v>491</v>
      </c>
      <c r="KNS56" s="163" t="s">
        <v>491</v>
      </c>
      <c r="KNT56" s="163" t="s">
        <v>491</v>
      </c>
      <c r="KNU56" s="163" t="s">
        <v>491</v>
      </c>
      <c r="KNV56" s="163" t="s">
        <v>491</v>
      </c>
      <c r="KNW56" s="163" t="s">
        <v>491</v>
      </c>
      <c r="KNX56" s="163" t="s">
        <v>491</v>
      </c>
      <c r="KNY56" s="163" t="s">
        <v>491</v>
      </c>
      <c r="KNZ56" s="163" t="s">
        <v>491</v>
      </c>
      <c r="KOA56" s="163" t="s">
        <v>491</v>
      </c>
      <c r="KOB56" s="163" t="s">
        <v>491</v>
      </c>
      <c r="KOC56" s="163" t="s">
        <v>491</v>
      </c>
      <c r="KOD56" s="163" t="s">
        <v>491</v>
      </c>
      <c r="KOE56" s="163" t="s">
        <v>491</v>
      </c>
      <c r="KOF56" s="163" t="s">
        <v>491</v>
      </c>
      <c r="KOG56" s="163" t="s">
        <v>491</v>
      </c>
      <c r="KOH56" s="163" t="s">
        <v>491</v>
      </c>
      <c r="KOI56" s="163" t="s">
        <v>491</v>
      </c>
      <c r="KOJ56" s="163" t="s">
        <v>491</v>
      </c>
      <c r="KOK56" s="163" t="s">
        <v>491</v>
      </c>
      <c r="KOL56" s="163" t="s">
        <v>491</v>
      </c>
      <c r="KOM56" s="163" t="s">
        <v>491</v>
      </c>
      <c r="KON56" s="163" t="s">
        <v>491</v>
      </c>
      <c r="KOO56" s="163" t="s">
        <v>491</v>
      </c>
      <c r="KOP56" s="163" t="s">
        <v>491</v>
      </c>
      <c r="KOQ56" s="163" t="s">
        <v>491</v>
      </c>
      <c r="KOR56" s="163" t="s">
        <v>491</v>
      </c>
      <c r="KOS56" s="163" t="s">
        <v>491</v>
      </c>
      <c r="KOT56" s="163" t="s">
        <v>491</v>
      </c>
      <c r="KOU56" s="163" t="s">
        <v>491</v>
      </c>
      <c r="KOV56" s="163" t="s">
        <v>491</v>
      </c>
      <c r="KOW56" s="163" t="s">
        <v>491</v>
      </c>
      <c r="KOX56" s="163" t="s">
        <v>491</v>
      </c>
      <c r="KOY56" s="163" t="s">
        <v>491</v>
      </c>
      <c r="KOZ56" s="163" t="s">
        <v>491</v>
      </c>
      <c r="KPA56" s="163" t="s">
        <v>491</v>
      </c>
      <c r="KPB56" s="163" t="s">
        <v>491</v>
      </c>
      <c r="KPC56" s="163" t="s">
        <v>491</v>
      </c>
      <c r="KPD56" s="163" t="s">
        <v>491</v>
      </c>
      <c r="KPE56" s="163" t="s">
        <v>491</v>
      </c>
      <c r="KPF56" s="163" t="s">
        <v>491</v>
      </c>
      <c r="KPG56" s="163" t="s">
        <v>491</v>
      </c>
      <c r="KPH56" s="163" t="s">
        <v>491</v>
      </c>
      <c r="KPI56" s="163" t="s">
        <v>491</v>
      </c>
      <c r="KPJ56" s="163" t="s">
        <v>491</v>
      </c>
      <c r="KPK56" s="163" t="s">
        <v>491</v>
      </c>
      <c r="KPL56" s="163" t="s">
        <v>491</v>
      </c>
      <c r="KPM56" s="163" t="s">
        <v>491</v>
      </c>
      <c r="KPN56" s="163" t="s">
        <v>491</v>
      </c>
      <c r="KPO56" s="163" t="s">
        <v>491</v>
      </c>
      <c r="KPP56" s="163" t="s">
        <v>491</v>
      </c>
      <c r="KPQ56" s="163" t="s">
        <v>491</v>
      </c>
      <c r="KPR56" s="163" t="s">
        <v>491</v>
      </c>
      <c r="KPS56" s="163" t="s">
        <v>491</v>
      </c>
      <c r="KPT56" s="163" t="s">
        <v>491</v>
      </c>
      <c r="KPU56" s="163" t="s">
        <v>491</v>
      </c>
      <c r="KPV56" s="163" t="s">
        <v>491</v>
      </c>
      <c r="KPW56" s="163" t="s">
        <v>491</v>
      </c>
      <c r="KPX56" s="163" t="s">
        <v>491</v>
      </c>
      <c r="KPY56" s="163" t="s">
        <v>491</v>
      </c>
      <c r="KPZ56" s="163" t="s">
        <v>491</v>
      </c>
      <c r="KQA56" s="163" t="s">
        <v>491</v>
      </c>
      <c r="KQB56" s="163" t="s">
        <v>491</v>
      </c>
      <c r="KQC56" s="163" t="s">
        <v>491</v>
      </c>
      <c r="KQD56" s="163" t="s">
        <v>491</v>
      </c>
      <c r="KQE56" s="163" t="s">
        <v>491</v>
      </c>
      <c r="KQF56" s="163" t="s">
        <v>491</v>
      </c>
      <c r="KQG56" s="163" t="s">
        <v>491</v>
      </c>
      <c r="KQH56" s="163" t="s">
        <v>491</v>
      </c>
      <c r="KQI56" s="163" t="s">
        <v>491</v>
      </c>
      <c r="KQJ56" s="163" t="s">
        <v>491</v>
      </c>
      <c r="KQK56" s="163" t="s">
        <v>491</v>
      </c>
      <c r="KQL56" s="163" t="s">
        <v>491</v>
      </c>
      <c r="KQM56" s="163" t="s">
        <v>491</v>
      </c>
      <c r="KQN56" s="163" t="s">
        <v>491</v>
      </c>
      <c r="KQO56" s="163" t="s">
        <v>491</v>
      </c>
      <c r="KQP56" s="163" t="s">
        <v>491</v>
      </c>
      <c r="KQQ56" s="163" t="s">
        <v>491</v>
      </c>
      <c r="KQR56" s="163" t="s">
        <v>491</v>
      </c>
      <c r="KQS56" s="163" t="s">
        <v>491</v>
      </c>
      <c r="KQT56" s="163" t="s">
        <v>491</v>
      </c>
      <c r="KQU56" s="163" t="s">
        <v>491</v>
      </c>
      <c r="KQV56" s="163" t="s">
        <v>491</v>
      </c>
      <c r="KQW56" s="163" t="s">
        <v>491</v>
      </c>
      <c r="KQX56" s="163" t="s">
        <v>491</v>
      </c>
      <c r="KQY56" s="163" t="s">
        <v>491</v>
      </c>
      <c r="KQZ56" s="163" t="s">
        <v>491</v>
      </c>
      <c r="KRA56" s="163" t="s">
        <v>491</v>
      </c>
      <c r="KRB56" s="163" t="s">
        <v>491</v>
      </c>
      <c r="KRC56" s="163" t="s">
        <v>491</v>
      </c>
      <c r="KRD56" s="163" t="s">
        <v>491</v>
      </c>
      <c r="KRE56" s="163" t="s">
        <v>491</v>
      </c>
      <c r="KRF56" s="163" t="s">
        <v>491</v>
      </c>
      <c r="KRG56" s="163" t="s">
        <v>491</v>
      </c>
      <c r="KRH56" s="163" t="s">
        <v>491</v>
      </c>
      <c r="KRI56" s="163" t="s">
        <v>491</v>
      </c>
      <c r="KRJ56" s="163" t="s">
        <v>491</v>
      </c>
      <c r="KRK56" s="163" t="s">
        <v>491</v>
      </c>
      <c r="KRL56" s="163" t="s">
        <v>491</v>
      </c>
      <c r="KRM56" s="163" t="s">
        <v>491</v>
      </c>
      <c r="KRN56" s="163" t="s">
        <v>491</v>
      </c>
      <c r="KRO56" s="163" t="s">
        <v>491</v>
      </c>
      <c r="KRP56" s="163" t="s">
        <v>491</v>
      </c>
      <c r="KRQ56" s="163" t="s">
        <v>491</v>
      </c>
      <c r="KRR56" s="163" t="s">
        <v>491</v>
      </c>
      <c r="KRS56" s="163" t="s">
        <v>491</v>
      </c>
      <c r="KRT56" s="163" t="s">
        <v>491</v>
      </c>
      <c r="KRU56" s="163" t="s">
        <v>491</v>
      </c>
      <c r="KRV56" s="163" t="s">
        <v>491</v>
      </c>
      <c r="KRW56" s="163" t="s">
        <v>491</v>
      </c>
      <c r="KRX56" s="163" t="s">
        <v>491</v>
      </c>
      <c r="KRY56" s="163" t="s">
        <v>491</v>
      </c>
      <c r="KRZ56" s="163" t="s">
        <v>491</v>
      </c>
      <c r="KSA56" s="163" t="s">
        <v>491</v>
      </c>
      <c r="KSB56" s="163" t="s">
        <v>491</v>
      </c>
      <c r="KSC56" s="163" t="s">
        <v>491</v>
      </c>
      <c r="KSD56" s="163" t="s">
        <v>491</v>
      </c>
      <c r="KSE56" s="163" t="s">
        <v>491</v>
      </c>
      <c r="KSF56" s="163" t="s">
        <v>491</v>
      </c>
      <c r="KSG56" s="163" t="s">
        <v>491</v>
      </c>
      <c r="KSH56" s="163" t="s">
        <v>491</v>
      </c>
      <c r="KSI56" s="163" t="s">
        <v>491</v>
      </c>
      <c r="KSJ56" s="163" t="s">
        <v>491</v>
      </c>
      <c r="KSK56" s="163" t="s">
        <v>491</v>
      </c>
      <c r="KSL56" s="163" t="s">
        <v>491</v>
      </c>
      <c r="KSM56" s="163" t="s">
        <v>491</v>
      </c>
      <c r="KSN56" s="163" t="s">
        <v>491</v>
      </c>
      <c r="KSO56" s="163" t="s">
        <v>491</v>
      </c>
      <c r="KSP56" s="163" t="s">
        <v>491</v>
      </c>
      <c r="KSQ56" s="163" t="s">
        <v>491</v>
      </c>
      <c r="KSR56" s="163" t="s">
        <v>491</v>
      </c>
      <c r="KSS56" s="163" t="s">
        <v>491</v>
      </c>
      <c r="KST56" s="163" t="s">
        <v>491</v>
      </c>
      <c r="KSU56" s="163" t="s">
        <v>491</v>
      </c>
      <c r="KSV56" s="163" t="s">
        <v>491</v>
      </c>
      <c r="KSW56" s="163" t="s">
        <v>491</v>
      </c>
      <c r="KSX56" s="163" t="s">
        <v>491</v>
      </c>
      <c r="KSY56" s="163" t="s">
        <v>491</v>
      </c>
      <c r="KSZ56" s="163" t="s">
        <v>491</v>
      </c>
      <c r="KTA56" s="163" t="s">
        <v>491</v>
      </c>
      <c r="KTB56" s="163" t="s">
        <v>491</v>
      </c>
      <c r="KTC56" s="163" t="s">
        <v>491</v>
      </c>
      <c r="KTD56" s="163" t="s">
        <v>491</v>
      </c>
      <c r="KTE56" s="163" t="s">
        <v>491</v>
      </c>
      <c r="KTF56" s="163" t="s">
        <v>491</v>
      </c>
      <c r="KTG56" s="163" t="s">
        <v>491</v>
      </c>
      <c r="KTH56" s="163" t="s">
        <v>491</v>
      </c>
      <c r="KTI56" s="163" t="s">
        <v>491</v>
      </c>
      <c r="KTJ56" s="163" t="s">
        <v>491</v>
      </c>
      <c r="KTK56" s="163" t="s">
        <v>491</v>
      </c>
      <c r="KTL56" s="163" t="s">
        <v>491</v>
      </c>
      <c r="KTM56" s="163" t="s">
        <v>491</v>
      </c>
      <c r="KTN56" s="163" t="s">
        <v>491</v>
      </c>
      <c r="KTO56" s="163" t="s">
        <v>491</v>
      </c>
      <c r="KTP56" s="163" t="s">
        <v>491</v>
      </c>
      <c r="KTQ56" s="163" t="s">
        <v>491</v>
      </c>
      <c r="KTR56" s="163" t="s">
        <v>491</v>
      </c>
      <c r="KTS56" s="163" t="s">
        <v>491</v>
      </c>
      <c r="KTT56" s="163" t="s">
        <v>491</v>
      </c>
      <c r="KTU56" s="163" t="s">
        <v>491</v>
      </c>
      <c r="KTV56" s="163" t="s">
        <v>491</v>
      </c>
      <c r="KTW56" s="163" t="s">
        <v>491</v>
      </c>
      <c r="KTX56" s="163" t="s">
        <v>491</v>
      </c>
      <c r="KTY56" s="163" t="s">
        <v>491</v>
      </c>
      <c r="KTZ56" s="163" t="s">
        <v>491</v>
      </c>
      <c r="KUA56" s="163" t="s">
        <v>491</v>
      </c>
      <c r="KUB56" s="163" t="s">
        <v>491</v>
      </c>
      <c r="KUC56" s="163" t="s">
        <v>491</v>
      </c>
      <c r="KUD56" s="163" t="s">
        <v>491</v>
      </c>
      <c r="KUE56" s="163" t="s">
        <v>491</v>
      </c>
      <c r="KUF56" s="163" t="s">
        <v>491</v>
      </c>
      <c r="KUG56" s="163" t="s">
        <v>491</v>
      </c>
      <c r="KUH56" s="163" t="s">
        <v>491</v>
      </c>
      <c r="KUI56" s="163" t="s">
        <v>491</v>
      </c>
      <c r="KUJ56" s="163" t="s">
        <v>491</v>
      </c>
      <c r="KUK56" s="163" t="s">
        <v>491</v>
      </c>
      <c r="KUL56" s="163" t="s">
        <v>491</v>
      </c>
      <c r="KUM56" s="163" t="s">
        <v>491</v>
      </c>
      <c r="KUN56" s="163" t="s">
        <v>491</v>
      </c>
      <c r="KUO56" s="163" t="s">
        <v>491</v>
      </c>
      <c r="KUP56" s="163" t="s">
        <v>491</v>
      </c>
      <c r="KUQ56" s="163" t="s">
        <v>491</v>
      </c>
      <c r="KUR56" s="163" t="s">
        <v>491</v>
      </c>
      <c r="KUS56" s="163" t="s">
        <v>491</v>
      </c>
      <c r="KUT56" s="163" t="s">
        <v>491</v>
      </c>
      <c r="KUU56" s="163" t="s">
        <v>491</v>
      </c>
      <c r="KUV56" s="163" t="s">
        <v>491</v>
      </c>
      <c r="KUW56" s="163" t="s">
        <v>491</v>
      </c>
      <c r="KUX56" s="163" t="s">
        <v>491</v>
      </c>
      <c r="KUY56" s="163" t="s">
        <v>491</v>
      </c>
      <c r="KUZ56" s="163" t="s">
        <v>491</v>
      </c>
      <c r="KVA56" s="163" t="s">
        <v>491</v>
      </c>
      <c r="KVB56" s="163" t="s">
        <v>491</v>
      </c>
      <c r="KVC56" s="163" t="s">
        <v>491</v>
      </c>
      <c r="KVD56" s="163" t="s">
        <v>491</v>
      </c>
      <c r="KVE56" s="163" t="s">
        <v>491</v>
      </c>
      <c r="KVF56" s="163" t="s">
        <v>491</v>
      </c>
      <c r="KVG56" s="163" t="s">
        <v>491</v>
      </c>
      <c r="KVH56" s="163" t="s">
        <v>491</v>
      </c>
      <c r="KVI56" s="163" t="s">
        <v>491</v>
      </c>
      <c r="KVJ56" s="163" t="s">
        <v>491</v>
      </c>
      <c r="KVK56" s="163" t="s">
        <v>491</v>
      </c>
      <c r="KVL56" s="163" t="s">
        <v>491</v>
      </c>
      <c r="KVM56" s="163" t="s">
        <v>491</v>
      </c>
      <c r="KVN56" s="163" t="s">
        <v>491</v>
      </c>
      <c r="KVO56" s="163" t="s">
        <v>491</v>
      </c>
      <c r="KVP56" s="163" t="s">
        <v>491</v>
      </c>
      <c r="KVQ56" s="163" t="s">
        <v>491</v>
      </c>
      <c r="KVR56" s="163" t="s">
        <v>491</v>
      </c>
      <c r="KVS56" s="163" t="s">
        <v>491</v>
      </c>
      <c r="KVT56" s="163" t="s">
        <v>491</v>
      </c>
      <c r="KVU56" s="163" t="s">
        <v>491</v>
      </c>
      <c r="KVV56" s="163" t="s">
        <v>491</v>
      </c>
      <c r="KVW56" s="163" t="s">
        <v>491</v>
      </c>
      <c r="KVX56" s="163" t="s">
        <v>491</v>
      </c>
      <c r="KVY56" s="163" t="s">
        <v>491</v>
      </c>
      <c r="KVZ56" s="163" t="s">
        <v>491</v>
      </c>
      <c r="KWA56" s="163" t="s">
        <v>491</v>
      </c>
      <c r="KWB56" s="163" t="s">
        <v>491</v>
      </c>
      <c r="KWC56" s="163" t="s">
        <v>491</v>
      </c>
      <c r="KWD56" s="163" t="s">
        <v>491</v>
      </c>
      <c r="KWE56" s="163" t="s">
        <v>491</v>
      </c>
      <c r="KWF56" s="163" t="s">
        <v>491</v>
      </c>
      <c r="KWG56" s="163" t="s">
        <v>491</v>
      </c>
      <c r="KWH56" s="163" t="s">
        <v>491</v>
      </c>
      <c r="KWI56" s="163" t="s">
        <v>491</v>
      </c>
      <c r="KWJ56" s="163" t="s">
        <v>491</v>
      </c>
      <c r="KWK56" s="163" t="s">
        <v>491</v>
      </c>
      <c r="KWL56" s="163" t="s">
        <v>491</v>
      </c>
      <c r="KWM56" s="163" t="s">
        <v>491</v>
      </c>
      <c r="KWN56" s="163" t="s">
        <v>491</v>
      </c>
      <c r="KWO56" s="163" t="s">
        <v>491</v>
      </c>
      <c r="KWP56" s="163" t="s">
        <v>491</v>
      </c>
      <c r="KWQ56" s="163" t="s">
        <v>491</v>
      </c>
      <c r="KWR56" s="163" t="s">
        <v>491</v>
      </c>
      <c r="KWS56" s="163" t="s">
        <v>491</v>
      </c>
      <c r="KWT56" s="163" t="s">
        <v>491</v>
      </c>
      <c r="KWU56" s="163" t="s">
        <v>491</v>
      </c>
      <c r="KWV56" s="163" t="s">
        <v>491</v>
      </c>
      <c r="KWW56" s="163" t="s">
        <v>491</v>
      </c>
      <c r="KWX56" s="163" t="s">
        <v>491</v>
      </c>
      <c r="KWY56" s="163" t="s">
        <v>491</v>
      </c>
      <c r="KWZ56" s="163" t="s">
        <v>491</v>
      </c>
      <c r="KXA56" s="163" t="s">
        <v>491</v>
      </c>
      <c r="KXB56" s="163" t="s">
        <v>491</v>
      </c>
      <c r="KXC56" s="163" t="s">
        <v>491</v>
      </c>
      <c r="KXD56" s="163" t="s">
        <v>491</v>
      </c>
      <c r="KXE56" s="163" t="s">
        <v>491</v>
      </c>
      <c r="KXF56" s="163" t="s">
        <v>491</v>
      </c>
      <c r="KXG56" s="163" t="s">
        <v>491</v>
      </c>
      <c r="KXH56" s="163" t="s">
        <v>491</v>
      </c>
      <c r="KXI56" s="163" t="s">
        <v>491</v>
      </c>
      <c r="KXJ56" s="163" t="s">
        <v>491</v>
      </c>
      <c r="KXK56" s="163" t="s">
        <v>491</v>
      </c>
      <c r="KXL56" s="163" t="s">
        <v>491</v>
      </c>
      <c r="KXM56" s="163" t="s">
        <v>491</v>
      </c>
      <c r="KXN56" s="163" t="s">
        <v>491</v>
      </c>
      <c r="KXO56" s="163" t="s">
        <v>491</v>
      </c>
      <c r="KXP56" s="163" t="s">
        <v>491</v>
      </c>
      <c r="KXQ56" s="163" t="s">
        <v>491</v>
      </c>
      <c r="KXR56" s="163" t="s">
        <v>491</v>
      </c>
      <c r="KXS56" s="163" t="s">
        <v>491</v>
      </c>
      <c r="KXT56" s="163" t="s">
        <v>491</v>
      </c>
      <c r="KXU56" s="163" t="s">
        <v>491</v>
      </c>
      <c r="KXV56" s="163" t="s">
        <v>491</v>
      </c>
      <c r="KXW56" s="163" t="s">
        <v>491</v>
      </c>
      <c r="KXX56" s="163" t="s">
        <v>491</v>
      </c>
      <c r="KXY56" s="163" t="s">
        <v>491</v>
      </c>
      <c r="KXZ56" s="163" t="s">
        <v>491</v>
      </c>
      <c r="KYA56" s="163" t="s">
        <v>491</v>
      </c>
      <c r="KYB56" s="163" t="s">
        <v>491</v>
      </c>
      <c r="KYC56" s="163" t="s">
        <v>491</v>
      </c>
      <c r="KYD56" s="163" t="s">
        <v>491</v>
      </c>
      <c r="KYE56" s="163" t="s">
        <v>491</v>
      </c>
      <c r="KYF56" s="163" t="s">
        <v>491</v>
      </c>
      <c r="KYG56" s="163" t="s">
        <v>491</v>
      </c>
      <c r="KYH56" s="163" t="s">
        <v>491</v>
      </c>
      <c r="KYI56" s="163" t="s">
        <v>491</v>
      </c>
      <c r="KYJ56" s="163" t="s">
        <v>491</v>
      </c>
      <c r="KYK56" s="163" t="s">
        <v>491</v>
      </c>
      <c r="KYL56" s="163" t="s">
        <v>491</v>
      </c>
      <c r="KYM56" s="163" t="s">
        <v>491</v>
      </c>
      <c r="KYN56" s="163" t="s">
        <v>491</v>
      </c>
      <c r="KYO56" s="163" t="s">
        <v>491</v>
      </c>
      <c r="KYP56" s="163" t="s">
        <v>491</v>
      </c>
      <c r="KYQ56" s="163" t="s">
        <v>491</v>
      </c>
      <c r="KYR56" s="163" t="s">
        <v>491</v>
      </c>
      <c r="KYS56" s="163" t="s">
        <v>491</v>
      </c>
      <c r="KYT56" s="163" t="s">
        <v>491</v>
      </c>
      <c r="KYU56" s="163" t="s">
        <v>491</v>
      </c>
      <c r="KYV56" s="163" t="s">
        <v>491</v>
      </c>
      <c r="KYW56" s="163" t="s">
        <v>491</v>
      </c>
      <c r="KYX56" s="163" t="s">
        <v>491</v>
      </c>
      <c r="KYY56" s="163" t="s">
        <v>491</v>
      </c>
      <c r="KYZ56" s="163" t="s">
        <v>491</v>
      </c>
      <c r="KZA56" s="163" t="s">
        <v>491</v>
      </c>
      <c r="KZB56" s="163" t="s">
        <v>491</v>
      </c>
      <c r="KZC56" s="163" t="s">
        <v>491</v>
      </c>
      <c r="KZD56" s="163" t="s">
        <v>491</v>
      </c>
      <c r="KZE56" s="163" t="s">
        <v>491</v>
      </c>
      <c r="KZF56" s="163" t="s">
        <v>491</v>
      </c>
      <c r="KZG56" s="163" t="s">
        <v>491</v>
      </c>
      <c r="KZH56" s="163" t="s">
        <v>491</v>
      </c>
      <c r="KZI56" s="163" t="s">
        <v>491</v>
      </c>
      <c r="KZJ56" s="163" t="s">
        <v>491</v>
      </c>
      <c r="KZK56" s="163" t="s">
        <v>491</v>
      </c>
      <c r="KZL56" s="163" t="s">
        <v>491</v>
      </c>
      <c r="KZM56" s="163" t="s">
        <v>491</v>
      </c>
      <c r="KZN56" s="163" t="s">
        <v>491</v>
      </c>
      <c r="KZO56" s="163" t="s">
        <v>491</v>
      </c>
      <c r="KZP56" s="163" t="s">
        <v>491</v>
      </c>
      <c r="KZQ56" s="163" t="s">
        <v>491</v>
      </c>
      <c r="KZR56" s="163" t="s">
        <v>491</v>
      </c>
      <c r="KZS56" s="163" t="s">
        <v>491</v>
      </c>
      <c r="KZT56" s="163" t="s">
        <v>491</v>
      </c>
      <c r="KZU56" s="163" t="s">
        <v>491</v>
      </c>
      <c r="KZV56" s="163" t="s">
        <v>491</v>
      </c>
      <c r="KZW56" s="163" t="s">
        <v>491</v>
      </c>
      <c r="KZX56" s="163" t="s">
        <v>491</v>
      </c>
      <c r="KZY56" s="163" t="s">
        <v>491</v>
      </c>
      <c r="KZZ56" s="163" t="s">
        <v>491</v>
      </c>
      <c r="LAA56" s="163" t="s">
        <v>491</v>
      </c>
      <c r="LAB56" s="163" t="s">
        <v>491</v>
      </c>
      <c r="LAC56" s="163" t="s">
        <v>491</v>
      </c>
      <c r="LAD56" s="163" t="s">
        <v>491</v>
      </c>
      <c r="LAE56" s="163" t="s">
        <v>491</v>
      </c>
      <c r="LAF56" s="163" t="s">
        <v>491</v>
      </c>
      <c r="LAG56" s="163" t="s">
        <v>491</v>
      </c>
      <c r="LAH56" s="163" t="s">
        <v>491</v>
      </c>
      <c r="LAI56" s="163" t="s">
        <v>491</v>
      </c>
      <c r="LAJ56" s="163" t="s">
        <v>491</v>
      </c>
      <c r="LAK56" s="163" t="s">
        <v>491</v>
      </c>
      <c r="LAL56" s="163" t="s">
        <v>491</v>
      </c>
      <c r="LAM56" s="163" t="s">
        <v>491</v>
      </c>
      <c r="LAN56" s="163" t="s">
        <v>491</v>
      </c>
      <c r="LAO56" s="163" t="s">
        <v>491</v>
      </c>
      <c r="LAP56" s="163" t="s">
        <v>491</v>
      </c>
      <c r="LAQ56" s="163" t="s">
        <v>491</v>
      </c>
      <c r="LAR56" s="163" t="s">
        <v>491</v>
      </c>
      <c r="LAS56" s="163" t="s">
        <v>491</v>
      </c>
      <c r="LAT56" s="163" t="s">
        <v>491</v>
      </c>
      <c r="LAU56" s="163" t="s">
        <v>491</v>
      </c>
      <c r="LAV56" s="163" t="s">
        <v>491</v>
      </c>
      <c r="LAW56" s="163" t="s">
        <v>491</v>
      </c>
      <c r="LAX56" s="163" t="s">
        <v>491</v>
      </c>
      <c r="LAY56" s="163" t="s">
        <v>491</v>
      </c>
      <c r="LAZ56" s="163" t="s">
        <v>491</v>
      </c>
      <c r="LBA56" s="163" t="s">
        <v>491</v>
      </c>
      <c r="LBB56" s="163" t="s">
        <v>491</v>
      </c>
      <c r="LBC56" s="163" t="s">
        <v>491</v>
      </c>
      <c r="LBD56" s="163" t="s">
        <v>491</v>
      </c>
      <c r="LBE56" s="163" t="s">
        <v>491</v>
      </c>
      <c r="LBF56" s="163" t="s">
        <v>491</v>
      </c>
      <c r="LBG56" s="163" t="s">
        <v>491</v>
      </c>
      <c r="LBH56" s="163" t="s">
        <v>491</v>
      </c>
      <c r="LBI56" s="163" t="s">
        <v>491</v>
      </c>
      <c r="LBJ56" s="163" t="s">
        <v>491</v>
      </c>
      <c r="LBK56" s="163" t="s">
        <v>491</v>
      </c>
      <c r="LBL56" s="163" t="s">
        <v>491</v>
      </c>
      <c r="LBM56" s="163" t="s">
        <v>491</v>
      </c>
      <c r="LBN56" s="163" t="s">
        <v>491</v>
      </c>
      <c r="LBO56" s="163" t="s">
        <v>491</v>
      </c>
      <c r="LBP56" s="163" t="s">
        <v>491</v>
      </c>
      <c r="LBQ56" s="163" t="s">
        <v>491</v>
      </c>
      <c r="LBR56" s="163" t="s">
        <v>491</v>
      </c>
      <c r="LBS56" s="163" t="s">
        <v>491</v>
      </c>
      <c r="LBT56" s="163" t="s">
        <v>491</v>
      </c>
      <c r="LBU56" s="163" t="s">
        <v>491</v>
      </c>
      <c r="LBV56" s="163" t="s">
        <v>491</v>
      </c>
      <c r="LBW56" s="163" t="s">
        <v>491</v>
      </c>
      <c r="LBX56" s="163" t="s">
        <v>491</v>
      </c>
      <c r="LBY56" s="163" t="s">
        <v>491</v>
      </c>
      <c r="LBZ56" s="163" t="s">
        <v>491</v>
      </c>
      <c r="LCA56" s="163" t="s">
        <v>491</v>
      </c>
      <c r="LCB56" s="163" t="s">
        <v>491</v>
      </c>
      <c r="LCC56" s="163" t="s">
        <v>491</v>
      </c>
      <c r="LCD56" s="163" t="s">
        <v>491</v>
      </c>
      <c r="LCE56" s="163" t="s">
        <v>491</v>
      </c>
      <c r="LCF56" s="163" t="s">
        <v>491</v>
      </c>
      <c r="LCG56" s="163" t="s">
        <v>491</v>
      </c>
      <c r="LCH56" s="163" t="s">
        <v>491</v>
      </c>
      <c r="LCI56" s="163" t="s">
        <v>491</v>
      </c>
      <c r="LCJ56" s="163" t="s">
        <v>491</v>
      </c>
      <c r="LCK56" s="163" t="s">
        <v>491</v>
      </c>
      <c r="LCL56" s="163" t="s">
        <v>491</v>
      </c>
      <c r="LCM56" s="163" t="s">
        <v>491</v>
      </c>
      <c r="LCN56" s="163" t="s">
        <v>491</v>
      </c>
      <c r="LCO56" s="163" t="s">
        <v>491</v>
      </c>
      <c r="LCP56" s="163" t="s">
        <v>491</v>
      </c>
      <c r="LCQ56" s="163" t="s">
        <v>491</v>
      </c>
      <c r="LCR56" s="163" t="s">
        <v>491</v>
      </c>
      <c r="LCS56" s="163" t="s">
        <v>491</v>
      </c>
      <c r="LCT56" s="163" t="s">
        <v>491</v>
      </c>
      <c r="LCU56" s="163" t="s">
        <v>491</v>
      </c>
      <c r="LCV56" s="163" t="s">
        <v>491</v>
      </c>
      <c r="LCW56" s="163" t="s">
        <v>491</v>
      </c>
      <c r="LCX56" s="163" t="s">
        <v>491</v>
      </c>
      <c r="LCY56" s="163" t="s">
        <v>491</v>
      </c>
      <c r="LCZ56" s="163" t="s">
        <v>491</v>
      </c>
      <c r="LDA56" s="163" t="s">
        <v>491</v>
      </c>
      <c r="LDB56" s="163" t="s">
        <v>491</v>
      </c>
      <c r="LDC56" s="163" t="s">
        <v>491</v>
      </c>
      <c r="LDD56" s="163" t="s">
        <v>491</v>
      </c>
      <c r="LDE56" s="163" t="s">
        <v>491</v>
      </c>
      <c r="LDF56" s="163" t="s">
        <v>491</v>
      </c>
      <c r="LDG56" s="163" t="s">
        <v>491</v>
      </c>
      <c r="LDH56" s="163" t="s">
        <v>491</v>
      </c>
      <c r="LDI56" s="163" t="s">
        <v>491</v>
      </c>
      <c r="LDJ56" s="163" t="s">
        <v>491</v>
      </c>
      <c r="LDK56" s="163" t="s">
        <v>491</v>
      </c>
      <c r="LDL56" s="163" t="s">
        <v>491</v>
      </c>
      <c r="LDM56" s="163" t="s">
        <v>491</v>
      </c>
      <c r="LDN56" s="163" t="s">
        <v>491</v>
      </c>
      <c r="LDO56" s="163" t="s">
        <v>491</v>
      </c>
      <c r="LDP56" s="163" t="s">
        <v>491</v>
      </c>
      <c r="LDQ56" s="163" t="s">
        <v>491</v>
      </c>
      <c r="LDR56" s="163" t="s">
        <v>491</v>
      </c>
      <c r="LDS56" s="163" t="s">
        <v>491</v>
      </c>
      <c r="LDT56" s="163" t="s">
        <v>491</v>
      </c>
      <c r="LDU56" s="163" t="s">
        <v>491</v>
      </c>
      <c r="LDV56" s="163" t="s">
        <v>491</v>
      </c>
      <c r="LDW56" s="163" t="s">
        <v>491</v>
      </c>
      <c r="LDX56" s="163" t="s">
        <v>491</v>
      </c>
      <c r="LDY56" s="163" t="s">
        <v>491</v>
      </c>
      <c r="LDZ56" s="163" t="s">
        <v>491</v>
      </c>
      <c r="LEA56" s="163" t="s">
        <v>491</v>
      </c>
      <c r="LEB56" s="163" t="s">
        <v>491</v>
      </c>
      <c r="LEC56" s="163" t="s">
        <v>491</v>
      </c>
      <c r="LED56" s="163" t="s">
        <v>491</v>
      </c>
      <c r="LEE56" s="163" t="s">
        <v>491</v>
      </c>
      <c r="LEF56" s="163" t="s">
        <v>491</v>
      </c>
      <c r="LEG56" s="163" t="s">
        <v>491</v>
      </c>
      <c r="LEH56" s="163" t="s">
        <v>491</v>
      </c>
      <c r="LEI56" s="163" t="s">
        <v>491</v>
      </c>
      <c r="LEJ56" s="163" t="s">
        <v>491</v>
      </c>
      <c r="LEK56" s="163" t="s">
        <v>491</v>
      </c>
      <c r="LEL56" s="163" t="s">
        <v>491</v>
      </c>
      <c r="LEM56" s="163" t="s">
        <v>491</v>
      </c>
      <c r="LEN56" s="163" t="s">
        <v>491</v>
      </c>
      <c r="LEO56" s="163" t="s">
        <v>491</v>
      </c>
      <c r="LEP56" s="163" t="s">
        <v>491</v>
      </c>
      <c r="LEQ56" s="163" t="s">
        <v>491</v>
      </c>
      <c r="LER56" s="163" t="s">
        <v>491</v>
      </c>
      <c r="LES56" s="163" t="s">
        <v>491</v>
      </c>
      <c r="LET56" s="163" t="s">
        <v>491</v>
      </c>
      <c r="LEU56" s="163" t="s">
        <v>491</v>
      </c>
      <c r="LEV56" s="163" t="s">
        <v>491</v>
      </c>
      <c r="LEW56" s="163" t="s">
        <v>491</v>
      </c>
      <c r="LEX56" s="163" t="s">
        <v>491</v>
      </c>
      <c r="LEY56" s="163" t="s">
        <v>491</v>
      </c>
      <c r="LEZ56" s="163" t="s">
        <v>491</v>
      </c>
      <c r="LFA56" s="163" t="s">
        <v>491</v>
      </c>
      <c r="LFB56" s="163" t="s">
        <v>491</v>
      </c>
      <c r="LFC56" s="163" t="s">
        <v>491</v>
      </c>
      <c r="LFD56" s="163" t="s">
        <v>491</v>
      </c>
      <c r="LFE56" s="163" t="s">
        <v>491</v>
      </c>
      <c r="LFF56" s="163" t="s">
        <v>491</v>
      </c>
      <c r="LFG56" s="163" t="s">
        <v>491</v>
      </c>
      <c r="LFH56" s="163" t="s">
        <v>491</v>
      </c>
      <c r="LFI56" s="163" t="s">
        <v>491</v>
      </c>
      <c r="LFJ56" s="163" t="s">
        <v>491</v>
      </c>
      <c r="LFK56" s="163" t="s">
        <v>491</v>
      </c>
      <c r="LFL56" s="163" t="s">
        <v>491</v>
      </c>
      <c r="LFM56" s="163" t="s">
        <v>491</v>
      </c>
      <c r="LFN56" s="163" t="s">
        <v>491</v>
      </c>
      <c r="LFO56" s="163" t="s">
        <v>491</v>
      </c>
      <c r="LFP56" s="163" t="s">
        <v>491</v>
      </c>
      <c r="LFQ56" s="163" t="s">
        <v>491</v>
      </c>
      <c r="LFR56" s="163" t="s">
        <v>491</v>
      </c>
      <c r="LFS56" s="163" t="s">
        <v>491</v>
      </c>
      <c r="LFT56" s="163" t="s">
        <v>491</v>
      </c>
      <c r="LFU56" s="163" t="s">
        <v>491</v>
      </c>
      <c r="LFV56" s="163" t="s">
        <v>491</v>
      </c>
      <c r="LFW56" s="163" t="s">
        <v>491</v>
      </c>
      <c r="LFX56" s="163" t="s">
        <v>491</v>
      </c>
      <c r="LFY56" s="163" t="s">
        <v>491</v>
      </c>
      <c r="LFZ56" s="163" t="s">
        <v>491</v>
      </c>
      <c r="LGA56" s="163" t="s">
        <v>491</v>
      </c>
      <c r="LGB56" s="163" t="s">
        <v>491</v>
      </c>
      <c r="LGC56" s="163" t="s">
        <v>491</v>
      </c>
      <c r="LGD56" s="163" t="s">
        <v>491</v>
      </c>
      <c r="LGE56" s="163" t="s">
        <v>491</v>
      </c>
      <c r="LGF56" s="163" t="s">
        <v>491</v>
      </c>
      <c r="LGG56" s="163" t="s">
        <v>491</v>
      </c>
      <c r="LGH56" s="163" t="s">
        <v>491</v>
      </c>
      <c r="LGI56" s="163" t="s">
        <v>491</v>
      </c>
      <c r="LGJ56" s="163" t="s">
        <v>491</v>
      </c>
      <c r="LGK56" s="163" t="s">
        <v>491</v>
      </c>
      <c r="LGL56" s="163" t="s">
        <v>491</v>
      </c>
      <c r="LGM56" s="163" t="s">
        <v>491</v>
      </c>
      <c r="LGN56" s="163" t="s">
        <v>491</v>
      </c>
      <c r="LGO56" s="163" t="s">
        <v>491</v>
      </c>
      <c r="LGP56" s="163" t="s">
        <v>491</v>
      </c>
      <c r="LGQ56" s="163" t="s">
        <v>491</v>
      </c>
      <c r="LGR56" s="163" t="s">
        <v>491</v>
      </c>
      <c r="LGS56" s="163" t="s">
        <v>491</v>
      </c>
      <c r="LGT56" s="163" t="s">
        <v>491</v>
      </c>
      <c r="LGU56" s="163" t="s">
        <v>491</v>
      </c>
      <c r="LGV56" s="163" t="s">
        <v>491</v>
      </c>
      <c r="LGW56" s="163" t="s">
        <v>491</v>
      </c>
      <c r="LGX56" s="163" t="s">
        <v>491</v>
      </c>
      <c r="LGY56" s="163" t="s">
        <v>491</v>
      </c>
      <c r="LGZ56" s="163" t="s">
        <v>491</v>
      </c>
      <c r="LHA56" s="163" t="s">
        <v>491</v>
      </c>
      <c r="LHB56" s="163" t="s">
        <v>491</v>
      </c>
      <c r="LHC56" s="163" t="s">
        <v>491</v>
      </c>
      <c r="LHD56" s="163" t="s">
        <v>491</v>
      </c>
      <c r="LHE56" s="163" t="s">
        <v>491</v>
      </c>
      <c r="LHF56" s="163" t="s">
        <v>491</v>
      </c>
      <c r="LHG56" s="163" t="s">
        <v>491</v>
      </c>
      <c r="LHH56" s="163" t="s">
        <v>491</v>
      </c>
      <c r="LHI56" s="163" t="s">
        <v>491</v>
      </c>
      <c r="LHJ56" s="163" t="s">
        <v>491</v>
      </c>
      <c r="LHK56" s="163" t="s">
        <v>491</v>
      </c>
      <c r="LHL56" s="163" t="s">
        <v>491</v>
      </c>
      <c r="LHM56" s="163" t="s">
        <v>491</v>
      </c>
      <c r="LHN56" s="163" t="s">
        <v>491</v>
      </c>
      <c r="LHO56" s="163" t="s">
        <v>491</v>
      </c>
      <c r="LHP56" s="163" t="s">
        <v>491</v>
      </c>
      <c r="LHQ56" s="163" t="s">
        <v>491</v>
      </c>
      <c r="LHR56" s="163" t="s">
        <v>491</v>
      </c>
      <c r="LHS56" s="163" t="s">
        <v>491</v>
      </c>
      <c r="LHT56" s="163" t="s">
        <v>491</v>
      </c>
      <c r="LHU56" s="163" t="s">
        <v>491</v>
      </c>
      <c r="LHV56" s="163" t="s">
        <v>491</v>
      </c>
      <c r="LHW56" s="163" t="s">
        <v>491</v>
      </c>
      <c r="LHX56" s="163" t="s">
        <v>491</v>
      </c>
      <c r="LHY56" s="163" t="s">
        <v>491</v>
      </c>
      <c r="LHZ56" s="163" t="s">
        <v>491</v>
      </c>
      <c r="LIA56" s="163" t="s">
        <v>491</v>
      </c>
      <c r="LIB56" s="163" t="s">
        <v>491</v>
      </c>
      <c r="LIC56" s="163" t="s">
        <v>491</v>
      </c>
      <c r="LID56" s="163" t="s">
        <v>491</v>
      </c>
      <c r="LIE56" s="163" t="s">
        <v>491</v>
      </c>
      <c r="LIF56" s="163" t="s">
        <v>491</v>
      </c>
      <c r="LIG56" s="163" t="s">
        <v>491</v>
      </c>
      <c r="LIH56" s="163" t="s">
        <v>491</v>
      </c>
      <c r="LII56" s="163" t="s">
        <v>491</v>
      </c>
      <c r="LIJ56" s="163" t="s">
        <v>491</v>
      </c>
      <c r="LIK56" s="163" t="s">
        <v>491</v>
      </c>
      <c r="LIL56" s="163" t="s">
        <v>491</v>
      </c>
      <c r="LIM56" s="163" t="s">
        <v>491</v>
      </c>
      <c r="LIN56" s="163" t="s">
        <v>491</v>
      </c>
      <c r="LIO56" s="163" t="s">
        <v>491</v>
      </c>
      <c r="LIP56" s="163" t="s">
        <v>491</v>
      </c>
      <c r="LIQ56" s="163" t="s">
        <v>491</v>
      </c>
      <c r="LIR56" s="163" t="s">
        <v>491</v>
      </c>
      <c r="LIS56" s="163" t="s">
        <v>491</v>
      </c>
      <c r="LIT56" s="163" t="s">
        <v>491</v>
      </c>
      <c r="LIU56" s="163" t="s">
        <v>491</v>
      </c>
      <c r="LIV56" s="163" t="s">
        <v>491</v>
      </c>
      <c r="LIW56" s="163" t="s">
        <v>491</v>
      </c>
      <c r="LIX56" s="163" t="s">
        <v>491</v>
      </c>
      <c r="LIY56" s="163" t="s">
        <v>491</v>
      </c>
      <c r="LIZ56" s="163" t="s">
        <v>491</v>
      </c>
      <c r="LJA56" s="163" t="s">
        <v>491</v>
      </c>
      <c r="LJB56" s="163" t="s">
        <v>491</v>
      </c>
      <c r="LJC56" s="163" t="s">
        <v>491</v>
      </c>
      <c r="LJD56" s="163" t="s">
        <v>491</v>
      </c>
      <c r="LJE56" s="163" t="s">
        <v>491</v>
      </c>
      <c r="LJF56" s="163" t="s">
        <v>491</v>
      </c>
      <c r="LJG56" s="163" t="s">
        <v>491</v>
      </c>
      <c r="LJH56" s="163" t="s">
        <v>491</v>
      </c>
      <c r="LJI56" s="163" t="s">
        <v>491</v>
      </c>
      <c r="LJJ56" s="163" t="s">
        <v>491</v>
      </c>
      <c r="LJK56" s="163" t="s">
        <v>491</v>
      </c>
      <c r="LJL56" s="163" t="s">
        <v>491</v>
      </c>
      <c r="LJM56" s="163" t="s">
        <v>491</v>
      </c>
      <c r="LJN56" s="163" t="s">
        <v>491</v>
      </c>
      <c r="LJO56" s="163" t="s">
        <v>491</v>
      </c>
      <c r="LJP56" s="163" t="s">
        <v>491</v>
      </c>
      <c r="LJQ56" s="163" t="s">
        <v>491</v>
      </c>
      <c r="LJR56" s="163" t="s">
        <v>491</v>
      </c>
      <c r="LJS56" s="163" t="s">
        <v>491</v>
      </c>
      <c r="LJT56" s="163" t="s">
        <v>491</v>
      </c>
      <c r="LJU56" s="163" t="s">
        <v>491</v>
      </c>
      <c r="LJV56" s="163" t="s">
        <v>491</v>
      </c>
      <c r="LJW56" s="163" t="s">
        <v>491</v>
      </c>
      <c r="LJX56" s="163" t="s">
        <v>491</v>
      </c>
      <c r="LJY56" s="163" t="s">
        <v>491</v>
      </c>
      <c r="LJZ56" s="163" t="s">
        <v>491</v>
      </c>
      <c r="LKA56" s="163" t="s">
        <v>491</v>
      </c>
      <c r="LKB56" s="163" t="s">
        <v>491</v>
      </c>
      <c r="LKC56" s="163" t="s">
        <v>491</v>
      </c>
      <c r="LKD56" s="163" t="s">
        <v>491</v>
      </c>
      <c r="LKE56" s="163" t="s">
        <v>491</v>
      </c>
      <c r="LKF56" s="163" t="s">
        <v>491</v>
      </c>
      <c r="LKG56" s="163" t="s">
        <v>491</v>
      </c>
      <c r="LKH56" s="163" t="s">
        <v>491</v>
      </c>
      <c r="LKI56" s="163" t="s">
        <v>491</v>
      </c>
      <c r="LKJ56" s="163" t="s">
        <v>491</v>
      </c>
      <c r="LKK56" s="163" t="s">
        <v>491</v>
      </c>
      <c r="LKL56" s="163" t="s">
        <v>491</v>
      </c>
      <c r="LKM56" s="163" t="s">
        <v>491</v>
      </c>
      <c r="LKN56" s="163" t="s">
        <v>491</v>
      </c>
      <c r="LKO56" s="163" t="s">
        <v>491</v>
      </c>
      <c r="LKP56" s="163" t="s">
        <v>491</v>
      </c>
      <c r="LKQ56" s="163" t="s">
        <v>491</v>
      </c>
      <c r="LKR56" s="163" t="s">
        <v>491</v>
      </c>
      <c r="LKS56" s="163" t="s">
        <v>491</v>
      </c>
      <c r="LKT56" s="163" t="s">
        <v>491</v>
      </c>
      <c r="LKU56" s="163" t="s">
        <v>491</v>
      </c>
      <c r="LKV56" s="163" t="s">
        <v>491</v>
      </c>
      <c r="LKW56" s="163" t="s">
        <v>491</v>
      </c>
      <c r="LKX56" s="163" t="s">
        <v>491</v>
      </c>
      <c r="LKY56" s="163" t="s">
        <v>491</v>
      </c>
      <c r="LKZ56" s="163" t="s">
        <v>491</v>
      </c>
      <c r="LLA56" s="163" t="s">
        <v>491</v>
      </c>
      <c r="LLB56" s="163" t="s">
        <v>491</v>
      </c>
      <c r="LLC56" s="163" t="s">
        <v>491</v>
      </c>
      <c r="LLD56" s="163" t="s">
        <v>491</v>
      </c>
      <c r="LLE56" s="163" t="s">
        <v>491</v>
      </c>
      <c r="LLF56" s="163" t="s">
        <v>491</v>
      </c>
      <c r="LLG56" s="163" t="s">
        <v>491</v>
      </c>
      <c r="LLH56" s="163" t="s">
        <v>491</v>
      </c>
      <c r="LLI56" s="163" t="s">
        <v>491</v>
      </c>
      <c r="LLJ56" s="163" t="s">
        <v>491</v>
      </c>
      <c r="LLK56" s="163" t="s">
        <v>491</v>
      </c>
      <c r="LLL56" s="163" t="s">
        <v>491</v>
      </c>
      <c r="LLM56" s="163" t="s">
        <v>491</v>
      </c>
      <c r="LLN56" s="163" t="s">
        <v>491</v>
      </c>
      <c r="LLO56" s="163" t="s">
        <v>491</v>
      </c>
      <c r="LLP56" s="163" t="s">
        <v>491</v>
      </c>
      <c r="LLQ56" s="163" t="s">
        <v>491</v>
      </c>
      <c r="LLR56" s="163" t="s">
        <v>491</v>
      </c>
      <c r="LLS56" s="163" t="s">
        <v>491</v>
      </c>
      <c r="LLT56" s="163" t="s">
        <v>491</v>
      </c>
      <c r="LLU56" s="163" t="s">
        <v>491</v>
      </c>
      <c r="LLV56" s="163" t="s">
        <v>491</v>
      </c>
      <c r="LLW56" s="163" t="s">
        <v>491</v>
      </c>
      <c r="LLX56" s="163" t="s">
        <v>491</v>
      </c>
      <c r="LLY56" s="163" t="s">
        <v>491</v>
      </c>
      <c r="LLZ56" s="163" t="s">
        <v>491</v>
      </c>
      <c r="LMA56" s="163" t="s">
        <v>491</v>
      </c>
      <c r="LMB56" s="163" t="s">
        <v>491</v>
      </c>
      <c r="LMC56" s="163" t="s">
        <v>491</v>
      </c>
      <c r="LMD56" s="163" t="s">
        <v>491</v>
      </c>
      <c r="LME56" s="163" t="s">
        <v>491</v>
      </c>
      <c r="LMF56" s="163" t="s">
        <v>491</v>
      </c>
      <c r="LMG56" s="163" t="s">
        <v>491</v>
      </c>
      <c r="LMH56" s="163" t="s">
        <v>491</v>
      </c>
      <c r="LMI56" s="163" t="s">
        <v>491</v>
      </c>
      <c r="LMJ56" s="163" t="s">
        <v>491</v>
      </c>
      <c r="LMK56" s="163" t="s">
        <v>491</v>
      </c>
      <c r="LML56" s="163" t="s">
        <v>491</v>
      </c>
      <c r="LMM56" s="163" t="s">
        <v>491</v>
      </c>
      <c r="LMN56" s="163" t="s">
        <v>491</v>
      </c>
      <c r="LMO56" s="163" t="s">
        <v>491</v>
      </c>
      <c r="LMP56" s="163" t="s">
        <v>491</v>
      </c>
      <c r="LMQ56" s="163" t="s">
        <v>491</v>
      </c>
      <c r="LMR56" s="163" t="s">
        <v>491</v>
      </c>
      <c r="LMS56" s="163" t="s">
        <v>491</v>
      </c>
      <c r="LMT56" s="163" t="s">
        <v>491</v>
      </c>
      <c r="LMU56" s="163" t="s">
        <v>491</v>
      </c>
      <c r="LMV56" s="163" t="s">
        <v>491</v>
      </c>
      <c r="LMW56" s="163" t="s">
        <v>491</v>
      </c>
      <c r="LMX56" s="163" t="s">
        <v>491</v>
      </c>
      <c r="LMY56" s="163" t="s">
        <v>491</v>
      </c>
      <c r="LMZ56" s="163" t="s">
        <v>491</v>
      </c>
      <c r="LNA56" s="163" t="s">
        <v>491</v>
      </c>
      <c r="LNB56" s="163" t="s">
        <v>491</v>
      </c>
      <c r="LNC56" s="163" t="s">
        <v>491</v>
      </c>
      <c r="LND56" s="163" t="s">
        <v>491</v>
      </c>
      <c r="LNE56" s="163" t="s">
        <v>491</v>
      </c>
      <c r="LNF56" s="163" t="s">
        <v>491</v>
      </c>
      <c r="LNG56" s="163" t="s">
        <v>491</v>
      </c>
      <c r="LNH56" s="163" t="s">
        <v>491</v>
      </c>
      <c r="LNI56" s="163" t="s">
        <v>491</v>
      </c>
      <c r="LNJ56" s="163" t="s">
        <v>491</v>
      </c>
      <c r="LNK56" s="163" t="s">
        <v>491</v>
      </c>
      <c r="LNL56" s="163" t="s">
        <v>491</v>
      </c>
      <c r="LNM56" s="163" t="s">
        <v>491</v>
      </c>
      <c r="LNN56" s="163" t="s">
        <v>491</v>
      </c>
      <c r="LNO56" s="163" t="s">
        <v>491</v>
      </c>
      <c r="LNP56" s="163" t="s">
        <v>491</v>
      </c>
      <c r="LNQ56" s="163" t="s">
        <v>491</v>
      </c>
      <c r="LNR56" s="163" t="s">
        <v>491</v>
      </c>
      <c r="LNS56" s="163" t="s">
        <v>491</v>
      </c>
      <c r="LNT56" s="163" t="s">
        <v>491</v>
      </c>
      <c r="LNU56" s="163" t="s">
        <v>491</v>
      </c>
      <c r="LNV56" s="163" t="s">
        <v>491</v>
      </c>
      <c r="LNW56" s="163" t="s">
        <v>491</v>
      </c>
      <c r="LNX56" s="163" t="s">
        <v>491</v>
      </c>
      <c r="LNY56" s="163" t="s">
        <v>491</v>
      </c>
      <c r="LNZ56" s="163" t="s">
        <v>491</v>
      </c>
      <c r="LOA56" s="163" t="s">
        <v>491</v>
      </c>
      <c r="LOB56" s="163" t="s">
        <v>491</v>
      </c>
      <c r="LOC56" s="163" t="s">
        <v>491</v>
      </c>
      <c r="LOD56" s="163" t="s">
        <v>491</v>
      </c>
      <c r="LOE56" s="163" t="s">
        <v>491</v>
      </c>
      <c r="LOF56" s="163" t="s">
        <v>491</v>
      </c>
      <c r="LOG56" s="163" t="s">
        <v>491</v>
      </c>
      <c r="LOH56" s="163" t="s">
        <v>491</v>
      </c>
      <c r="LOI56" s="163" t="s">
        <v>491</v>
      </c>
      <c r="LOJ56" s="163" t="s">
        <v>491</v>
      </c>
      <c r="LOK56" s="163" t="s">
        <v>491</v>
      </c>
      <c r="LOL56" s="163" t="s">
        <v>491</v>
      </c>
      <c r="LOM56" s="163" t="s">
        <v>491</v>
      </c>
      <c r="LON56" s="163" t="s">
        <v>491</v>
      </c>
      <c r="LOO56" s="163" t="s">
        <v>491</v>
      </c>
      <c r="LOP56" s="163" t="s">
        <v>491</v>
      </c>
      <c r="LOQ56" s="163" t="s">
        <v>491</v>
      </c>
      <c r="LOR56" s="163" t="s">
        <v>491</v>
      </c>
      <c r="LOS56" s="163" t="s">
        <v>491</v>
      </c>
      <c r="LOT56" s="163" t="s">
        <v>491</v>
      </c>
      <c r="LOU56" s="163" t="s">
        <v>491</v>
      </c>
      <c r="LOV56" s="163" t="s">
        <v>491</v>
      </c>
      <c r="LOW56" s="163" t="s">
        <v>491</v>
      </c>
      <c r="LOX56" s="163" t="s">
        <v>491</v>
      </c>
      <c r="LOY56" s="163" t="s">
        <v>491</v>
      </c>
      <c r="LOZ56" s="163" t="s">
        <v>491</v>
      </c>
      <c r="LPA56" s="163" t="s">
        <v>491</v>
      </c>
      <c r="LPB56" s="163" t="s">
        <v>491</v>
      </c>
      <c r="LPC56" s="163" t="s">
        <v>491</v>
      </c>
      <c r="LPD56" s="163" t="s">
        <v>491</v>
      </c>
      <c r="LPE56" s="163" t="s">
        <v>491</v>
      </c>
      <c r="LPF56" s="163" t="s">
        <v>491</v>
      </c>
      <c r="LPG56" s="163" t="s">
        <v>491</v>
      </c>
      <c r="LPH56" s="163" t="s">
        <v>491</v>
      </c>
      <c r="LPI56" s="163" t="s">
        <v>491</v>
      </c>
      <c r="LPJ56" s="163" t="s">
        <v>491</v>
      </c>
      <c r="LPK56" s="163" t="s">
        <v>491</v>
      </c>
      <c r="LPL56" s="163" t="s">
        <v>491</v>
      </c>
      <c r="LPM56" s="163" t="s">
        <v>491</v>
      </c>
      <c r="LPN56" s="163" t="s">
        <v>491</v>
      </c>
      <c r="LPO56" s="163" t="s">
        <v>491</v>
      </c>
      <c r="LPP56" s="163" t="s">
        <v>491</v>
      </c>
      <c r="LPQ56" s="163" t="s">
        <v>491</v>
      </c>
      <c r="LPR56" s="163" t="s">
        <v>491</v>
      </c>
      <c r="LPS56" s="163" t="s">
        <v>491</v>
      </c>
      <c r="LPT56" s="163" t="s">
        <v>491</v>
      </c>
      <c r="LPU56" s="163" t="s">
        <v>491</v>
      </c>
      <c r="LPV56" s="163" t="s">
        <v>491</v>
      </c>
      <c r="LPW56" s="163" t="s">
        <v>491</v>
      </c>
      <c r="LPX56" s="163" t="s">
        <v>491</v>
      </c>
      <c r="LPY56" s="163" t="s">
        <v>491</v>
      </c>
      <c r="LPZ56" s="163" t="s">
        <v>491</v>
      </c>
      <c r="LQA56" s="163" t="s">
        <v>491</v>
      </c>
      <c r="LQB56" s="163" t="s">
        <v>491</v>
      </c>
      <c r="LQC56" s="163" t="s">
        <v>491</v>
      </c>
      <c r="LQD56" s="163" t="s">
        <v>491</v>
      </c>
      <c r="LQE56" s="163" t="s">
        <v>491</v>
      </c>
      <c r="LQF56" s="163" t="s">
        <v>491</v>
      </c>
      <c r="LQG56" s="163" t="s">
        <v>491</v>
      </c>
      <c r="LQH56" s="163" t="s">
        <v>491</v>
      </c>
      <c r="LQI56" s="163" t="s">
        <v>491</v>
      </c>
      <c r="LQJ56" s="163" t="s">
        <v>491</v>
      </c>
      <c r="LQK56" s="163" t="s">
        <v>491</v>
      </c>
      <c r="LQL56" s="163" t="s">
        <v>491</v>
      </c>
      <c r="LQM56" s="163" t="s">
        <v>491</v>
      </c>
      <c r="LQN56" s="163" t="s">
        <v>491</v>
      </c>
      <c r="LQO56" s="163" t="s">
        <v>491</v>
      </c>
      <c r="LQP56" s="163" t="s">
        <v>491</v>
      </c>
      <c r="LQQ56" s="163" t="s">
        <v>491</v>
      </c>
      <c r="LQR56" s="163" t="s">
        <v>491</v>
      </c>
      <c r="LQS56" s="163" t="s">
        <v>491</v>
      </c>
      <c r="LQT56" s="163" t="s">
        <v>491</v>
      </c>
      <c r="LQU56" s="163" t="s">
        <v>491</v>
      </c>
      <c r="LQV56" s="163" t="s">
        <v>491</v>
      </c>
      <c r="LQW56" s="163" t="s">
        <v>491</v>
      </c>
      <c r="LQX56" s="163" t="s">
        <v>491</v>
      </c>
      <c r="LQY56" s="163" t="s">
        <v>491</v>
      </c>
      <c r="LQZ56" s="163" t="s">
        <v>491</v>
      </c>
      <c r="LRA56" s="163" t="s">
        <v>491</v>
      </c>
      <c r="LRB56" s="163" t="s">
        <v>491</v>
      </c>
      <c r="LRC56" s="163" t="s">
        <v>491</v>
      </c>
      <c r="LRD56" s="163" t="s">
        <v>491</v>
      </c>
      <c r="LRE56" s="163" t="s">
        <v>491</v>
      </c>
      <c r="LRF56" s="163" t="s">
        <v>491</v>
      </c>
      <c r="LRG56" s="163" t="s">
        <v>491</v>
      </c>
      <c r="LRH56" s="163" t="s">
        <v>491</v>
      </c>
      <c r="LRI56" s="163" t="s">
        <v>491</v>
      </c>
      <c r="LRJ56" s="163" t="s">
        <v>491</v>
      </c>
      <c r="LRK56" s="163" t="s">
        <v>491</v>
      </c>
      <c r="LRL56" s="163" t="s">
        <v>491</v>
      </c>
      <c r="LRM56" s="163" t="s">
        <v>491</v>
      </c>
      <c r="LRN56" s="163" t="s">
        <v>491</v>
      </c>
      <c r="LRO56" s="163" t="s">
        <v>491</v>
      </c>
      <c r="LRP56" s="163" t="s">
        <v>491</v>
      </c>
      <c r="LRQ56" s="163" t="s">
        <v>491</v>
      </c>
      <c r="LRR56" s="163" t="s">
        <v>491</v>
      </c>
      <c r="LRS56" s="163" t="s">
        <v>491</v>
      </c>
      <c r="LRT56" s="163" t="s">
        <v>491</v>
      </c>
      <c r="LRU56" s="163" t="s">
        <v>491</v>
      </c>
      <c r="LRV56" s="163" t="s">
        <v>491</v>
      </c>
      <c r="LRW56" s="163" t="s">
        <v>491</v>
      </c>
      <c r="LRX56" s="163" t="s">
        <v>491</v>
      </c>
      <c r="LRY56" s="163" t="s">
        <v>491</v>
      </c>
      <c r="LRZ56" s="163" t="s">
        <v>491</v>
      </c>
      <c r="LSA56" s="163" t="s">
        <v>491</v>
      </c>
      <c r="LSB56" s="163" t="s">
        <v>491</v>
      </c>
      <c r="LSC56" s="163" t="s">
        <v>491</v>
      </c>
      <c r="LSD56" s="163" t="s">
        <v>491</v>
      </c>
      <c r="LSE56" s="163" t="s">
        <v>491</v>
      </c>
      <c r="LSF56" s="163" t="s">
        <v>491</v>
      </c>
      <c r="LSG56" s="163" t="s">
        <v>491</v>
      </c>
      <c r="LSH56" s="163" t="s">
        <v>491</v>
      </c>
      <c r="LSI56" s="163" t="s">
        <v>491</v>
      </c>
      <c r="LSJ56" s="163" t="s">
        <v>491</v>
      </c>
      <c r="LSK56" s="163" t="s">
        <v>491</v>
      </c>
      <c r="LSL56" s="163" t="s">
        <v>491</v>
      </c>
      <c r="LSM56" s="163" t="s">
        <v>491</v>
      </c>
      <c r="LSN56" s="163" t="s">
        <v>491</v>
      </c>
      <c r="LSO56" s="163" t="s">
        <v>491</v>
      </c>
      <c r="LSP56" s="163" t="s">
        <v>491</v>
      </c>
      <c r="LSQ56" s="163" t="s">
        <v>491</v>
      </c>
      <c r="LSR56" s="163" t="s">
        <v>491</v>
      </c>
      <c r="LSS56" s="163" t="s">
        <v>491</v>
      </c>
      <c r="LST56" s="163" t="s">
        <v>491</v>
      </c>
      <c r="LSU56" s="163" t="s">
        <v>491</v>
      </c>
      <c r="LSV56" s="163" t="s">
        <v>491</v>
      </c>
      <c r="LSW56" s="163" t="s">
        <v>491</v>
      </c>
      <c r="LSX56" s="163" t="s">
        <v>491</v>
      </c>
      <c r="LSY56" s="163" t="s">
        <v>491</v>
      </c>
      <c r="LSZ56" s="163" t="s">
        <v>491</v>
      </c>
      <c r="LTA56" s="163" t="s">
        <v>491</v>
      </c>
      <c r="LTB56" s="163" t="s">
        <v>491</v>
      </c>
      <c r="LTC56" s="163" t="s">
        <v>491</v>
      </c>
      <c r="LTD56" s="163" t="s">
        <v>491</v>
      </c>
      <c r="LTE56" s="163" t="s">
        <v>491</v>
      </c>
      <c r="LTF56" s="163" t="s">
        <v>491</v>
      </c>
      <c r="LTG56" s="163" t="s">
        <v>491</v>
      </c>
      <c r="LTH56" s="163" t="s">
        <v>491</v>
      </c>
      <c r="LTI56" s="163" t="s">
        <v>491</v>
      </c>
      <c r="LTJ56" s="163" t="s">
        <v>491</v>
      </c>
      <c r="LTK56" s="163" t="s">
        <v>491</v>
      </c>
      <c r="LTL56" s="163" t="s">
        <v>491</v>
      </c>
      <c r="LTM56" s="163" t="s">
        <v>491</v>
      </c>
      <c r="LTN56" s="163" t="s">
        <v>491</v>
      </c>
      <c r="LTO56" s="163" t="s">
        <v>491</v>
      </c>
      <c r="LTP56" s="163" t="s">
        <v>491</v>
      </c>
      <c r="LTQ56" s="163" t="s">
        <v>491</v>
      </c>
      <c r="LTR56" s="163" t="s">
        <v>491</v>
      </c>
      <c r="LTS56" s="163" t="s">
        <v>491</v>
      </c>
      <c r="LTT56" s="163" t="s">
        <v>491</v>
      </c>
      <c r="LTU56" s="163" t="s">
        <v>491</v>
      </c>
      <c r="LTV56" s="163" t="s">
        <v>491</v>
      </c>
      <c r="LTW56" s="163" t="s">
        <v>491</v>
      </c>
      <c r="LTX56" s="163" t="s">
        <v>491</v>
      </c>
      <c r="LTY56" s="163" t="s">
        <v>491</v>
      </c>
      <c r="LTZ56" s="163" t="s">
        <v>491</v>
      </c>
      <c r="LUA56" s="163" t="s">
        <v>491</v>
      </c>
      <c r="LUB56" s="163" t="s">
        <v>491</v>
      </c>
      <c r="LUC56" s="163" t="s">
        <v>491</v>
      </c>
      <c r="LUD56" s="163" t="s">
        <v>491</v>
      </c>
      <c r="LUE56" s="163" t="s">
        <v>491</v>
      </c>
      <c r="LUF56" s="163" t="s">
        <v>491</v>
      </c>
      <c r="LUG56" s="163" t="s">
        <v>491</v>
      </c>
      <c r="LUH56" s="163" t="s">
        <v>491</v>
      </c>
      <c r="LUI56" s="163" t="s">
        <v>491</v>
      </c>
      <c r="LUJ56" s="163" t="s">
        <v>491</v>
      </c>
      <c r="LUK56" s="163" t="s">
        <v>491</v>
      </c>
      <c r="LUL56" s="163" t="s">
        <v>491</v>
      </c>
      <c r="LUM56" s="163" t="s">
        <v>491</v>
      </c>
      <c r="LUN56" s="163" t="s">
        <v>491</v>
      </c>
      <c r="LUO56" s="163" t="s">
        <v>491</v>
      </c>
      <c r="LUP56" s="163" t="s">
        <v>491</v>
      </c>
      <c r="LUQ56" s="163" t="s">
        <v>491</v>
      </c>
      <c r="LUR56" s="163" t="s">
        <v>491</v>
      </c>
      <c r="LUS56" s="163" t="s">
        <v>491</v>
      </c>
      <c r="LUT56" s="163" t="s">
        <v>491</v>
      </c>
      <c r="LUU56" s="163" t="s">
        <v>491</v>
      </c>
      <c r="LUV56" s="163" t="s">
        <v>491</v>
      </c>
      <c r="LUW56" s="163" t="s">
        <v>491</v>
      </c>
      <c r="LUX56" s="163" t="s">
        <v>491</v>
      </c>
      <c r="LUY56" s="163" t="s">
        <v>491</v>
      </c>
      <c r="LUZ56" s="163" t="s">
        <v>491</v>
      </c>
      <c r="LVA56" s="163" t="s">
        <v>491</v>
      </c>
      <c r="LVB56" s="163" t="s">
        <v>491</v>
      </c>
      <c r="LVC56" s="163" t="s">
        <v>491</v>
      </c>
      <c r="LVD56" s="163" t="s">
        <v>491</v>
      </c>
      <c r="LVE56" s="163" t="s">
        <v>491</v>
      </c>
      <c r="LVF56" s="163" t="s">
        <v>491</v>
      </c>
      <c r="LVG56" s="163" t="s">
        <v>491</v>
      </c>
      <c r="LVH56" s="163" t="s">
        <v>491</v>
      </c>
      <c r="LVI56" s="163" t="s">
        <v>491</v>
      </c>
      <c r="LVJ56" s="163" t="s">
        <v>491</v>
      </c>
      <c r="LVK56" s="163" t="s">
        <v>491</v>
      </c>
      <c r="LVL56" s="163" t="s">
        <v>491</v>
      </c>
      <c r="LVM56" s="163" t="s">
        <v>491</v>
      </c>
      <c r="LVN56" s="163" t="s">
        <v>491</v>
      </c>
      <c r="LVO56" s="163" t="s">
        <v>491</v>
      </c>
      <c r="LVP56" s="163" t="s">
        <v>491</v>
      </c>
      <c r="LVQ56" s="163" t="s">
        <v>491</v>
      </c>
      <c r="LVR56" s="163" t="s">
        <v>491</v>
      </c>
      <c r="LVS56" s="163" t="s">
        <v>491</v>
      </c>
      <c r="LVT56" s="163" t="s">
        <v>491</v>
      </c>
      <c r="LVU56" s="163" t="s">
        <v>491</v>
      </c>
      <c r="LVV56" s="163" t="s">
        <v>491</v>
      </c>
      <c r="LVW56" s="163" t="s">
        <v>491</v>
      </c>
      <c r="LVX56" s="163" t="s">
        <v>491</v>
      </c>
      <c r="LVY56" s="163" t="s">
        <v>491</v>
      </c>
      <c r="LVZ56" s="163" t="s">
        <v>491</v>
      </c>
      <c r="LWA56" s="163" t="s">
        <v>491</v>
      </c>
      <c r="LWB56" s="163" t="s">
        <v>491</v>
      </c>
      <c r="LWC56" s="163" t="s">
        <v>491</v>
      </c>
      <c r="LWD56" s="163" t="s">
        <v>491</v>
      </c>
      <c r="LWE56" s="163" t="s">
        <v>491</v>
      </c>
      <c r="LWF56" s="163" t="s">
        <v>491</v>
      </c>
      <c r="LWG56" s="163" t="s">
        <v>491</v>
      </c>
      <c r="LWH56" s="163" t="s">
        <v>491</v>
      </c>
      <c r="LWI56" s="163" t="s">
        <v>491</v>
      </c>
      <c r="LWJ56" s="163" t="s">
        <v>491</v>
      </c>
      <c r="LWK56" s="163" t="s">
        <v>491</v>
      </c>
      <c r="LWL56" s="163" t="s">
        <v>491</v>
      </c>
      <c r="LWM56" s="163" t="s">
        <v>491</v>
      </c>
      <c r="LWN56" s="163" t="s">
        <v>491</v>
      </c>
      <c r="LWO56" s="163" t="s">
        <v>491</v>
      </c>
      <c r="LWP56" s="163" t="s">
        <v>491</v>
      </c>
      <c r="LWQ56" s="163" t="s">
        <v>491</v>
      </c>
      <c r="LWR56" s="163" t="s">
        <v>491</v>
      </c>
      <c r="LWS56" s="163" t="s">
        <v>491</v>
      </c>
      <c r="LWT56" s="163" t="s">
        <v>491</v>
      </c>
      <c r="LWU56" s="163" t="s">
        <v>491</v>
      </c>
      <c r="LWV56" s="163" t="s">
        <v>491</v>
      </c>
      <c r="LWW56" s="163" t="s">
        <v>491</v>
      </c>
      <c r="LWX56" s="163" t="s">
        <v>491</v>
      </c>
      <c r="LWY56" s="163" t="s">
        <v>491</v>
      </c>
      <c r="LWZ56" s="163" t="s">
        <v>491</v>
      </c>
      <c r="LXA56" s="163" t="s">
        <v>491</v>
      </c>
      <c r="LXB56" s="163" t="s">
        <v>491</v>
      </c>
      <c r="LXC56" s="163" t="s">
        <v>491</v>
      </c>
      <c r="LXD56" s="163" t="s">
        <v>491</v>
      </c>
      <c r="LXE56" s="163" t="s">
        <v>491</v>
      </c>
      <c r="LXF56" s="163" t="s">
        <v>491</v>
      </c>
      <c r="LXG56" s="163" t="s">
        <v>491</v>
      </c>
      <c r="LXH56" s="163" t="s">
        <v>491</v>
      </c>
      <c r="LXI56" s="163" t="s">
        <v>491</v>
      </c>
      <c r="LXJ56" s="163" t="s">
        <v>491</v>
      </c>
      <c r="LXK56" s="163" t="s">
        <v>491</v>
      </c>
      <c r="LXL56" s="163" t="s">
        <v>491</v>
      </c>
      <c r="LXM56" s="163" t="s">
        <v>491</v>
      </c>
      <c r="LXN56" s="163" t="s">
        <v>491</v>
      </c>
      <c r="LXO56" s="163" t="s">
        <v>491</v>
      </c>
      <c r="LXP56" s="163" t="s">
        <v>491</v>
      </c>
      <c r="LXQ56" s="163" t="s">
        <v>491</v>
      </c>
      <c r="LXR56" s="163" t="s">
        <v>491</v>
      </c>
      <c r="LXS56" s="163" t="s">
        <v>491</v>
      </c>
      <c r="LXT56" s="163" t="s">
        <v>491</v>
      </c>
      <c r="LXU56" s="163" t="s">
        <v>491</v>
      </c>
      <c r="LXV56" s="163" t="s">
        <v>491</v>
      </c>
      <c r="LXW56" s="163" t="s">
        <v>491</v>
      </c>
      <c r="LXX56" s="163" t="s">
        <v>491</v>
      </c>
      <c r="LXY56" s="163" t="s">
        <v>491</v>
      </c>
      <c r="LXZ56" s="163" t="s">
        <v>491</v>
      </c>
      <c r="LYA56" s="163" t="s">
        <v>491</v>
      </c>
      <c r="LYB56" s="163" t="s">
        <v>491</v>
      </c>
      <c r="LYC56" s="163" t="s">
        <v>491</v>
      </c>
      <c r="LYD56" s="163" t="s">
        <v>491</v>
      </c>
      <c r="LYE56" s="163" t="s">
        <v>491</v>
      </c>
      <c r="LYF56" s="163" t="s">
        <v>491</v>
      </c>
      <c r="LYG56" s="163" t="s">
        <v>491</v>
      </c>
      <c r="LYH56" s="163" t="s">
        <v>491</v>
      </c>
      <c r="LYI56" s="163" t="s">
        <v>491</v>
      </c>
      <c r="LYJ56" s="163" t="s">
        <v>491</v>
      </c>
      <c r="LYK56" s="163" t="s">
        <v>491</v>
      </c>
      <c r="LYL56" s="163" t="s">
        <v>491</v>
      </c>
      <c r="LYM56" s="163" t="s">
        <v>491</v>
      </c>
      <c r="LYN56" s="163" t="s">
        <v>491</v>
      </c>
      <c r="LYO56" s="163" t="s">
        <v>491</v>
      </c>
      <c r="LYP56" s="163" t="s">
        <v>491</v>
      </c>
      <c r="LYQ56" s="163" t="s">
        <v>491</v>
      </c>
      <c r="LYR56" s="163" t="s">
        <v>491</v>
      </c>
      <c r="LYS56" s="163" t="s">
        <v>491</v>
      </c>
      <c r="LYT56" s="163" t="s">
        <v>491</v>
      </c>
      <c r="LYU56" s="163" t="s">
        <v>491</v>
      </c>
      <c r="LYV56" s="163" t="s">
        <v>491</v>
      </c>
      <c r="LYW56" s="163" t="s">
        <v>491</v>
      </c>
      <c r="LYX56" s="163" t="s">
        <v>491</v>
      </c>
      <c r="LYY56" s="163" t="s">
        <v>491</v>
      </c>
      <c r="LYZ56" s="163" t="s">
        <v>491</v>
      </c>
      <c r="LZA56" s="163" t="s">
        <v>491</v>
      </c>
      <c r="LZB56" s="163" t="s">
        <v>491</v>
      </c>
      <c r="LZC56" s="163" t="s">
        <v>491</v>
      </c>
      <c r="LZD56" s="163" t="s">
        <v>491</v>
      </c>
      <c r="LZE56" s="163" t="s">
        <v>491</v>
      </c>
      <c r="LZF56" s="163" t="s">
        <v>491</v>
      </c>
      <c r="LZG56" s="163" t="s">
        <v>491</v>
      </c>
      <c r="LZH56" s="163" t="s">
        <v>491</v>
      </c>
      <c r="LZI56" s="163" t="s">
        <v>491</v>
      </c>
      <c r="LZJ56" s="163" t="s">
        <v>491</v>
      </c>
      <c r="LZK56" s="163" t="s">
        <v>491</v>
      </c>
      <c r="LZL56" s="163" t="s">
        <v>491</v>
      </c>
      <c r="LZM56" s="163" t="s">
        <v>491</v>
      </c>
      <c r="LZN56" s="163" t="s">
        <v>491</v>
      </c>
      <c r="LZO56" s="163" t="s">
        <v>491</v>
      </c>
      <c r="LZP56" s="163" t="s">
        <v>491</v>
      </c>
      <c r="LZQ56" s="163" t="s">
        <v>491</v>
      </c>
      <c r="LZR56" s="163" t="s">
        <v>491</v>
      </c>
      <c r="LZS56" s="163" t="s">
        <v>491</v>
      </c>
      <c r="LZT56" s="163" t="s">
        <v>491</v>
      </c>
      <c r="LZU56" s="163" t="s">
        <v>491</v>
      </c>
      <c r="LZV56" s="163" t="s">
        <v>491</v>
      </c>
      <c r="LZW56" s="163" t="s">
        <v>491</v>
      </c>
      <c r="LZX56" s="163" t="s">
        <v>491</v>
      </c>
      <c r="LZY56" s="163" t="s">
        <v>491</v>
      </c>
      <c r="LZZ56" s="163" t="s">
        <v>491</v>
      </c>
      <c r="MAA56" s="163" t="s">
        <v>491</v>
      </c>
      <c r="MAB56" s="163" t="s">
        <v>491</v>
      </c>
      <c r="MAC56" s="163" t="s">
        <v>491</v>
      </c>
      <c r="MAD56" s="163" t="s">
        <v>491</v>
      </c>
      <c r="MAE56" s="163" t="s">
        <v>491</v>
      </c>
      <c r="MAF56" s="163" t="s">
        <v>491</v>
      </c>
      <c r="MAG56" s="163" t="s">
        <v>491</v>
      </c>
      <c r="MAH56" s="163" t="s">
        <v>491</v>
      </c>
      <c r="MAI56" s="163" t="s">
        <v>491</v>
      </c>
      <c r="MAJ56" s="163" t="s">
        <v>491</v>
      </c>
      <c r="MAK56" s="163" t="s">
        <v>491</v>
      </c>
      <c r="MAL56" s="163" t="s">
        <v>491</v>
      </c>
      <c r="MAM56" s="163" t="s">
        <v>491</v>
      </c>
      <c r="MAN56" s="163" t="s">
        <v>491</v>
      </c>
      <c r="MAO56" s="163" t="s">
        <v>491</v>
      </c>
      <c r="MAP56" s="163" t="s">
        <v>491</v>
      </c>
      <c r="MAQ56" s="163" t="s">
        <v>491</v>
      </c>
      <c r="MAR56" s="163" t="s">
        <v>491</v>
      </c>
      <c r="MAS56" s="163" t="s">
        <v>491</v>
      </c>
      <c r="MAT56" s="163" t="s">
        <v>491</v>
      </c>
      <c r="MAU56" s="163" t="s">
        <v>491</v>
      </c>
      <c r="MAV56" s="163" t="s">
        <v>491</v>
      </c>
      <c r="MAW56" s="163" t="s">
        <v>491</v>
      </c>
      <c r="MAX56" s="163" t="s">
        <v>491</v>
      </c>
      <c r="MAY56" s="163" t="s">
        <v>491</v>
      </c>
      <c r="MAZ56" s="163" t="s">
        <v>491</v>
      </c>
      <c r="MBA56" s="163" t="s">
        <v>491</v>
      </c>
      <c r="MBB56" s="163" t="s">
        <v>491</v>
      </c>
      <c r="MBC56" s="163" t="s">
        <v>491</v>
      </c>
      <c r="MBD56" s="163" t="s">
        <v>491</v>
      </c>
      <c r="MBE56" s="163" t="s">
        <v>491</v>
      </c>
      <c r="MBF56" s="163" t="s">
        <v>491</v>
      </c>
      <c r="MBG56" s="163" t="s">
        <v>491</v>
      </c>
      <c r="MBH56" s="163" t="s">
        <v>491</v>
      </c>
      <c r="MBI56" s="163" t="s">
        <v>491</v>
      </c>
      <c r="MBJ56" s="163" t="s">
        <v>491</v>
      </c>
      <c r="MBK56" s="163" t="s">
        <v>491</v>
      </c>
      <c r="MBL56" s="163" t="s">
        <v>491</v>
      </c>
      <c r="MBM56" s="163" t="s">
        <v>491</v>
      </c>
      <c r="MBN56" s="163" t="s">
        <v>491</v>
      </c>
      <c r="MBO56" s="163" t="s">
        <v>491</v>
      </c>
      <c r="MBP56" s="163" t="s">
        <v>491</v>
      </c>
      <c r="MBQ56" s="163" t="s">
        <v>491</v>
      </c>
      <c r="MBR56" s="163" t="s">
        <v>491</v>
      </c>
      <c r="MBS56" s="163" t="s">
        <v>491</v>
      </c>
      <c r="MBT56" s="163" t="s">
        <v>491</v>
      </c>
      <c r="MBU56" s="163" t="s">
        <v>491</v>
      </c>
      <c r="MBV56" s="163" t="s">
        <v>491</v>
      </c>
      <c r="MBW56" s="163" t="s">
        <v>491</v>
      </c>
      <c r="MBX56" s="163" t="s">
        <v>491</v>
      </c>
      <c r="MBY56" s="163" t="s">
        <v>491</v>
      </c>
      <c r="MBZ56" s="163" t="s">
        <v>491</v>
      </c>
      <c r="MCA56" s="163" t="s">
        <v>491</v>
      </c>
      <c r="MCB56" s="163" t="s">
        <v>491</v>
      </c>
      <c r="MCC56" s="163" t="s">
        <v>491</v>
      </c>
      <c r="MCD56" s="163" t="s">
        <v>491</v>
      </c>
      <c r="MCE56" s="163" t="s">
        <v>491</v>
      </c>
      <c r="MCF56" s="163" t="s">
        <v>491</v>
      </c>
      <c r="MCG56" s="163" t="s">
        <v>491</v>
      </c>
      <c r="MCH56" s="163" t="s">
        <v>491</v>
      </c>
      <c r="MCI56" s="163" t="s">
        <v>491</v>
      </c>
      <c r="MCJ56" s="163" t="s">
        <v>491</v>
      </c>
      <c r="MCK56" s="163" t="s">
        <v>491</v>
      </c>
      <c r="MCL56" s="163" t="s">
        <v>491</v>
      </c>
      <c r="MCM56" s="163" t="s">
        <v>491</v>
      </c>
      <c r="MCN56" s="163" t="s">
        <v>491</v>
      </c>
      <c r="MCO56" s="163" t="s">
        <v>491</v>
      </c>
      <c r="MCP56" s="163" t="s">
        <v>491</v>
      </c>
      <c r="MCQ56" s="163" t="s">
        <v>491</v>
      </c>
      <c r="MCR56" s="163" t="s">
        <v>491</v>
      </c>
      <c r="MCS56" s="163" t="s">
        <v>491</v>
      </c>
      <c r="MCT56" s="163" t="s">
        <v>491</v>
      </c>
      <c r="MCU56" s="163" t="s">
        <v>491</v>
      </c>
      <c r="MCV56" s="163" t="s">
        <v>491</v>
      </c>
      <c r="MCW56" s="163" t="s">
        <v>491</v>
      </c>
      <c r="MCX56" s="163" t="s">
        <v>491</v>
      </c>
      <c r="MCY56" s="163" t="s">
        <v>491</v>
      </c>
      <c r="MCZ56" s="163" t="s">
        <v>491</v>
      </c>
      <c r="MDA56" s="163" t="s">
        <v>491</v>
      </c>
      <c r="MDB56" s="163" t="s">
        <v>491</v>
      </c>
      <c r="MDC56" s="163" t="s">
        <v>491</v>
      </c>
      <c r="MDD56" s="163" t="s">
        <v>491</v>
      </c>
      <c r="MDE56" s="163" t="s">
        <v>491</v>
      </c>
      <c r="MDF56" s="163" t="s">
        <v>491</v>
      </c>
      <c r="MDG56" s="163" t="s">
        <v>491</v>
      </c>
      <c r="MDH56" s="163" t="s">
        <v>491</v>
      </c>
      <c r="MDI56" s="163" t="s">
        <v>491</v>
      </c>
      <c r="MDJ56" s="163" t="s">
        <v>491</v>
      </c>
      <c r="MDK56" s="163" t="s">
        <v>491</v>
      </c>
      <c r="MDL56" s="163" t="s">
        <v>491</v>
      </c>
      <c r="MDM56" s="163" t="s">
        <v>491</v>
      </c>
      <c r="MDN56" s="163" t="s">
        <v>491</v>
      </c>
      <c r="MDO56" s="163" t="s">
        <v>491</v>
      </c>
      <c r="MDP56" s="163" t="s">
        <v>491</v>
      </c>
      <c r="MDQ56" s="163" t="s">
        <v>491</v>
      </c>
      <c r="MDR56" s="163" t="s">
        <v>491</v>
      </c>
      <c r="MDS56" s="163" t="s">
        <v>491</v>
      </c>
      <c r="MDT56" s="163" t="s">
        <v>491</v>
      </c>
      <c r="MDU56" s="163" t="s">
        <v>491</v>
      </c>
      <c r="MDV56" s="163" t="s">
        <v>491</v>
      </c>
      <c r="MDW56" s="163" t="s">
        <v>491</v>
      </c>
      <c r="MDX56" s="163" t="s">
        <v>491</v>
      </c>
      <c r="MDY56" s="163" t="s">
        <v>491</v>
      </c>
      <c r="MDZ56" s="163" t="s">
        <v>491</v>
      </c>
      <c r="MEA56" s="163" t="s">
        <v>491</v>
      </c>
      <c r="MEB56" s="163" t="s">
        <v>491</v>
      </c>
      <c r="MEC56" s="163" t="s">
        <v>491</v>
      </c>
      <c r="MED56" s="163" t="s">
        <v>491</v>
      </c>
      <c r="MEE56" s="163" t="s">
        <v>491</v>
      </c>
      <c r="MEF56" s="163" t="s">
        <v>491</v>
      </c>
      <c r="MEG56" s="163" t="s">
        <v>491</v>
      </c>
      <c r="MEH56" s="163" t="s">
        <v>491</v>
      </c>
      <c r="MEI56" s="163" t="s">
        <v>491</v>
      </c>
      <c r="MEJ56" s="163" t="s">
        <v>491</v>
      </c>
      <c r="MEK56" s="163" t="s">
        <v>491</v>
      </c>
      <c r="MEL56" s="163" t="s">
        <v>491</v>
      </c>
      <c r="MEM56" s="163" t="s">
        <v>491</v>
      </c>
      <c r="MEN56" s="163" t="s">
        <v>491</v>
      </c>
      <c r="MEO56" s="163" t="s">
        <v>491</v>
      </c>
      <c r="MEP56" s="163" t="s">
        <v>491</v>
      </c>
      <c r="MEQ56" s="163" t="s">
        <v>491</v>
      </c>
      <c r="MER56" s="163" t="s">
        <v>491</v>
      </c>
      <c r="MES56" s="163" t="s">
        <v>491</v>
      </c>
      <c r="MET56" s="163" t="s">
        <v>491</v>
      </c>
      <c r="MEU56" s="163" t="s">
        <v>491</v>
      </c>
      <c r="MEV56" s="163" t="s">
        <v>491</v>
      </c>
      <c r="MEW56" s="163" t="s">
        <v>491</v>
      </c>
      <c r="MEX56" s="163" t="s">
        <v>491</v>
      </c>
      <c r="MEY56" s="163" t="s">
        <v>491</v>
      </c>
      <c r="MEZ56" s="163" t="s">
        <v>491</v>
      </c>
      <c r="MFA56" s="163" t="s">
        <v>491</v>
      </c>
      <c r="MFB56" s="163" t="s">
        <v>491</v>
      </c>
      <c r="MFC56" s="163" t="s">
        <v>491</v>
      </c>
      <c r="MFD56" s="163" t="s">
        <v>491</v>
      </c>
      <c r="MFE56" s="163" t="s">
        <v>491</v>
      </c>
      <c r="MFF56" s="163" t="s">
        <v>491</v>
      </c>
      <c r="MFG56" s="163" t="s">
        <v>491</v>
      </c>
      <c r="MFH56" s="163" t="s">
        <v>491</v>
      </c>
      <c r="MFI56" s="163" t="s">
        <v>491</v>
      </c>
      <c r="MFJ56" s="163" t="s">
        <v>491</v>
      </c>
      <c r="MFK56" s="163" t="s">
        <v>491</v>
      </c>
      <c r="MFL56" s="163" t="s">
        <v>491</v>
      </c>
      <c r="MFM56" s="163" t="s">
        <v>491</v>
      </c>
      <c r="MFN56" s="163" t="s">
        <v>491</v>
      </c>
      <c r="MFO56" s="163" t="s">
        <v>491</v>
      </c>
      <c r="MFP56" s="163" t="s">
        <v>491</v>
      </c>
      <c r="MFQ56" s="163" t="s">
        <v>491</v>
      </c>
      <c r="MFR56" s="163" t="s">
        <v>491</v>
      </c>
      <c r="MFS56" s="163" t="s">
        <v>491</v>
      </c>
      <c r="MFT56" s="163" t="s">
        <v>491</v>
      </c>
      <c r="MFU56" s="163" t="s">
        <v>491</v>
      </c>
      <c r="MFV56" s="163" t="s">
        <v>491</v>
      </c>
      <c r="MFW56" s="163" t="s">
        <v>491</v>
      </c>
      <c r="MFX56" s="163" t="s">
        <v>491</v>
      </c>
      <c r="MFY56" s="163" t="s">
        <v>491</v>
      </c>
      <c r="MFZ56" s="163" t="s">
        <v>491</v>
      </c>
      <c r="MGA56" s="163" t="s">
        <v>491</v>
      </c>
      <c r="MGB56" s="163" t="s">
        <v>491</v>
      </c>
      <c r="MGC56" s="163" t="s">
        <v>491</v>
      </c>
      <c r="MGD56" s="163" t="s">
        <v>491</v>
      </c>
      <c r="MGE56" s="163" t="s">
        <v>491</v>
      </c>
      <c r="MGF56" s="163" t="s">
        <v>491</v>
      </c>
      <c r="MGG56" s="163" t="s">
        <v>491</v>
      </c>
      <c r="MGH56" s="163" t="s">
        <v>491</v>
      </c>
      <c r="MGI56" s="163" t="s">
        <v>491</v>
      </c>
      <c r="MGJ56" s="163" t="s">
        <v>491</v>
      </c>
      <c r="MGK56" s="163" t="s">
        <v>491</v>
      </c>
      <c r="MGL56" s="163" t="s">
        <v>491</v>
      </c>
      <c r="MGM56" s="163" t="s">
        <v>491</v>
      </c>
      <c r="MGN56" s="163" t="s">
        <v>491</v>
      </c>
      <c r="MGO56" s="163" t="s">
        <v>491</v>
      </c>
      <c r="MGP56" s="163" t="s">
        <v>491</v>
      </c>
      <c r="MGQ56" s="163" t="s">
        <v>491</v>
      </c>
      <c r="MGR56" s="163" t="s">
        <v>491</v>
      </c>
      <c r="MGS56" s="163" t="s">
        <v>491</v>
      </c>
      <c r="MGT56" s="163" t="s">
        <v>491</v>
      </c>
      <c r="MGU56" s="163" t="s">
        <v>491</v>
      </c>
      <c r="MGV56" s="163" t="s">
        <v>491</v>
      </c>
      <c r="MGW56" s="163" t="s">
        <v>491</v>
      </c>
      <c r="MGX56" s="163" t="s">
        <v>491</v>
      </c>
      <c r="MGY56" s="163" t="s">
        <v>491</v>
      </c>
      <c r="MGZ56" s="163" t="s">
        <v>491</v>
      </c>
      <c r="MHA56" s="163" t="s">
        <v>491</v>
      </c>
      <c r="MHB56" s="163" t="s">
        <v>491</v>
      </c>
      <c r="MHC56" s="163" t="s">
        <v>491</v>
      </c>
      <c r="MHD56" s="163" t="s">
        <v>491</v>
      </c>
      <c r="MHE56" s="163" t="s">
        <v>491</v>
      </c>
      <c r="MHF56" s="163" t="s">
        <v>491</v>
      </c>
      <c r="MHG56" s="163" t="s">
        <v>491</v>
      </c>
      <c r="MHH56" s="163" t="s">
        <v>491</v>
      </c>
      <c r="MHI56" s="163" t="s">
        <v>491</v>
      </c>
      <c r="MHJ56" s="163" t="s">
        <v>491</v>
      </c>
      <c r="MHK56" s="163" t="s">
        <v>491</v>
      </c>
      <c r="MHL56" s="163" t="s">
        <v>491</v>
      </c>
      <c r="MHM56" s="163" t="s">
        <v>491</v>
      </c>
      <c r="MHN56" s="163" t="s">
        <v>491</v>
      </c>
      <c r="MHO56" s="163" t="s">
        <v>491</v>
      </c>
      <c r="MHP56" s="163" t="s">
        <v>491</v>
      </c>
      <c r="MHQ56" s="163" t="s">
        <v>491</v>
      </c>
      <c r="MHR56" s="163" t="s">
        <v>491</v>
      </c>
      <c r="MHS56" s="163" t="s">
        <v>491</v>
      </c>
      <c r="MHT56" s="163" t="s">
        <v>491</v>
      </c>
      <c r="MHU56" s="163" t="s">
        <v>491</v>
      </c>
      <c r="MHV56" s="163" t="s">
        <v>491</v>
      </c>
      <c r="MHW56" s="163" t="s">
        <v>491</v>
      </c>
      <c r="MHX56" s="163" t="s">
        <v>491</v>
      </c>
      <c r="MHY56" s="163" t="s">
        <v>491</v>
      </c>
      <c r="MHZ56" s="163" t="s">
        <v>491</v>
      </c>
      <c r="MIA56" s="163" t="s">
        <v>491</v>
      </c>
      <c r="MIB56" s="163" t="s">
        <v>491</v>
      </c>
      <c r="MIC56" s="163" t="s">
        <v>491</v>
      </c>
      <c r="MID56" s="163" t="s">
        <v>491</v>
      </c>
      <c r="MIE56" s="163" t="s">
        <v>491</v>
      </c>
      <c r="MIF56" s="163" t="s">
        <v>491</v>
      </c>
      <c r="MIG56" s="163" t="s">
        <v>491</v>
      </c>
      <c r="MIH56" s="163" t="s">
        <v>491</v>
      </c>
      <c r="MII56" s="163" t="s">
        <v>491</v>
      </c>
      <c r="MIJ56" s="163" t="s">
        <v>491</v>
      </c>
      <c r="MIK56" s="163" t="s">
        <v>491</v>
      </c>
      <c r="MIL56" s="163" t="s">
        <v>491</v>
      </c>
      <c r="MIM56" s="163" t="s">
        <v>491</v>
      </c>
      <c r="MIN56" s="163" t="s">
        <v>491</v>
      </c>
      <c r="MIO56" s="163" t="s">
        <v>491</v>
      </c>
      <c r="MIP56" s="163" t="s">
        <v>491</v>
      </c>
      <c r="MIQ56" s="163" t="s">
        <v>491</v>
      </c>
      <c r="MIR56" s="163" t="s">
        <v>491</v>
      </c>
      <c r="MIS56" s="163" t="s">
        <v>491</v>
      </c>
      <c r="MIT56" s="163" t="s">
        <v>491</v>
      </c>
      <c r="MIU56" s="163" t="s">
        <v>491</v>
      </c>
      <c r="MIV56" s="163" t="s">
        <v>491</v>
      </c>
      <c r="MIW56" s="163" t="s">
        <v>491</v>
      </c>
      <c r="MIX56" s="163" t="s">
        <v>491</v>
      </c>
      <c r="MIY56" s="163" t="s">
        <v>491</v>
      </c>
      <c r="MIZ56" s="163" t="s">
        <v>491</v>
      </c>
      <c r="MJA56" s="163" t="s">
        <v>491</v>
      </c>
      <c r="MJB56" s="163" t="s">
        <v>491</v>
      </c>
      <c r="MJC56" s="163" t="s">
        <v>491</v>
      </c>
      <c r="MJD56" s="163" t="s">
        <v>491</v>
      </c>
      <c r="MJE56" s="163" t="s">
        <v>491</v>
      </c>
      <c r="MJF56" s="163" t="s">
        <v>491</v>
      </c>
      <c r="MJG56" s="163" t="s">
        <v>491</v>
      </c>
      <c r="MJH56" s="163" t="s">
        <v>491</v>
      </c>
      <c r="MJI56" s="163" t="s">
        <v>491</v>
      </c>
      <c r="MJJ56" s="163" t="s">
        <v>491</v>
      </c>
      <c r="MJK56" s="163" t="s">
        <v>491</v>
      </c>
      <c r="MJL56" s="163" t="s">
        <v>491</v>
      </c>
      <c r="MJM56" s="163" t="s">
        <v>491</v>
      </c>
      <c r="MJN56" s="163" t="s">
        <v>491</v>
      </c>
      <c r="MJO56" s="163" t="s">
        <v>491</v>
      </c>
      <c r="MJP56" s="163" t="s">
        <v>491</v>
      </c>
      <c r="MJQ56" s="163" t="s">
        <v>491</v>
      </c>
      <c r="MJR56" s="163" t="s">
        <v>491</v>
      </c>
      <c r="MJS56" s="163" t="s">
        <v>491</v>
      </c>
      <c r="MJT56" s="163" t="s">
        <v>491</v>
      </c>
      <c r="MJU56" s="163" t="s">
        <v>491</v>
      </c>
      <c r="MJV56" s="163" t="s">
        <v>491</v>
      </c>
      <c r="MJW56" s="163" t="s">
        <v>491</v>
      </c>
      <c r="MJX56" s="163" t="s">
        <v>491</v>
      </c>
      <c r="MJY56" s="163" t="s">
        <v>491</v>
      </c>
      <c r="MJZ56" s="163" t="s">
        <v>491</v>
      </c>
      <c r="MKA56" s="163" t="s">
        <v>491</v>
      </c>
      <c r="MKB56" s="163" t="s">
        <v>491</v>
      </c>
      <c r="MKC56" s="163" t="s">
        <v>491</v>
      </c>
      <c r="MKD56" s="163" t="s">
        <v>491</v>
      </c>
      <c r="MKE56" s="163" t="s">
        <v>491</v>
      </c>
      <c r="MKF56" s="163" t="s">
        <v>491</v>
      </c>
      <c r="MKG56" s="163" t="s">
        <v>491</v>
      </c>
      <c r="MKH56" s="163" t="s">
        <v>491</v>
      </c>
      <c r="MKI56" s="163" t="s">
        <v>491</v>
      </c>
      <c r="MKJ56" s="163" t="s">
        <v>491</v>
      </c>
      <c r="MKK56" s="163" t="s">
        <v>491</v>
      </c>
      <c r="MKL56" s="163" t="s">
        <v>491</v>
      </c>
      <c r="MKM56" s="163" t="s">
        <v>491</v>
      </c>
      <c r="MKN56" s="163" t="s">
        <v>491</v>
      </c>
      <c r="MKO56" s="163" t="s">
        <v>491</v>
      </c>
      <c r="MKP56" s="163" t="s">
        <v>491</v>
      </c>
      <c r="MKQ56" s="163" t="s">
        <v>491</v>
      </c>
      <c r="MKR56" s="163" t="s">
        <v>491</v>
      </c>
      <c r="MKS56" s="163" t="s">
        <v>491</v>
      </c>
      <c r="MKT56" s="163" t="s">
        <v>491</v>
      </c>
      <c r="MKU56" s="163" t="s">
        <v>491</v>
      </c>
      <c r="MKV56" s="163" t="s">
        <v>491</v>
      </c>
      <c r="MKW56" s="163" t="s">
        <v>491</v>
      </c>
      <c r="MKX56" s="163" t="s">
        <v>491</v>
      </c>
      <c r="MKY56" s="163" t="s">
        <v>491</v>
      </c>
      <c r="MKZ56" s="163" t="s">
        <v>491</v>
      </c>
      <c r="MLA56" s="163" t="s">
        <v>491</v>
      </c>
      <c r="MLB56" s="163" t="s">
        <v>491</v>
      </c>
      <c r="MLC56" s="163" t="s">
        <v>491</v>
      </c>
      <c r="MLD56" s="163" t="s">
        <v>491</v>
      </c>
      <c r="MLE56" s="163" t="s">
        <v>491</v>
      </c>
      <c r="MLF56" s="163" t="s">
        <v>491</v>
      </c>
      <c r="MLG56" s="163" t="s">
        <v>491</v>
      </c>
      <c r="MLH56" s="163" t="s">
        <v>491</v>
      </c>
      <c r="MLI56" s="163" t="s">
        <v>491</v>
      </c>
      <c r="MLJ56" s="163" t="s">
        <v>491</v>
      </c>
      <c r="MLK56" s="163" t="s">
        <v>491</v>
      </c>
      <c r="MLL56" s="163" t="s">
        <v>491</v>
      </c>
      <c r="MLM56" s="163" t="s">
        <v>491</v>
      </c>
      <c r="MLN56" s="163" t="s">
        <v>491</v>
      </c>
      <c r="MLO56" s="163" t="s">
        <v>491</v>
      </c>
      <c r="MLP56" s="163" t="s">
        <v>491</v>
      </c>
      <c r="MLQ56" s="163" t="s">
        <v>491</v>
      </c>
      <c r="MLR56" s="163" t="s">
        <v>491</v>
      </c>
      <c r="MLS56" s="163" t="s">
        <v>491</v>
      </c>
      <c r="MLT56" s="163" t="s">
        <v>491</v>
      </c>
      <c r="MLU56" s="163" t="s">
        <v>491</v>
      </c>
      <c r="MLV56" s="163" t="s">
        <v>491</v>
      </c>
      <c r="MLW56" s="163" t="s">
        <v>491</v>
      </c>
      <c r="MLX56" s="163" t="s">
        <v>491</v>
      </c>
      <c r="MLY56" s="163" t="s">
        <v>491</v>
      </c>
      <c r="MLZ56" s="163" t="s">
        <v>491</v>
      </c>
      <c r="MMA56" s="163" t="s">
        <v>491</v>
      </c>
      <c r="MMB56" s="163" t="s">
        <v>491</v>
      </c>
      <c r="MMC56" s="163" t="s">
        <v>491</v>
      </c>
      <c r="MMD56" s="163" t="s">
        <v>491</v>
      </c>
      <c r="MME56" s="163" t="s">
        <v>491</v>
      </c>
      <c r="MMF56" s="163" t="s">
        <v>491</v>
      </c>
      <c r="MMG56" s="163" t="s">
        <v>491</v>
      </c>
      <c r="MMH56" s="163" t="s">
        <v>491</v>
      </c>
      <c r="MMI56" s="163" t="s">
        <v>491</v>
      </c>
      <c r="MMJ56" s="163" t="s">
        <v>491</v>
      </c>
      <c r="MMK56" s="163" t="s">
        <v>491</v>
      </c>
      <c r="MML56" s="163" t="s">
        <v>491</v>
      </c>
      <c r="MMM56" s="163" t="s">
        <v>491</v>
      </c>
      <c r="MMN56" s="163" t="s">
        <v>491</v>
      </c>
      <c r="MMO56" s="163" t="s">
        <v>491</v>
      </c>
      <c r="MMP56" s="163" t="s">
        <v>491</v>
      </c>
      <c r="MMQ56" s="163" t="s">
        <v>491</v>
      </c>
      <c r="MMR56" s="163" t="s">
        <v>491</v>
      </c>
      <c r="MMS56" s="163" t="s">
        <v>491</v>
      </c>
      <c r="MMT56" s="163" t="s">
        <v>491</v>
      </c>
      <c r="MMU56" s="163" t="s">
        <v>491</v>
      </c>
      <c r="MMV56" s="163" t="s">
        <v>491</v>
      </c>
      <c r="MMW56" s="163" t="s">
        <v>491</v>
      </c>
      <c r="MMX56" s="163" t="s">
        <v>491</v>
      </c>
      <c r="MMY56" s="163" t="s">
        <v>491</v>
      </c>
      <c r="MMZ56" s="163" t="s">
        <v>491</v>
      </c>
      <c r="MNA56" s="163" t="s">
        <v>491</v>
      </c>
      <c r="MNB56" s="163" t="s">
        <v>491</v>
      </c>
      <c r="MNC56" s="163" t="s">
        <v>491</v>
      </c>
      <c r="MND56" s="163" t="s">
        <v>491</v>
      </c>
      <c r="MNE56" s="163" t="s">
        <v>491</v>
      </c>
      <c r="MNF56" s="163" t="s">
        <v>491</v>
      </c>
      <c r="MNG56" s="163" t="s">
        <v>491</v>
      </c>
      <c r="MNH56" s="163" t="s">
        <v>491</v>
      </c>
      <c r="MNI56" s="163" t="s">
        <v>491</v>
      </c>
      <c r="MNJ56" s="163" t="s">
        <v>491</v>
      </c>
      <c r="MNK56" s="163" t="s">
        <v>491</v>
      </c>
      <c r="MNL56" s="163" t="s">
        <v>491</v>
      </c>
      <c r="MNM56" s="163" t="s">
        <v>491</v>
      </c>
      <c r="MNN56" s="163" t="s">
        <v>491</v>
      </c>
      <c r="MNO56" s="163" t="s">
        <v>491</v>
      </c>
      <c r="MNP56" s="163" t="s">
        <v>491</v>
      </c>
      <c r="MNQ56" s="163" t="s">
        <v>491</v>
      </c>
      <c r="MNR56" s="163" t="s">
        <v>491</v>
      </c>
      <c r="MNS56" s="163" t="s">
        <v>491</v>
      </c>
      <c r="MNT56" s="163" t="s">
        <v>491</v>
      </c>
      <c r="MNU56" s="163" t="s">
        <v>491</v>
      </c>
      <c r="MNV56" s="163" t="s">
        <v>491</v>
      </c>
      <c r="MNW56" s="163" t="s">
        <v>491</v>
      </c>
      <c r="MNX56" s="163" t="s">
        <v>491</v>
      </c>
      <c r="MNY56" s="163" t="s">
        <v>491</v>
      </c>
      <c r="MNZ56" s="163" t="s">
        <v>491</v>
      </c>
      <c r="MOA56" s="163" t="s">
        <v>491</v>
      </c>
      <c r="MOB56" s="163" t="s">
        <v>491</v>
      </c>
      <c r="MOC56" s="163" t="s">
        <v>491</v>
      </c>
      <c r="MOD56" s="163" t="s">
        <v>491</v>
      </c>
      <c r="MOE56" s="163" t="s">
        <v>491</v>
      </c>
      <c r="MOF56" s="163" t="s">
        <v>491</v>
      </c>
      <c r="MOG56" s="163" t="s">
        <v>491</v>
      </c>
      <c r="MOH56" s="163" t="s">
        <v>491</v>
      </c>
      <c r="MOI56" s="163" t="s">
        <v>491</v>
      </c>
      <c r="MOJ56" s="163" t="s">
        <v>491</v>
      </c>
      <c r="MOK56" s="163" t="s">
        <v>491</v>
      </c>
      <c r="MOL56" s="163" t="s">
        <v>491</v>
      </c>
      <c r="MOM56" s="163" t="s">
        <v>491</v>
      </c>
      <c r="MON56" s="163" t="s">
        <v>491</v>
      </c>
      <c r="MOO56" s="163" t="s">
        <v>491</v>
      </c>
      <c r="MOP56" s="163" t="s">
        <v>491</v>
      </c>
      <c r="MOQ56" s="163" t="s">
        <v>491</v>
      </c>
      <c r="MOR56" s="163" t="s">
        <v>491</v>
      </c>
      <c r="MOS56" s="163" t="s">
        <v>491</v>
      </c>
      <c r="MOT56" s="163" t="s">
        <v>491</v>
      </c>
      <c r="MOU56" s="163" t="s">
        <v>491</v>
      </c>
      <c r="MOV56" s="163" t="s">
        <v>491</v>
      </c>
      <c r="MOW56" s="163" t="s">
        <v>491</v>
      </c>
      <c r="MOX56" s="163" t="s">
        <v>491</v>
      </c>
      <c r="MOY56" s="163" t="s">
        <v>491</v>
      </c>
      <c r="MOZ56" s="163" t="s">
        <v>491</v>
      </c>
      <c r="MPA56" s="163" t="s">
        <v>491</v>
      </c>
      <c r="MPB56" s="163" t="s">
        <v>491</v>
      </c>
      <c r="MPC56" s="163" t="s">
        <v>491</v>
      </c>
      <c r="MPD56" s="163" t="s">
        <v>491</v>
      </c>
      <c r="MPE56" s="163" t="s">
        <v>491</v>
      </c>
      <c r="MPF56" s="163" t="s">
        <v>491</v>
      </c>
      <c r="MPG56" s="163" t="s">
        <v>491</v>
      </c>
      <c r="MPH56" s="163" t="s">
        <v>491</v>
      </c>
      <c r="MPI56" s="163" t="s">
        <v>491</v>
      </c>
      <c r="MPJ56" s="163" t="s">
        <v>491</v>
      </c>
      <c r="MPK56" s="163" t="s">
        <v>491</v>
      </c>
      <c r="MPL56" s="163" t="s">
        <v>491</v>
      </c>
      <c r="MPM56" s="163" t="s">
        <v>491</v>
      </c>
      <c r="MPN56" s="163" t="s">
        <v>491</v>
      </c>
      <c r="MPO56" s="163" t="s">
        <v>491</v>
      </c>
      <c r="MPP56" s="163" t="s">
        <v>491</v>
      </c>
      <c r="MPQ56" s="163" t="s">
        <v>491</v>
      </c>
      <c r="MPR56" s="163" t="s">
        <v>491</v>
      </c>
      <c r="MPS56" s="163" t="s">
        <v>491</v>
      </c>
      <c r="MPT56" s="163" t="s">
        <v>491</v>
      </c>
      <c r="MPU56" s="163" t="s">
        <v>491</v>
      </c>
      <c r="MPV56" s="163" t="s">
        <v>491</v>
      </c>
      <c r="MPW56" s="163" t="s">
        <v>491</v>
      </c>
      <c r="MPX56" s="163" t="s">
        <v>491</v>
      </c>
      <c r="MPY56" s="163" t="s">
        <v>491</v>
      </c>
      <c r="MPZ56" s="163" t="s">
        <v>491</v>
      </c>
      <c r="MQA56" s="163" t="s">
        <v>491</v>
      </c>
      <c r="MQB56" s="163" t="s">
        <v>491</v>
      </c>
      <c r="MQC56" s="163" t="s">
        <v>491</v>
      </c>
      <c r="MQD56" s="163" t="s">
        <v>491</v>
      </c>
      <c r="MQE56" s="163" t="s">
        <v>491</v>
      </c>
      <c r="MQF56" s="163" t="s">
        <v>491</v>
      </c>
      <c r="MQG56" s="163" t="s">
        <v>491</v>
      </c>
      <c r="MQH56" s="163" t="s">
        <v>491</v>
      </c>
      <c r="MQI56" s="163" t="s">
        <v>491</v>
      </c>
      <c r="MQJ56" s="163" t="s">
        <v>491</v>
      </c>
      <c r="MQK56" s="163" t="s">
        <v>491</v>
      </c>
      <c r="MQL56" s="163" t="s">
        <v>491</v>
      </c>
      <c r="MQM56" s="163" t="s">
        <v>491</v>
      </c>
      <c r="MQN56" s="163" t="s">
        <v>491</v>
      </c>
      <c r="MQO56" s="163" t="s">
        <v>491</v>
      </c>
      <c r="MQP56" s="163" t="s">
        <v>491</v>
      </c>
      <c r="MQQ56" s="163" t="s">
        <v>491</v>
      </c>
      <c r="MQR56" s="163" t="s">
        <v>491</v>
      </c>
      <c r="MQS56" s="163" t="s">
        <v>491</v>
      </c>
      <c r="MQT56" s="163" t="s">
        <v>491</v>
      </c>
      <c r="MQU56" s="163" t="s">
        <v>491</v>
      </c>
      <c r="MQV56" s="163" t="s">
        <v>491</v>
      </c>
      <c r="MQW56" s="163" t="s">
        <v>491</v>
      </c>
      <c r="MQX56" s="163" t="s">
        <v>491</v>
      </c>
      <c r="MQY56" s="163" t="s">
        <v>491</v>
      </c>
      <c r="MQZ56" s="163" t="s">
        <v>491</v>
      </c>
      <c r="MRA56" s="163" t="s">
        <v>491</v>
      </c>
      <c r="MRB56" s="163" t="s">
        <v>491</v>
      </c>
      <c r="MRC56" s="163" t="s">
        <v>491</v>
      </c>
      <c r="MRD56" s="163" t="s">
        <v>491</v>
      </c>
      <c r="MRE56" s="163" t="s">
        <v>491</v>
      </c>
      <c r="MRF56" s="163" t="s">
        <v>491</v>
      </c>
      <c r="MRG56" s="163" t="s">
        <v>491</v>
      </c>
      <c r="MRH56" s="163" t="s">
        <v>491</v>
      </c>
      <c r="MRI56" s="163" t="s">
        <v>491</v>
      </c>
      <c r="MRJ56" s="163" t="s">
        <v>491</v>
      </c>
      <c r="MRK56" s="163" t="s">
        <v>491</v>
      </c>
      <c r="MRL56" s="163" t="s">
        <v>491</v>
      </c>
      <c r="MRM56" s="163" t="s">
        <v>491</v>
      </c>
      <c r="MRN56" s="163" t="s">
        <v>491</v>
      </c>
      <c r="MRO56" s="163" t="s">
        <v>491</v>
      </c>
      <c r="MRP56" s="163" t="s">
        <v>491</v>
      </c>
      <c r="MRQ56" s="163" t="s">
        <v>491</v>
      </c>
      <c r="MRR56" s="163" t="s">
        <v>491</v>
      </c>
      <c r="MRS56" s="163" t="s">
        <v>491</v>
      </c>
      <c r="MRT56" s="163" t="s">
        <v>491</v>
      </c>
      <c r="MRU56" s="163" t="s">
        <v>491</v>
      </c>
      <c r="MRV56" s="163" t="s">
        <v>491</v>
      </c>
      <c r="MRW56" s="163" t="s">
        <v>491</v>
      </c>
      <c r="MRX56" s="163" t="s">
        <v>491</v>
      </c>
      <c r="MRY56" s="163" t="s">
        <v>491</v>
      </c>
      <c r="MRZ56" s="163" t="s">
        <v>491</v>
      </c>
      <c r="MSA56" s="163" t="s">
        <v>491</v>
      </c>
      <c r="MSB56" s="163" t="s">
        <v>491</v>
      </c>
      <c r="MSC56" s="163" t="s">
        <v>491</v>
      </c>
      <c r="MSD56" s="163" t="s">
        <v>491</v>
      </c>
      <c r="MSE56" s="163" t="s">
        <v>491</v>
      </c>
      <c r="MSF56" s="163" t="s">
        <v>491</v>
      </c>
      <c r="MSG56" s="163" t="s">
        <v>491</v>
      </c>
      <c r="MSH56" s="163" t="s">
        <v>491</v>
      </c>
      <c r="MSI56" s="163" t="s">
        <v>491</v>
      </c>
      <c r="MSJ56" s="163" t="s">
        <v>491</v>
      </c>
      <c r="MSK56" s="163" t="s">
        <v>491</v>
      </c>
      <c r="MSL56" s="163" t="s">
        <v>491</v>
      </c>
      <c r="MSM56" s="163" t="s">
        <v>491</v>
      </c>
      <c r="MSN56" s="163" t="s">
        <v>491</v>
      </c>
      <c r="MSO56" s="163" t="s">
        <v>491</v>
      </c>
      <c r="MSP56" s="163" t="s">
        <v>491</v>
      </c>
      <c r="MSQ56" s="163" t="s">
        <v>491</v>
      </c>
      <c r="MSR56" s="163" t="s">
        <v>491</v>
      </c>
      <c r="MSS56" s="163" t="s">
        <v>491</v>
      </c>
      <c r="MST56" s="163" t="s">
        <v>491</v>
      </c>
      <c r="MSU56" s="163" t="s">
        <v>491</v>
      </c>
      <c r="MSV56" s="163" t="s">
        <v>491</v>
      </c>
      <c r="MSW56" s="163" t="s">
        <v>491</v>
      </c>
      <c r="MSX56" s="163" t="s">
        <v>491</v>
      </c>
      <c r="MSY56" s="163" t="s">
        <v>491</v>
      </c>
      <c r="MSZ56" s="163" t="s">
        <v>491</v>
      </c>
      <c r="MTA56" s="163" t="s">
        <v>491</v>
      </c>
      <c r="MTB56" s="163" t="s">
        <v>491</v>
      </c>
      <c r="MTC56" s="163" t="s">
        <v>491</v>
      </c>
      <c r="MTD56" s="163" t="s">
        <v>491</v>
      </c>
      <c r="MTE56" s="163" t="s">
        <v>491</v>
      </c>
      <c r="MTF56" s="163" t="s">
        <v>491</v>
      </c>
      <c r="MTG56" s="163" t="s">
        <v>491</v>
      </c>
      <c r="MTH56" s="163" t="s">
        <v>491</v>
      </c>
      <c r="MTI56" s="163" t="s">
        <v>491</v>
      </c>
      <c r="MTJ56" s="163" t="s">
        <v>491</v>
      </c>
      <c r="MTK56" s="163" t="s">
        <v>491</v>
      </c>
      <c r="MTL56" s="163" t="s">
        <v>491</v>
      </c>
      <c r="MTM56" s="163" t="s">
        <v>491</v>
      </c>
      <c r="MTN56" s="163" t="s">
        <v>491</v>
      </c>
      <c r="MTO56" s="163" t="s">
        <v>491</v>
      </c>
      <c r="MTP56" s="163" t="s">
        <v>491</v>
      </c>
      <c r="MTQ56" s="163" t="s">
        <v>491</v>
      </c>
      <c r="MTR56" s="163" t="s">
        <v>491</v>
      </c>
      <c r="MTS56" s="163" t="s">
        <v>491</v>
      </c>
      <c r="MTT56" s="163" t="s">
        <v>491</v>
      </c>
      <c r="MTU56" s="163" t="s">
        <v>491</v>
      </c>
      <c r="MTV56" s="163" t="s">
        <v>491</v>
      </c>
      <c r="MTW56" s="163" t="s">
        <v>491</v>
      </c>
      <c r="MTX56" s="163" t="s">
        <v>491</v>
      </c>
      <c r="MTY56" s="163" t="s">
        <v>491</v>
      </c>
      <c r="MTZ56" s="163" t="s">
        <v>491</v>
      </c>
      <c r="MUA56" s="163" t="s">
        <v>491</v>
      </c>
      <c r="MUB56" s="163" t="s">
        <v>491</v>
      </c>
      <c r="MUC56" s="163" t="s">
        <v>491</v>
      </c>
      <c r="MUD56" s="163" t="s">
        <v>491</v>
      </c>
      <c r="MUE56" s="163" t="s">
        <v>491</v>
      </c>
      <c r="MUF56" s="163" t="s">
        <v>491</v>
      </c>
      <c r="MUG56" s="163" t="s">
        <v>491</v>
      </c>
      <c r="MUH56" s="163" t="s">
        <v>491</v>
      </c>
      <c r="MUI56" s="163" t="s">
        <v>491</v>
      </c>
      <c r="MUJ56" s="163" t="s">
        <v>491</v>
      </c>
      <c r="MUK56" s="163" t="s">
        <v>491</v>
      </c>
      <c r="MUL56" s="163" t="s">
        <v>491</v>
      </c>
      <c r="MUM56" s="163" t="s">
        <v>491</v>
      </c>
      <c r="MUN56" s="163" t="s">
        <v>491</v>
      </c>
      <c r="MUO56" s="163" t="s">
        <v>491</v>
      </c>
      <c r="MUP56" s="163" t="s">
        <v>491</v>
      </c>
      <c r="MUQ56" s="163" t="s">
        <v>491</v>
      </c>
      <c r="MUR56" s="163" t="s">
        <v>491</v>
      </c>
      <c r="MUS56" s="163" t="s">
        <v>491</v>
      </c>
      <c r="MUT56" s="163" t="s">
        <v>491</v>
      </c>
      <c r="MUU56" s="163" t="s">
        <v>491</v>
      </c>
      <c r="MUV56" s="163" t="s">
        <v>491</v>
      </c>
      <c r="MUW56" s="163" t="s">
        <v>491</v>
      </c>
      <c r="MUX56" s="163" t="s">
        <v>491</v>
      </c>
      <c r="MUY56" s="163" t="s">
        <v>491</v>
      </c>
      <c r="MUZ56" s="163" t="s">
        <v>491</v>
      </c>
      <c r="MVA56" s="163" t="s">
        <v>491</v>
      </c>
      <c r="MVB56" s="163" t="s">
        <v>491</v>
      </c>
      <c r="MVC56" s="163" t="s">
        <v>491</v>
      </c>
      <c r="MVD56" s="163" t="s">
        <v>491</v>
      </c>
      <c r="MVE56" s="163" t="s">
        <v>491</v>
      </c>
      <c r="MVF56" s="163" t="s">
        <v>491</v>
      </c>
      <c r="MVG56" s="163" t="s">
        <v>491</v>
      </c>
      <c r="MVH56" s="163" t="s">
        <v>491</v>
      </c>
      <c r="MVI56" s="163" t="s">
        <v>491</v>
      </c>
      <c r="MVJ56" s="163" t="s">
        <v>491</v>
      </c>
      <c r="MVK56" s="163" t="s">
        <v>491</v>
      </c>
      <c r="MVL56" s="163" t="s">
        <v>491</v>
      </c>
      <c r="MVM56" s="163" t="s">
        <v>491</v>
      </c>
      <c r="MVN56" s="163" t="s">
        <v>491</v>
      </c>
      <c r="MVO56" s="163" t="s">
        <v>491</v>
      </c>
      <c r="MVP56" s="163" t="s">
        <v>491</v>
      </c>
      <c r="MVQ56" s="163" t="s">
        <v>491</v>
      </c>
      <c r="MVR56" s="163" t="s">
        <v>491</v>
      </c>
      <c r="MVS56" s="163" t="s">
        <v>491</v>
      </c>
      <c r="MVT56" s="163" t="s">
        <v>491</v>
      </c>
      <c r="MVU56" s="163" t="s">
        <v>491</v>
      </c>
      <c r="MVV56" s="163" t="s">
        <v>491</v>
      </c>
      <c r="MVW56" s="163" t="s">
        <v>491</v>
      </c>
      <c r="MVX56" s="163" t="s">
        <v>491</v>
      </c>
      <c r="MVY56" s="163" t="s">
        <v>491</v>
      </c>
      <c r="MVZ56" s="163" t="s">
        <v>491</v>
      </c>
      <c r="MWA56" s="163" t="s">
        <v>491</v>
      </c>
      <c r="MWB56" s="163" t="s">
        <v>491</v>
      </c>
      <c r="MWC56" s="163" t="s">
        <v>491</v>
      </c>
      <c r="MWD56" s="163" t="s">
        <v>491</v>
      </c>
      <c r="MWE56" s="163" t="s">
        <v>491</v>
      </c>
      <c r="MWF56" s="163" t="s">
        <v>491</v>
      </c>
      <c r="MWG56" s="163" t="s">
        <v>491</v>
      </c>
      <c r="MWH56" s="163" t="s">
        <v>491</v>
      </c>
      <c r="MWI56" s="163" t="s">
        <v>491</v>
      </c>
      <c r="MWJ56" s="163" t="s">
        <v>491</v>
      </c>
      <c r="MWK56" s="163" t="s">
        <v>491</v>
      </c>
      <c r="MWL56" s="163" t="s">
        <v>491</v>
      </c>
      <c r="MWM56" s="163" t="s">
        <v>491</v>
      </c>
      <c r="MWN56" s="163" t="s">
        <v>491</v>
      </c>
      <c r="MWO56" s="163" t="s">
        <v>491</v>
      </c>
      <c r="MWP56" s="163" t="s">
        <v>491</v>
      </c>
      <c r="MWQ56" s="163" t="s">
        <v>491</v>
      </c>
      <c r="MWR56" s="163" t="s">
        <v>491</v>
      </c>
      <c r="MWS56" s="163" t="s">
        <v>491</v>
      </c>
      <c r="MWT56" s="163" t="s">
        <v>491</v>
      </c>
      <c r="MWU56" s="163" t="s">
        <v>491</v>
      </c>
      <c r="MWV56" s="163" t="s">
        <v>491</v>
      </c>
      <c r="MWW56" s="163" t="s">
        <v>491</v>
      </c>
      <c r="MWX56" s="163" t="s">
        <v>491</v>
      </c>
      <c r="MWY56" s="163" t="s">
        <v>491</v>
      </c>
      <c r="MWZ56" s="163" t="s">
        <v>491</v>
      </c>
      <c r="MXA56" s="163" t="s">
        <v>491</v>
      </c>
      <c r="MXB56" s="163" t="s">
        <v>491</v>
      </c>
      <c r="MXC56" s="163" t="s">
        <v>491</v>
      </c>
      <c r="MXD56" s="163" t="s">
        <v>491</v>
      </c>
      <c r="MXE56" s="163" t="s">
        <v>491</v>
      </c>
      <c r="MXF56" s="163" t="s">
        <v>491</v>
      </c>
      <c r="MXG56" s="163" t="s">
        <v>491</v>
      </c>
      <c r="MXH56" s="163" t="s">
        <v>491</v>
      </c>
      <c r="MXI56" s="163" t="s">
        <v>491</v>
      </c>
      <c r="MXJ56" s="163" t="s">
        <v>491</v>
      </c>
      <c r="MXK56" s="163" t="s">
        <v>491</v>
      </c>
      <c r="MXL56" s="163" t="s">
        <v>491</v>
      </c>
      <c r="MXM56" s="163" t="s">
        <v>491</v>
      </c>
      <c r="MXN56" s="163" t="s">
        <v>491</v>
      </c>
      <c r="MXO56" s="163" t="s">
        <v>491</v>
      </c>
      <c r="MXP56" s="163" t="s">
        <v>491</v>
      </c>
      <c r="MXQ56" s="163" t="s">
        <v>491</v>
      </c>
      <c r="MXR56" s="163" t="s">
        <v>491</v>
      </c>
      <c r="MXS56" s="163" t="s">
        <v>491</v>
      </c>
      <c r="MXT56" s="163" t="s">
        <v>491</v>
      </c>
      <c r="MXU56" s="163" t="s">
        <v>491</v>
      </c>
      <c r="MXV56" s="163" t="s">
        <v>491</v>
      </c>
      <c r="MXW56" s="163" t="s">
        <v>491</v>
      </c>
      <c r="MXX56" s="163" t="s">
        <v>491</v>
      </c>
      <c r="MXY56" s="163" t="s">
        <v>491</v>
      </c>
      <c r="MXZ56" s="163" t="s">
        <v>491</v>
      </c>
      <c r="MYA56" s="163" t="s">
        <v>491</v>
      </c>
      <c r="MYB56" s="163" t="s">
        <v>491</v>
      </c>
      <c r="MYC56" s="163" t="s">
        <v>491</v>
      </c>
      <c r="MYD56" s="163" t="s">
        <v>491</v>
      </c>
      <c r="MYE56" s="163" t="s">
        <v>491</v>
      </c>
      <c r="MYF56" s="163" t="s">
        <v>491</v>
      </c>
      <c r="MYG56" s="163" t="s">
        <v>491</v>
      </c>
      <c r="MYH56" s="163" t="s">
        <v>491</v>
      </c>
      <c r="MYI56" s="163" t="s">
        <v>491</v>
      </c>
      <c r="MYJ56" s="163" t="s">
        <v>491</v>
      </c>
      <c r="MYK56" s="163" t="s">
        <v>491</v>
      </c>
      <c r="MYL56" s="163" t="s">
        <v>491</v>
      </c>
      <c r="MYM56" s="163" t="s">
        <v>491</v>
      </c>
      <c r="MYN56" s="163" t="s">
        <v>491</v>
      </c>
      <c r="MYO56" s="163" t="s">
        <v>491</v>
      </c>
      <c r="MYP56" s="163" t="s">
        <v>491</v>
      </c>
      <c r="MYQ56" s="163" t="s">
        <v>491</v>
      </c>
      <c r="MYR56" s="163" t="s">
        <v>491</v>
      </c>
      <c r="MYS56" s="163" t="s">
        <v>491</v>
      </c>
      <c r="MYT56" s="163" t="s">
        <v>491</v>
      </c>
      <c r="MYU56" s="163" t="s">
        <v>491</v>
      </c>
      <c r="MYV56" s="163" t="s">
        <v>491</v>
      </c>
      <c r="MYW56" s="163" t="s">
        <v>491</v>
      </c>
      <c r="MYX56" s="163" t="s">
        <v>491</v>
      </c>
      <c r="MYY56" s="163" t="s">
        <v>491</v>
      </c>
      <c r="MYZ56" s="163" t="s">
        <v>491</v>
      </c>
      <c r="MZA56" s="163" t="s">
        <v>491</v>
      </c>
      <c r="MZB56" s="163" t="s">
        <v>491</v>
      </c>
      <c r="MZC56" s="163" t="s">
        <v>491</v>
      </c>
      <c r="MZD56" s="163" t="s">
        <v>491</v>
      </c>
      <c r="MZE56" s="163" t="s">
        <v>491</v>
      </c>
      <c r="MZF56" s="163" t="s">
        <v>491</v>
      </c>
      <c r="MZG56" s="163" t="s">
        <v>491</v>
      </c>
      <c r="MZH56" s="163" t="s">
        <v>491</v>
      </c>
      <c r="MZI56" s="163" t="s">
        <v>491</v>
      </c>
      <c r="MZJ56" s="163" t="s">
        <v>491</v>
      </c>
      <c r="MZK56" s="163" t="s">
        <v>491</v>
      </c>
      <c r="MZL56" s="163" t="s">
        <v>491</v>
      </c>
      <c r="MZM56" s="163" t="s">
        <v>491</v>
      </c>
      <c r="MZN56" s="163" t="s">
        <v>491</v>
      </c>
      <c r="MZO56" s="163" t="s">
        <v>491</v>
      </c>
      <c r="MZP56" s="163" t="s">
        <v>491</v>
      </c>
      <c r="MZQ56" s="163" t="s">
        <v>491</v>
      </c>
      <c r="MZR56" s="163" t="s">
        <v>491</v>
      </c>
      <c r="MZS56" s="163" t="s">
        <v>491</v>
      </c>
      <c r="MZT56" s="163" t="s">
        <v>491</v>
      </c>
      <c r="MZU56" s="163" t="s">
        <v>491</v>
      </c>
      <c r="MZV56" s="163" t="s">
        <v>491</v>
      </c>
      <c r="MZW56" s="163" t="s">
        <v>491</v>
      </c>
      <c r="MZX56" s="163" t="s">
        <v>491</v>
      </c>
      <c r="MZY56" s="163" t="s">
        <v>491</v>
      </c>
      <c r="MZZ56" s="163" t="s">
        <v>491</v>
      </c>
      <c r="NAA56" s="163" t="s">
        <v>491</v>
      </c>
      <c r="NAB56" s="163" t="s">
        <v>491</v>
      </c>
      <c r="NAC56" s="163" t="s">
        <v>491</v>
      </c>
      <c r="NAD56" s="163" t="s">
        <v>491</v>
      </c>
      <c r="NAE56" s="163" t="s">
        <v>491</v>
      </c>
      <c r="NAF56" s="163" t="s">
        <v>491</v>
      </c>
      <c r="NAG56" s="163" t="s">
        <v>491</v>
      </c>
      <c r="NAH56" s="163" t="s">
        <v>491</v>
      </c>
      <c r="NAI56" s="163" t="s">
        <v>491</v>
      </c>
      <c r="NAJ56" s="163" t="s">
        <v>491</v>
      </c>
      <c r="NAK56" s="163" t="s">
        <v>491</v>
      </c>
      <c r="NAL56" s="163" t="s">
        <v>491</v>
      </c>
      <c r="NAM56" s="163" t="s">
        <v>491</v>
      </c>
      <c r="NAN56" s="163" t="s">
        <v>491</v>
      </c>
      <c r="NAO56" s="163" t="s">
        <v>491</v>
      </c>
      <c r="NAP56" s="163" t="s">
        <v>491</v>
      </c>
      <c r="NAQ56" s="163" t="s">
        <v>491</v>
      </c>
      <c r="NAR56" s="163" t="s">
        <v>491</v>
      </c>
      <c r="NAS56" s="163" t="s">
        <v>491</v>
      </c>
      <c r="NAT56" s="163" t="s">
        <v>491</v>
      </c>
      <c r="NAU56" s="163" t="s">
        <v>491</v>
      </c>
      <c r="NAV56" s="163" t="s">
        <v>491</v>
      </c>
      <c r="NAW56" s="163" t="s">
        <v>491</v>
      </c>
      <c r="NAX56" s="163" t="s">
        <v>491</v>
      </c>
      <c r="NAY56" s="163" t="s">
        <v>491</v>
      </c>
      <c r="NAZ56" s="163" t="s">
        <v>491</v>
      </c>
      <c r="NBA56" s="163" t="s">
        <v>491</v>
      </c>
      <c r="NBB56" s="163" t="s">
        <v>491</v>
      </c>
      <c r="NBC56" s="163" t="s">
        <v>491</v>
      </c>
      <c r="NBD56" s="163" t="s">
        <v>491</v>
      </c>
      <c r="NBE56" s="163" t="s">
        <v>491</v>
      </c>
      <c r="NBF56" s="163" t="s">
        <v>491</v>
      </c>
      <c r="NBG56" s="163" t="s">
        <v>491</v>
      </c>
      <c r="NBH56" s="163" t="s">
        <v>491</v>
      </c>
      <c r="NBI56" s="163" t="s">
        <v>491</v>
      </c>
      <c r="NBJ56" s="163" t="s">
        <v>491</v>
      </c>
      <c r="NBK56" s="163" t="s">
        <v>491</v>
      </c>
      <c r="NBL56" s="163" t="s">
        <v>491</v>
      </c>
      <c r="NBM56" s="163" t="s">
        <v>491</v>
      </c>
      <c r="NBN56" s="163" t="s">
        <v>491</v>
      </c>
      <c r="NBO56" s="163" t="s">
        <v>491</v>
      </c>
      <c r="NBP56" s="163" t="s">
        <v>491</v>
      </c>
      <c r="NBQ56" s="163" t="s">
        <v>491</v>
      </c>
      <c r="NBR56" s="163" t="s">
        <v>491</v>
      </c>
      <c r="NBS56" s="163" t="s">
        <v>491</v>
      </c>
      <c r="NBT56" s="163" t="s">
        <v>491</v>
      </c>
      <c r="NBU56" s="163" t="s">
        <v>491</v>
      </c>
      <c r="NBV56" s="163" t="s">
        <v>491</v>
      </c>
      <c r="NBW56" s="163" t="s">
        <v>491</v>
      </c>
      <c r="NBX56" s="163" t="s">
        <v>491</v>
      </c>
      <c r="NBY56" s="163" t="s">
        <v>491</v>
      </c>
      <c r="NBZ56" s="163" t="s">
        <v>491</v>
      </c>
      <c r="NCA56" s="163" t="s">
        <v>491</v>
      </c>
      <c r="NCB56" s="163" t="s">
        <v>491</v>
      </c>
      <c r="NCC56" s="163" t="s">
        <v>491</v>
      </c>
      <c r="NCD56" s="163" t="s">
        <v>491</v>
      </c>
      <c r="NCE56" s="163" t="s">
        <v>491</v>
      </c>
      <c r="NCF56" s="163" t="s">
        <v>491</v>
      </c>
      <c r="NCG56" s="163" t="s">
        <v>491</v>
      </c>
      <c r="NCH56" s="163" t="s">
        <v>491</v>
      </c>
      <c r="NCI56" s="163" t="s">
        <v>491</v>
      </c>
      <c r="NCJ56" s="163" t="s">
        <v>491</v>
      </c>
      <c r="NCK56" s="163" t="s">
        <v>491</v>
      </c>
      <c r="NCL56" s="163" t="s">
        <v>491</v>
      </c>
      <c r="NCM56" s="163" t="s">
        <v>491</v>
      </c>
      <c r="NCN56" s="163" t="s">
        <v>491</v>
      </c>
      <c r="NCO56" s="163" t="s">
        <v>491</v>
      </c>
      <c r="NCP56" s="163" t="s">
        <v>491</v>
      </c>
      <c r="NCQ56" s="163" t="s">
        <v>491</v>
      </c>
      <c r="NCR56" s="163" t="s">
        <v>491</v>
      </c>
      <c r="NCS56" s="163" t="s">
        <v>491</v>
      </c>
      <c r="NCT56" s="163" t="s">
        <v>491</v>
      </c>
      <c r="NCU56" s="163" t="s">
        <v>491</v>
      </c>
      <c r="NCV56" s="163" t="s">
        <v>491</v>
      </c>
      <c r="NCW56" s="163" t="s">
        <v>491</v>
      </c>
      <c r="NCX56" s="163" t="s">
        <v>491</v>
      </c>
      <c r="NCY56" s="163" t="s">
        <v>491</v>
      </c>
      <c r="NCZ56" s="163" t="s">
        <v>491</v>
      </c>
      <c r="NDA56" s="163" t="s">
        <v>491</v>
      </c>
      <c r="NDB56" s="163" t="s">
        <v>491</v>
      </c>
      <c r="NDC56" s="163" t="s">
        <v>491</v>
      </c>
      <c r="NDD56" s="163" t="s">
        <v>491</v>
      </c>
      <c r="NDE56" s="163" t="s">
        <v>491</v>
      </c>
      <c r="NDF56" s="163" t="s">
        <v>491</v>
      </c>
      <c r="NDG56" s="163" t="s">
        <v>491</v>
      </c>
      <c r="NDH56" s="163" t="s">
        <v>491</v>
      </c>
      <c r="NDI56" s="163" t="s">
        <v>491</v>
      </c>
      <c r="NDJ56" s="163" t="s">
        <v>491</v>
      </c>
      <c r="NDK56" s="163" t="s">
        <v>491</v>
      </c>
      <c r="NDL56" s="163" t="s">
        <v>491</v>
      </c>
      <c r="NDM56" s="163" t="s">
        <v>491</v>
      </c>
      <c r="NDN56" s="163" t="s">
        <v>491</v>
      </c>
      <c r="NDO56" s="163" t="s">
        <v>491</v>
      </c>
      <c r="NDP56" s="163" t="s">
        <v>491</v>
      </c>
      <c r="NDQ56" s="163" t="s">
        <v>491</v>
      </c>
      <c r="NDR56" s="163" t="s">
        <v>491</v>
      </c>
      <c r="NDS56" s="163" t="s">
        <v>491</v>
      </c>
      <c r="NDT56" s="163" t="s">
        <v>491</v>
      </c>
      <c r="NDU56" s="163" t="s">
        <v>491</v>
      </c>
      <c r="NDV56" s="163" t="s">
        <v>491</v>
      </c>
      <c r="NDW56" s="163" t="s">
        <v>491</v>
      </c>
      <c r="NDX56" s="163" t="s">
        <v>491</v>
      </c>
      <c r="NDY56" s="163" t="s">
        <v>491</v>
      </c>
      <c r="NDZ56" s="163" t="s">
        <v>491</v>
      </c>
      <c r="NEA56" s="163" t="s">
        <v>491</v>
      </c>
      <c r="NEB56" s="163" t="s">
        <v>491</v>
      </c>
      <c r="NEC56" s="163" t="s">
        <v>491</v>
      </c>
      <c r="NED56" s="163" t="s">
        <v>491</v>
      </c>
      <c r="NEE56" s="163" t="s">
        <v>491</v>
      </c>
      <c r="NEF56" s="163" t="s">
        <v>491</v>
      </c>
      <c r="NEG56" s="163" t="s">
        <v>491</v>
      </c>
      <c r="NEH56" s="163" t="s">
        <v>491</v>
      </c>
      <c r="NEI56" s="163" t="s">
        <v>491</v>
      </c>
      <c r="NEJ56" s="163" t="s">
        <v>491</v>
      </c>
      <c r="NEK56" s="163" t="s">
        <v>491</v>
      </c>
      <c r="NEL56" s="163" t="s">
        <v>491</v>
      </c>
      <c r="NEM56" s="163" t="s">
        <v>491</v>
      </c>
      <c r="NEN56" s="163" t="s">
        <v>491</v>
      </c>
      <c r="NEO56" s="163" t="s">
        <v>491</v>
      </c>
      <c r="NEP56" s="163" t="s">
        <v>491</v>
      </c>
      <c r="NEQ56" s="163" t="s">
        <v>491</v>
      </c>
      <c r="NER56" s="163" t="s">
        <v>491</v>
      </c>
      <c r="NES56" s="163" t="s">
        <v>491</v>
      </c>
      <c r="NET56" s="163" t="s">
        <v>491</v>
      </c>
      <c r="NEU56" s="163" t="s">
        <v>491</v>
      </c>
      <c r="NEV56" s="163" t="s">
        <v>491</v>
      </c>
      <c r="NEW56" s="163" t="s">
        <v>491</v>
      </c>
      <c r="NEX56" s="163" t="s">
        <v>491</v>
      </c>
      <c r="NEY56" s="163" t="s">
        <v>491</v>
      </c>
      <c r="NEZ56" s="163" t="s">
        <v>491</v>
      </c>
      <c r="NFA56" s="163" t="s">
        <v>491</v>
      </c>
      <c r="NFB56" s="163" t="s">
        <v>491</v>
      </c>
      <c r="NFC56" s="163" t="s">
        <v>491</v>
      </c>
      <c r="NFD56" s="163" t="s">
        <v>491</v>
      </c>
      <c r="NFE56" s="163" t="s">
        <v>491</v>
      </c>
      <c r="NFF56" s="163" t="s">
        <v>491</v>
      </c>
      <c r="NFG56" s="163" t="s">
        <v>491</v>
      </c>
      <c r="NFH56" s="163" t="s">
        <v>491</v>
      </c>
      <c r="NFI56" s="163" t="s">
        <v>491</v>
      </c>
      <c r="NFJ56" s="163" t="s">
        <v>491</v>
      </c>
      <c r="NFK56" s="163" t="s">
        <v>491</v>
      </c>
      <c r="NFL56" s="163" t="s">
        <v>491</v>
      </c>
      <c r="NFM56" s="163" t="s">
        <v>491</v>
      </c>
      <c r="NFN56" s="163" t="s">
        <v>491</v>
      </c>
      <c r="NFO56" s="163" t="s">
        <v>491</v>
      </c>
      <c r="NFP56" s="163" t="s">
        <v>491</v>
      </c>
      <c r="NFQ56" s="163" t="s">
        <v>491</v>
      </c>
      <c r="NFR56" s="163" t="s">
        <v>491</v>
      </c>
      <c r="NFS56" s="163" t="s">
        <v>491</v>
      </c>
      <c r="NFT56" s="163" t="s">
        <v>491</v>
      </c>
      <c r="NFU56" s="163" t="s">
        <v>491</v>
      </c>
      <c r="NFV56" s="163" t="s">
        <v>491</v>
      </c>
      <c r="NFW56" s="163" t="s">
        <v>491</v>
      </c>
      <c r="NFX56" s="163" t="s">
        <v>491</v>
      </c>
      <c r="NFY56" s="163" t="s">
        <v>491</v>
      </c>
      <c r="NFZ56" s="163" t="s">
        <v>491</v>
      </c>
      <c r="NGA56" s="163" t="s">
        <v>491</v>
      </c>
      <c r="NGB56" s="163" t="s">
        <v>491</v>
      </c>
      <c r="NGC56" s="163" t="s">
        <v>491</v>
      </c>
      <c r="NGD56" s="163" t="s">
        <v>491</v>
      </c>
      <c r="NGE56" s="163" t="s">
        <v>491</v>
      </c>
      <c r="NGF56" s="163" t="s">
        <v>491</v>
      </c>
      <c r="NGG56" s="163" t="s">
        <v>491</v>
      </c>
      <c r="NGH56" s="163" t="s">
        <v>491</v>
      </c>
      <c r="NGI56" s="163" t="s">
        <v>491</v>
      </c>
      <c r="NGJ56" s="163" t="s">
        <v>491</v>
      </c>
      <c r="NGK56" s="163" t="s">
        <v>491</v>
      </c>
      <c r="NGL56" s="163" t="s">
        <v>491</v>
      </c>
      <c r="NGM56" s="163" t="s">
        <v>491</v>
      </c>
      <c r="NGN56" s="163" t="s">
        <v>491</v>
      </c>
      <c r="NGO56" s="163" t="s">
        <v>491</v>
      </c>
      <c r="NGP56" s="163" t="s">
        <v>491</v>
      </c>
      <c r="NGQ56" s="163" t="s">
        <v>491</v>
      </c>
      <c r="NGR56" s="163" t="s">
        <v>491</v>
      </c>
      <c r="NGS56" s="163" t="s">
        <v>491</v>
      </c>
      <c r="NGT56" s="163" t="s">
        <v>491</v>
      </c>
      <c r="NGU56" s="163" t="s">
        <v>491</v>
      </c>
      <c r="NGV56" s="163" t="s">
        <v>491</v>
      </c>
      <c r="NGW56" s="163" t="s">
        <v>491</v>
      </c>
      <c r="NGX56" s="163" t="s">
        <v>491</v>
      </c>
      <c r="NGY56" s="163" t="s">
        <v>491</v>
      </c>
      <c r="NGZ56" s="163" t="s">
        <v>491</v>
      </c>
      <c r="NHA56" s="163" t="s">
        <v>491</v>
      </c>
      <c r="NHB56" s="163" t="s">
        <v>491</v>
      </c>
      <c r="NHC56" s="163" t="s">
        <v>491</v>
      </c>
      <c r="NHD56" s="163" t="s">
        <v>491</v>
      </c>
      <c r="NHE56" s="163" t="s">
        <v>491</v>
      </c>
      <c r="NHF56" s="163" t="s">
        <v>491</v>
      </c>
      <c r="NHG56" s="163" t="s">
        <v>491</v>
      </c>
      <c r="NHH56" s="163" t="s">
        <v>491</v>
      </c>
      <c r="NHI56" s="163" t="s">
        <v>491</v>
      </c>
      <c r="NHJ56" s="163" t="s">
        <v>491</v>
      </c>
      <c r="NHK56" s="163" t="s">
        <v>491</v>
      </c>
      <c r="NHL56" s="163" t="s">
        <v>491</v>
      </c>
      <c r="NHM56" s="163" t="s">
        <v>491</v>
      </c>
      <c r="NHN56" s="163" t="s">
        <v>491</v>
      </c>
      <c r="NHO56" s="163" t="s">
        <v>491</v>
      </c>
      <c r="NHP56" s="163" t="s">
        <v>491</v>
      </c>
      <c r="NHQ56" s="163" t="s">
        <v>491</v>
      </c>
      <c r="NHR56" s="163" t="s">
        <v>491</v>
      </c>
      <c r="NHS56" s="163" t="s">
        <v>491</v>
      </c>
      <c r="NHT56" s="163" t="s">
        <v>491</v>
      </c>
      <c r="NHU56" s="163" t="s">
        <v>491</v>
      </c>
      <c r="NHV56" s="163" t="s">
        <v>491</v>
      </c>
      <c r="NHW56" s="163" t="s">
        <v>491</v>
      </c>
      <c r="NHX56" s="163" t="s">
        <v>491</v>
      </c>
      <c r="NHY56" s="163" t="s">
        <v>491</v>
      </c>
      <c r="NHZ56" s="163" t="s">
        <v>491</v>
      </c>
      <c r="NIA56" s="163" t="s">
        <v>491</v>
      </c>
      <c r="NIB56" s="163" t="s">
        <v>491</v>
      </c>
      <c r="NIC56" s="163" t="s">
        <v>491</v>
      </c>
      <c r="NID56" s="163" t="s">
        <v>491</v>
      </c>
      <c r="NIE56" s="163" t="s">
        <v>491</v>
      </c>
      <c r="NIF56" s="163" t="s">
        <v>491</v>
      </c>
      <c r="NIG56" s="163" t="s">
        <v>491</v>
      </c>
      <c r="NIH56" s="163" t="s">
        <v>491</v>
      </c>
      <c r="NII56" s="163" t="s">
        <v>491</v>
      </c>
      <c r="NIJ56" s="163" t="s">
        <v>491</v>
      </c>
      <c r="NIK56" s="163" t="s">
        <v>491</v>
      </c>
      <c r="NIL56" s="163" t="s">
        <v>491</v>
      </c>
      <c r="NIM56" s="163" t="s">
        <v>491</v>
      </c>
      <c r="NIN56" s="163" t="s">
        <v>491</v>
      </c>
      <c r="NIO56" s="163" t="s">
        <v>491</v>
      </c>
      <c r="NIP56" s="163" t="s">
        <v>491</v>
      </c>
      <c r="NIQ56" s="163" t="s">
        <v>491</v>
      </c>
      <c r="NIR56" s="163" t="s">
        <v>491</v>
      </c>
      <c r="NIS56" s="163" t="s">
        <v>491</v>
      </c>
      <c r="NIT56" s="163" t="s">
        <v>491</v>
      </c>
      <c r="NIU56" s="163" t="s">
        <v>491</v>
      </c>
      <c r="NIV56" s="163" t="s">
        <v>491</v>
      </c>
      <c r="NIW56" s="163" t="s">
        <v>491</v>
      </c>
      <c r="NIX56" s="163" t="s">
        <v>491</v>
      </c>
      <c r="NIY56" s="163" t="s">
        <v>491</v>
      </c>
      <c r="NIZ56" s="163" t="s">
        <v>491</v>
      </c>
      <c r="NJA56" s="163" t="s">
        <v>491</v>
      </c>
      <c r="NJB56" s="163" t="s">
        <v>491</v>
      </c>
      <c r="NJC56" s="163" t="s">
        <v>491</v>
      </c>
      <c r="NJD56" s="163" t="s">
        <v>491</v>
      </c>
      <c r="NJE56" s="163" t="s">
        <v>491</v>
      </c>
      <c r="NJF56" s="163" t="s">
        <v>491</v>
      </c>
      <c r="NJG56" s="163" t="s">
        <v>491</v>
      </c>
      <c r="NJH56" s="163" t="s">
        <v>491</v>
      </c>
      <c r="NJI56" s="163" t="s">
        <v>491</v>
      </c>
      <c r="NJJ56" s="163" t="s">
        <v>491</v>
      </c>
      <c r="NJK56" s="163" t="s">
        <v>491</v>
      </c>
      <c r="NJL56" s="163" t="s">
        <v>491</v>
      </c>
      <c r="NJM56" s="163" t="s">
        <v>491</v>
      </c>
      <c r="NJN56" s="163" t="s">
        <v>491</v>
      </c>
      <c r="NJO56" s="163" t="s">
        <v>491</v>
      </c>
      <c r="NJP56" s="163" t="s">
        <v>491</v>
      </c>
      <c r="NJQ56" s="163" t="s">
        <v>491</v>
      </c>
      <c r="NJR56" s="163" t="s">
        <v>491</v>
      </c>
      <c r="NJS56" s="163" t="s">
        <v>491</v>
      </c>
      <c r="NJT56" s="163" t="s">
        <v>491</v>
      </c>
      <c r="NJU56" s="163" t="s">
        <v>491</v>
      </c>
      <c r="NJV56" s="163" t="s">
        <v>491</v>
      </c>
      <c r="NJW56" s="163" t="s">
        <v>491</v>
      </c>
      <c r="NJX56" s="163" t="s">
        <v>491</v>
      </c>
      <c r="NJY56" s="163" t="s">
        <v>491</v>
      </c>
      <c r="NJZ56" s="163" t="s">
        <v>491</v>
      </c>
      <c r="NKA56" s="163" t="s">
        <v>491</v>
      </c>
      <c r="NKB56" s="163" t="s">
        <v>491</v>
      </c>
      <c r="NKC56" s="163" t="s">
        <v>491</v>
      </c>
      <c r="NKD56" s="163" t="s">
        <v>491</v>
      </c>
      <c r="NKE56" s="163" t="s">
        <v>491</v>
      </c>
      <c r="NKF56" s="163" t="s">
        <v>491</v>
      </c>
      <c r="NKG56" s="163" t="s">
        <v>491</v>
      </c>
      <c r="NKH56" s="163" t="s">
        <v>491</v>
      </c>
      <c r="NKI56" s="163" t="s">
        <v>491</v>
      </c>
      <c r="NKJ56" s="163" t="s">
        <v>491</v>
      </c>
      <c r="NKK56" s="163" t="s">
        <v>491</v>
      </c>
      <c r="NKL56" s="163" t="s">
        <v>491</v>
      </c>
      <c r="NKM56" s="163" t="s">
        <v>491</v>
      </c>
      <c r="NKN56" s="163" t="s">
        <v>491</v>
      </c>
      <c r="NKO56" s="163" t="s">
        <v>491</v>
      </c>
      <c r="NKP56" s="163" t="s">
        <v>491</v>
      </c>
      <c r="NKQ56" s="163" t="s">
        <v>491</v>
      </c>
      <c r="NKR56" s="163" t="s">
        <v>491</v>
      </c>
      <c r="NKS56" s="163" t="s">
        <v>491</v>
      </c>
      <c r="NKT56" s="163" t="s">
        <v>491</v>
      </c>
      <c r="NKU56" s="163" t="s">
        <v>491</v>
      </c>
      <c r="NKV56" s="163" t="s">
        <v>491</v>
      </c>
      <c r="NKW56" s="163" t="s">
        <v>491</v>
      </c>
      <c r="NKX56" s="163" t="s">
        <v>491</v>
      </c>
      <c r="NKY56" s="163" t="s">
        <v>491</v>
      </c>
      <c r="NKZ56" s="163" t="s">
        <v>491</v>
      </c>
      <c r="NLA56" s="163" t="s">
        <v>491</v>
      </c>
      <c r="NLB56" s="163" t="s">
        <v>491</v>
      </c>
      <c r="NLC56" s="163" t="s">
        <v>491</v>
      </c>
      <c r="NLD56" s="163" t="s">
        <v>491</v>
      </c>
      <c r="NLE56" s="163" t="s">
        <v>491</v>
      </c>
      <c r="NLF56" s="163" t="s">
        <v>491</v>
      </c>
      <c r="NLG56" s="163" t="s">
        <v>491</v>
      </c>
      <c r="NLH56" s="163" t="s">
        <v>491</v>
      </c>
      <c r="NLI56" s="163" t="s">
        <v>491</v>
      </c>
      <c r="NLJ56" s="163" t="s">
        <v>491</v>
      </c>
      <c r="NLK56" s="163" t="s">
        <v>491</v>
      </c>
      <c r="NLL56" s="163" t="s">
        <v>491</v>
      </c>
      <c r="NLM56" s="163" t="s">
        <v>491</v>
      </c>
      <c r="NLN56" s="163" t="s">
        <v>491</v>
      </c>
      <c r="NLO56" s="163" t="s">
        <v>491</v>
      </c>
      <c r="NLP56" s="163" t="s">
        <v>491</v>
      </c>
      <c r="NLQ56" s="163" t="s">
        <v>491</v>
      </c>
      <c r="NLR56" s="163" t="s">
        <v>491</v>
      </c>
      <c r="NLS56" s="163" t="s">
        <v>491</v>
      </c>
      <c r="NLT56" s="163" t="s">
        <v>491</v>
      </c>
      <c r="NLU56" s="163" t="s">
        <v>491</v>
      </c>
      <c r="NLV56" s="163" t="s">
        <v>491</v>
      </c>
      <c r="NLW56" s="163" t="s">
        <v>491</v>
      </c>
      <c r="NLX56" s="163" t="s">
        <v>491</v>
      </c>
      <c r="NLY56" s="163" t="s">
        <v>491</v>
      </c>
      <c r="NLZ56" s="163" t="s">
        <v>491</v>
      </c>
      <c r="NMA56" s="163" t="s">
        <v>491</v>
      </c>
      <c r="NMB56" s="163" t="s">
        <v>491</v>
      </c>
      <c r="NMC56" s="163" t="s">
        <v>491</v>
      </c>
      <c r="NMD56" s="163" t="s">
        <v>491</v>
      </c>
      <c r="NME56" s="163" t="s">
        <v>491</v>
      </c>
      <c r="NMF56" s="163" t="s">
        <v>491</v>
      </c>
      <c r="NMG56" s="163" t="s">
        <v>491</v>
      </c>
      <c r="NMH56" s="163" t="s">
        <v>491</v>
      </c>
      <c r="NMI56" s="163" t="s">
        <v>491</v>
      </c>
      <c r="NMJ56" s="163" t="s">
        <v>491</v>
      </c>
      <c r="NMK56" s="163" t="s">
        <v>491</v>
      </c>
      <c r="NML56" s="163" t="s">
        <v>491</v>
      </c>
      <c r="NMM56" s="163" t="s">
        <v>491</v>
      </c>
      <c r="NMN56" s="163" t="s">
        <v>491</v>
      </c>
      <c r="NMO56" s="163" t="s">
        <v>491</v>
      </c>
      <c r="NMP56" s="163" t="s">
        <v>491</v>
      </c>
      <c r="NMQ56" s="163" t="s">
        <v>491</v>
      </c>
      <c r="NMR56" s="163" t="s">
        <v>491</v>
      </c>
      <c r="NMS56" s="163" t="s">
        <v>491</v>
      </c>
      <c r="NMT56" s="163" t="s">
        <v>491</v>
      </c>
      <c r="NMU56" s="163" t="s">
        <v>491</v>
      </c>
      <c r="NMV56" s="163" t="s">
        <v>491</v>
      </c>
      <c r="NMW56" s="163" t="s">
        <v>491</v>
      </c>
      <c r="NMX56" s="163" t="s">
        <v>491</v>
      </c>
      <c r="NMY56" s="163" t="s">
        <v>491</v>
      </c>
      <c r="NMZ56" s="163" t="s">
        <v>491</v>
      </c>
      <c r="NNA56" s="163" t="s">
        <v>491</v>
      </c>
      <c r="NNB56" s="163" t="s">
        <v>491</v>
      </c>
      <c r="NNC56" s="163" t="s">
        <v>491</v>
      </c>
      <c r="NND56" s="163" t="s">
        <v>491</v>
      </c>
      <c r="NNE56" s="163" t="s">
        <v>491</v>
      </c>
      <c r="NNF56" s="163" t="s">
        <v>491</v>
      </c>
      <c r="NNG56" s="163" t="s">
        <v>491</v>
      </c>
      <c r="NNH56" s="163" t="s">
        <v>491</v>
      </c>
      <c r="NNI56" s="163" t="s">
        <v>491</v>
      </c>
      <c r="NNJ56" s="163" t="s">
        <v>491</v>
      </c>
      <c r="NNK56" s="163" t="s">
        <v>491</v>
      </c>
      <c r="NNL56" s="163" t="s">
        <v>491</v>
      </c>
      <c r="NNM56" s="163" t="s">
        <v>491</v>
      </c>
      <c r="NNN56" s="163" t="s">
        <v>491</v>
      </c>
      <c r="NNO56" s="163" t="s">
        <v>491</v>
      </c>
      <c r="NNP56" s="163" t="s">
        <v>491</v>
      </c>
      <c r="NNQ56" s="163" t="s">
        <v>491</v>
      </c>
      <c r="NNR56" s="163" t="s">
        <v>491</v>
      </c>
      <c r="NNS56" s="163" t="s">
        <v>491</v>
      </c>
      <c r="NNT56" s="163" t="s">
        <v>491</v>
      </c>
      <c r="NNU56" s="163" t="s">
        <v>491</v>
      </c>
      <c r="NNV56" s="163" t="s">
        <v>491</v>
      </c>
      <c r="NNW56" s="163" t="s">
        <v>491</v>
      </c>
      <c r="NNX56" s="163" t="s">
        <v>491</v>
      </c>
      <c r="NNY56" s="163" t="s">
        <v>491</v>
      </c>
      <c r="NNZ56" s="163" t="s">
        <v>491</v>
      </c>
      <c r="NOA56" s="163" t="s">
        <v>491</v>
      </c>
      <c r="NOB56" s="163" t="s">
        <v>491</v>
      </c>
      <c r="NOC56" s="163" t="s">
        <v>491</v>
      </c>
      <c r="NOD56" s="163" t="s">
        <v>491</v>
      </c>
      <c r="NOE56" s="163" t="s">
        <v>491</v>
      </c>
      <c r="NOF56" s="163" t="s">
        <v>491</v>
      </c>
      <c r="NOG56" s="163" t="s">
        <v>491</v>
      </c>
      <c r="NOH56" s="163" t="s">
        <v>491</v>
      </c>
      <c r="NOI56" s="163" t="s">
        <v>491</v>
      </c>
      <c r="NOJ56" s="163" t="s">
        <v>491</v>
      </c>
      <c r="NOK56" s="163" t="s">
        <v>491</v>
      </c>
      <c r="NOL56" s="163" t="s">
        <v>491</v>
      </c>
      <c r="NOM56" s="163" t="s">
        <v>491</v>
      </c>
      <c r="NON56" s="163" t="s">
        <v>491</v>
      </c>
      <c r="NOO56" s="163" t="s">
        <v>491</v>
      </c>
      <c r="NOP56" s="163" t="s">
        <v>491</v>
      </c>
      <c r="NOQ56" s="163" t="s">
        <v>491</v>
      </c>
      <c r="NOR56" s="163" t="s">
        <v>491</v>
      </c>
      <c r="NOS56" s="163" t="s">
        <v>491</v>
      </c>
      <c r="NOT56" s="163" t="s">
        <v>491</v>
      </c>
      <c r="NOU56" s="163" t="s">
        <v>491</v>
      </c>
      <c r="NOV56" s="163" t="s">
        <v>491</v>
      </c>
      <c r="NOW56" s="163" t="s">
        <v>491</v>
      </c>
      <c r="NOX56" s="163" t="s">
        <v>491</v>
      </c>
      <c r="NOY56" s="163" t="s">
        <v>491</v>
      </c>
      <c r="NOZ56" s="163" t="s">
        <v>491</v>
      </c>
      <c r="NPA56" s="163" t="s">
        <v>491</v>
      </c>
      <c r="NPB56" s="163" t="s">
        <v>491</v>
      </c>
      <c r="NPC56" s="163" t="s">
        <v>491</v>
      </c>
      <c r="NPD56" s="163" t="s">
        <v>491</v>
      </c>
      <c r="NPE56" s="163" t="s">
        <v>491</v>
      </c>
      <c r="NPF56" s="163" t="s">
        <v>491</v>
      </c>
      <c r="NPG56" s="163" t="s">
        <v>491</v>
      </c>
      <c r="NPH56" s="163" t="s">
        <v>491</v>
      </c>
      <c r="NPI56" s="163" t="s">
        <v>491</v>
      </c>
      <c r="NPJ56" s="163" t="s">
        <v>491</v>
      </c>
      <c r="NPK56" s="163" t="s">
        <v>491</v>
      </c>
      <c r="NPL56" s="163" t="s">
        <v>491</v>
      </c>
      <c r="NPM56" s="163" t="s">
        <v>491</v>
      </c>
      <c r="NPN56" s="163" t="s">
        <v>491</v>
      </c>
      <c r="NPO56" s="163" t="s">
        <v>491</v>
      </c>
      <c r="NPP56" s="163" t="s">
        <v>491</v>
      </c>
      <c r="NPQ56" s="163" t="s">
        <v>491</v>
      </c>
      <c r="NPR56" s="163" t="s">
        <v>491</v>
      </c>
      <c r="NPS56" s="163" t="s">
        <v>491</v>
      </c>
      <c r="NPT56" s="163" t="s">
        <v>491</v>
      </c>
      <c r="NPU56" s="163" t="s">
        <v>491</v>
      </c>
      <c r="NPV56" s="163" t="s">
        <v>491</v>
      </c>
      <c r="NPW56" s="163" t="s">
        <v>491</v>
      </c>
      <c r="NPX56" s="163" t="s">
        <v>491</v>
      </c>
      <c r="NPY56" s="163" t="s">
        <v>491</v>
      </c>
      <c r="NPZ56" s="163" t="s">
        <v>491</v>
      </c>
      <c r="NQA56" s="163" t="s">
        <v>491</v>
      </c>
      <c r="NQB56" s="163" t="s">
        <v>491</v>
      </c>
      <c r="NQC56" s="163" t="s">
        <v>491</v>
      </c>
      <c r="NQD56" s="163" t="s">
        <v>491</v>
      </c>
      <c r="NQE56" s="163" t="s">
        <v>491</v>
      </c>
      <c r="NQF56" s="163" t="s">
        <v>491</v>
      </c>
      <c r="NQG56" s="163" t="s">
        <v>491</v>
      </c>
      <c r="NQH56" s="163" t="s">
        <v>491</v>
      </c>
      <c r="NQI56" s="163" t="s">
        <v>491</v>
      </c>
      <c r="NQJ56" s="163" t="s">
        <v>491</v>
      </c>
      <c r="NQK56" s="163" t="s">
        <v>491</v>
      </c>
      <c r="NQL56" s="163" t="s">
        <v>491</v>
      </c>
      <c r="NQM56" s="163" t="s">
        <v>491</v>
      </c>
      <c r="NQN56" s="163" t="s">
        <v>491</v>
      </c>
      <c r="NQO56" s="163" t="s">
        <v>491</v>
      </c>
      <c r="NQP56" s="163" t="s">
        <v>491</v>
      </c>
      <c r="NQQ56" s="163" t="s">
        <v>491</v>
      </c>
      <c r="NQR56" s="163" t="s">
        <v>491</v>
      </c>
      <c r="NQS56" s="163" t="s">
        <v>491</v>
      </c>
      <c r="NQT56" s="163" t="s">
        <v>491</v>
      </c>
      <c r="NQU56" s="163" t="s">
        <v>491</v>
      </c>
      <c r="NQV56" s="163" t="s">
        <v>491</v>
      </c>
      <c r="NQW56" s="163" t="s">
        <v>491</v>
      </c>
      <c r="NQX56" s="163" t="s">
        <v>491</v>
      </c>
      <c r="NQY56" s="163" t="s">
        <v>491</v>
      </c>
      <c r="NQZ56" s="163" t="s">
        <v>491</v>
      </c>
      <c r="NRA56" s="163" t="s">
        <v>491</v>
      </c>
      <c r="NRB56" s="163" t="s">
        <v>491</v>
      </c>
      <c r="NRC56" s="163" t="s">
        <v>491</v>
      </c>
      <c r="NRD56" s="163" t="s">
        <v>491</v>
      </c>
      <c r="NRE56" s="163" t="s">
        <v>491</v>
      </c>
      <c r="NRF56" s="163" t="s">
        <v>491</v>
      </c>
      <c r="NRG56" s="163" t="s">
        <v>491</v>
      </c>
      <c r="NRH56" s="163" t="s">
        <v>491</v>
      </c>
      <c r="NRI56" s="163" t="s">
        <v>491</v>
      </c>
      <c r="NRJ56" s="163" t="s">
        <v>491</v>
      </c>
      <c r="NRK56" s="163" t="s">
        <v>491</v>
      </c>
      <c r="NRL56" s="163" t="s">
        <v>491</v>
      </c>
      <c r="NRM56" s="163" t="s">
        <v>491</v>
      </c>
      <c r="NRN56" s="163" t="s">
        <v>491</v>
      </c>
      <c r="NRO56" s="163" t="s">
        <v>491</v>
      </c>
      <c r="NRP56" s="163" t="s">
        <v>491</v>
      </c>
      <c r="NRQ56" s="163" t="s">
        <v>491</v>
      </c>
      <c r="NRR56" s="163" t="s">
        <v>491</v>
      </c>
      <c r="NRS56" s="163" t="s">
        <v>491</v>
      </c>
      <c r="NRT56" s="163" t="s">
        <v>491</v>
      </c>
      <c r="NRU56" s="163" t="s">
        <v>491</v>
      </c>
      <c r="NRV56" s="163" t="s">
        <v>491</v>
      </c>
      <c r="NRW56" s="163" t="s">
        <v>491</v>
      </c>
      <c r="NRX56" s="163" t="s">
        <v>491</v>
      </c>
      <c r="NRY56" s="163" t="s">
        <v>491</v>
      </c>
      <c r="NRZ56" s="163" t="s">
        <v>491</v>
      </c>
      <c r="NSA56" s="163" t="s">
        <v>491</v>
      </c>
      <c r="NSB56" s="163" t="s">
        <v>491</v>
      </c>
      <c r="NSC56" s="163" t="s">
        <v>491</v>
      </c>
      <c r="NSD56" s="163" t="s">
        <v>491</v>
      </c>
      <c r="NSE56" s="163" t="s">
        <v>491</v>
      </c>
      <c r="NSF56" s="163" t="s">
        <v>491</v>
      </c>
      <c r="NSG56" s="163" t="s">
        <v>491</v>
      </c>
      <c r="NSH56" s="163" t="s">
        <v>491</v>
      </c>
      <c r="NSI56" s="163" t="s">
        <v>491</v>
      </c>
      <c r="NSJ56" s="163" t="s">
        <v>491</v>
      </c>
      <c r="NSK56" s="163" t="s">
        <v>491</v>
      </c>
      <c r="NSL56" s="163" t="s">
        <v>491</v>
      </c>
      <c r="NSM56" s="163" t="s">
        <v>491</v>
      </c>
      <c r="NSN56" s="163" t="s">
        <v>491</v>
      </c>
      <c r="NSO56" s="163" t="s">
        <v>491</v>
      </c>
      <c r="NSP56" s="163" t="s">
        <v>491</v>
      </c>
      <c r="NSQ56" s="163" t="s">
        <v>491</v>
      </c>
      <c r="NSR56" s="163" t="s">
        <v>491</v>
      </c>
      <c r="NSS56" s="163" t="s">
        <v>491</v>
      </c>
      <c r="NST56" s="163" t="s">
        <v>491</v>
      </c>
      <c r="NSU56" s="163" t="s">
        <v>491</v>
      </c>
      <c r="NSV56" s="163" t="s">
        <v>491</v>
      </c>
      <c r="NSW56" s="163" t="s">
        <v>491</v>
      </c>
      <c r="NSX56" s="163" t="s">
        <v>491</v>
      </c>
      <c r="NSY56" s="163" t="s">
        <v>491</v>
      </c>
      <c r="NSZ56" s="163" t="s">
        <v>491</v>
      </c>
      <c r="NTA56" s="163" t="s">
        <v>491</v>
      </c>
      <c r="NTB56" s="163" t="s">
        <v>491</v>
      </c>
      <c r="NTC56" s="163" t="s">
        <v>491</v>
      </c>
      <c r="NTD56" s="163" t="s">
        <v>491</v>
      </c>
      <c r="NTE56" s="163" t="s">
        <v>491</v>
      </c>
      <c r="NTF56" s="163" t="s">
        <v>491</v>
      </c>
      <c r="NTG56" s="163" t="s">
        <v>491</v>
      </c>
      <c r="NTH56" s="163" t="s">
        <v>491</v>
      </c>
      <c r="NTI56" s="163" t="s">
        <v>491</v>
      </c>
      <c r="NTJ56" s="163" t="s">
        <v>491</v>
      </c>
      <c r="NTK56" s="163" t="s">
        <v>491</v>
      </c>
      <c r="NTL56" s="163" t="s">
        <v>491</v>
      </c>
      <c r="NTM56" s="163" t="s">
        <v>491</v>
      </c>
      <c r="NTN56" s="163" t="s">
        <v>491</v>
      </c>
      <c r="NTO56" s="163" t="s">
        <v>491</v>
      </c>
      <c r="NTP56" s="163" t="s">
        <v>491</v>
      </c>
      <c r="NTQ56" s="163" t="s">
        <v>491</v>
      </c>
      <c r="NTR56" s="163" t="s">
        <v>491</v>
      </c>
      <c r="NTS56" s="163" t="s">
        <v>491</v>
      </c>
      <c r="NTT56" s="163" t="s">
        <v>491</v>
      </c>
      <c r="NTU56" s="163" t="s">
        <v>491</v>
      </c>
      <c r="NTV56" s="163" t="s">
        <v>491</v>
      </c>
      <c r="NTW56" s="163" t="s">
        <v>491</v>
      </c>
      <c r="NTX56" s="163" t="s">
        <v>491</v>
      </c>
      <c r="NTY56" s="163" t="s">
        <v>491</v>
      </c>
      <c r="NTZ56" s="163" t="s">
        <v>491</v>
      </c>
      <c r="NUA56" s="163" t="s">
        <v>491</v>
      </c>
      <c r="NUB56" s="163" t="s">
        <v>491</v>
      </c>
      <c r="NUC56" s="163" t="s">
        <v>491</v>
      </c>
      <c r="NUD56" s="163" t="s">
        <v>491</v>
      </c>
      <c r="NUE56" s="163" t="s">
        <v>491</v>
      </c>
      <c r="NUF56" s="163" t="s">
        <v>491</v>
      </c>
      <c r="NUG56" s="163" t="s">
        <v>491</v>
      </c>
      <c r="NUH56" s="163" t="s">
        <v>491</v>
      </c>
      <c r="NUI56" s="163" t="s">
        <v>491</v>
      </c>
      <c r="NUJ56" s="163" t="s">
        <v>491</v>
      </c>
      <c r="NUK56" s="163" t="s">
        <v>491</v>
      </c>
      <c r="NUL56" s="163" t="s">
        <v>491</v>
      </c>
      <c r="NUM56" s="163" t="s">
        <v>491</v>
      </c>
      <c r="NUN56" s="163" t="s">
        <v>491</v>
      </c>
      <c r="NUO56" s="163" t="s">
        <v>491</v>
      </c>
      <c r="NUP56" s="163" t="s">
        <v>491</v>
      </c>
      <c r="NUQ56" s="163" t="s">
        <v>491</v>
      </c>
      <c r="NUR56" s="163" t="s">
        <v>491</v>
      </c>
      <c r="NUS56" s="163" t="s">
        <v>491</v>
      </c>
      <c r="NUT56" s="163" t="s">
        <v>491</v>
      </c>
      <c r="NUU56" s="163" t="s">
        <v>491</v>
      </c>
      <c r="NUV56" s="163" t="s">
        <v>491</v>
      </c>
      <c r="NUW56" s="163" t="s">
        <v>491</v>
      </c>
      <c r="NUX56" s="163" t="s">
        <v>491</v>
      </c>
      <c r="NUY56" s="163" t="s">
        <v>491</v>
      </c>
      <c r="NUZ56" s="163" t="s">
        <v>491</v>
      </c>
      <c r="NVA56" s="163" t="s">
        <v>491</v>
      </c>
      <c r="NVB56" s="163" t="s">
        <v>491</v>
      </c>
      <c r="NVC56" s="163" t="s">
        <v>491</v>
      </c>
      <c r="NVD56" s="163" t="s">
        <v>491</v>
      </c>
      <c r="NVE56" s="163" t="s">
        <v>491</v>
      </c>
      <c r="NVF56" s="163" t="s">
        <v>491</v>
      </c>
      <c r="NVG56" s="163" t="s">
        <v>491</v>
      </c>
      <c r="NVH56" s="163" t="s">
        <v>491</v>
      </c>
      <c r="NVI56" s="163" t="s">
        <v>491</v>
      </c>
      <c r="NVJ56" s="163" t="s">
        <v>491</v>
      </c>
      <c r="NVK56" s="163" t="s">
        <v>491</v>
      </c>
      <c r="NVL56" s="163" t="s">
        <v>491</v>
      </c>
      <c r="NVM56" s="163" t="s">
        <v>491</v>
      </c>
      <c r="NVN56" s="163" t="s">
        <v>491</v>
      </c>
      <c r="NVO56" s="163" t="s">
        <v>491</v>
      </c>
      <c r="NVP56" s="163" t="s">
        <v>491</v>
      </c>
      <c r="NVQ56" s="163" t="s">
        <v>491</v>
      </c>
      <c r="NVR56" s="163" t="s">
        <v>491</v>
      </c>
      <c r="NVS56" s="163" t="s">
        <v>491</v>
      </c>
      <c r="NVT56" s="163" t="s">
        <v>491</v>
      </c>
      <c r="NVU56" s="163" t="s">
        <v>491</v>
      </c>
      <c r="NVV56" s="163" t="s">
        <v>491</v>
      </c>
      <c r="NVW56" s="163" t="s">
        <v>491</v>
      </c>
      <c r="NVX56" s="163" t="s">
        <v>491</v>
      </c>
      <c r="NVY56" s="163" t="s">
        <v>491</v>
      </c>
      <c r="NVZ56" s="163" t="s">
        <v>491</v>
      </c>
      <c r="NWA56" s="163" t="s">
        <v>491</v>
      </c>
      <c r="NWB56" s="163" t="s">
        <v>491</v>
      </c>
      <c r="NWC56" s="163" t="s">
        <v>491</v>
      </c>
      <c r="NWD56" s="163" t="s">
        <v>491</v>
      </c>
      <c r="NWE56" s="163" t="s">
        <v>491</v>
      </c>
      <c r="NWF56" s="163" t="s">
        <v>491</v>
      </c>
      <c r="NWG56" s="163" t="s">
        <v>491</v>
      </c>
      <c r="NWH56" s="163" t="s">
        <v>491</v>
      </c>
      <c r="NWI56" s="163" t="s">
        <v>491</v>
      </c>
      <c r="NWJ56" s="163" t="s">
        <v>491</v>
      </c>
      <c r="NWK56" s="163" t="s">
        <v>491</v>
      </c>
      <c r="NWL56" s="163" t="s">
        <v>491</v>
      </c>
      <c r="NWM56" s="163" t="s">
        <v>491</v>
      </c>
      <c r="NWN56" s="163" t="s">
        <v>491</v>
      </c>
      <c r="NWO56" s="163" t="s">
        <v>491</v>
      </c>
      <c r="NWP56" s="163" t="s">
        <v>491</v>
      </c>
      <c r="NWQ56" s="163" t="s">
        <v>491</v>
      </c>
      <c r="NWR56" s="163" t="s">
        <v>491</v>
      </c>
      <c r="NWS56" s="163" t="s">
        <v>491</v>
      </c>
      <c r="NWT56" s="163" t="s">
        <v>491</v>
      </c>
      <c r="NWU56" s="163" t="s">
        <v>491</v>
      </c>
      <c r="NWV56" s="163" t="s">
        <v>491</v>
      </c>
      <c r="NWW56" s="163" t="s">
        <v>491</v>
      </c>
      <c r="NWX56" s="163" t="s">
        <v>491</v>
      </c>
      <c r="NWY56" s="163" t="s">
        <v>491</v>
      </c>
      <c r="NWZ56" s="163" t="s">
        <v>491</v>
      </c>
      <c r="NXA56" s="163" t="s">
        <v>491</v>
      </c>
      <c r="NXB56" s="163" t="s">
        <v>491</v>
      </c>
      <c r="NXC56" s="163" t="s">
        <v>491</v>
      </c>
      <c r="NXD56" s="163" t="s">
        <v>491</v>
      </c>
      <c r="NXE56" s="163" t="s">
        <v>491</v>
      </c>
      <c r="NXF56" s="163" t="s">
        <v>491</v>
      </c>
      <c r="NXG56" s="163" t="s">
        <v>491</v>
      </c>
      <c r="NXH56" s="163" t="s">
        <v>491</v>
      </c>
      <c r="NXI56" s="163" t="s">
        <v>491</v>
      </c>
      <c r="NXJ56" s="163" t="s">
        <v>491</v>
      </c>
      <c r="NXK56" s="163" t="s">
        <v>491</v>
      </c>
      <c r="NXL56" s="163" t="s">
        <v>491</v>
      </c>
      <c r="NXM56" s="163" t="s">
        <v>491</v>
      </c>
      <c r="NXN56" s="163" t="s">
        <v>491</v>
      </c>
      <c r="NXO56" s="163" t="s">
        <v>491</v>
      </c>
      <c r="NXP56" s="163" t="s">
        <v>491</v>
      </c>
      <c r="NXQ56" s="163" t="s">
        <v>491</v>
      </c>
      <c r="NXR56" s="163" t="s">
        <v>491</v>
      </c>
      <c r="NXS56" s="163" t="s">
        <v>491</v>
      </c>
      <c r="NXT56" s="163" t="s">
        <v>491</v>
      </c>
      <c r="NXU56" s="163" t="s">
        <v>491</v>
      </c>
      <c r="NXV56" s="163" t="s">
        <v>491</v>
      </c>
      <c r="NXW56" s="163" t="s">
        <v>491</v>
      </c>
      <c r="NXX56" s="163" t="s">
        <v>491</v>
      </c>
      <c r="NXY56" s="163" t="s">
        <v>491</v>
      </c>
      <c r="NXZ56" s="163" t="s">
        <v>491</v>
      </c>
      <c r="NYA56" s="163" t="s">
        <v>491</v>
      </c>
      <c r="NYB56" s="163" t="s">
        <v>491</v>
      </c>
      <c r="NYC56" s="163" t="s">
        <v>491</v>
      </c>
      <c r="NYD56" s="163" t="s">
        <v>491</v>
      </c>
      <c r="NYE56" s="163" t="s">
        <v>491</v>
      </c>
      <c r="NYF56" s="163" t="s">
        <v>491</v>
      </c>
      <c r="NYG56" s="163" t="s">
        <v>491</v>
      </c>
      <c r="NYH56" s="163" t="s">
        <v>491</v>
      </c>
      <c r="NYI56" s="163" t="s">
        <v>491</v>
      </c>
      <c r="NYJ56" s="163" t="s">
        <v>491</v>
      </c>
      <c r="NYK56" s="163" t="s">
        <v>491</v>
      </c>
      <c r="NYL56" s="163" t="s">
        <v>491</v>
      </c>
      <c r="NYM56" s="163" t="s">
        <v>491</v>
      </c>
      <c r="NYN56" s="163" t="s">
        <v>491</v>
      </c>
      <c r="NYO56" s="163" t="s">
        <v>491</v>
      </c>
      <c r="NYP56" s="163" t="s">
        <v>491</v>
      </c>
      <c r="NYQ56" s="163" t="s">
        <v>491</v>
      </c>
      <c r="NYR56" s="163" t="s">
        <v>491</v>
      </c>
      <c r="NYS56" s="163" t="s">
        <v>491</v>
      </c>
      <c r="NYT56" s="163" t="s">
        <v>491</v>
      </c>
      <c r="NYU56" s="163" t="s">
        <v>491</v>
      </c>
      <c r="NYV56" s="163" t="s">
        <v>491</v>
      </c>
      <c r="NYW56" s="163" t="s">
        <v>491</v>
      </c>
      <c r="NYX56" s="163" t="s">
        <v>491</v>
      </c>
      <c r="NYY56" s="163" t="s">
        <v>491</v>
      </c>
      <c r="NYZ56" s="163" t="s">
        <v>491</v>
      </c>
      <c r="NZA56" s="163" t="s">
        <v>491</v>
      </c>
      <c r="NZB56" s="163" t="s">
        <v>491</v>
      </c>
      <c r="NZC56" s="163" t="s">
        <v>491</v>
      </c>
      <c r="NZD56" s="163" t="s">
        <v>491</v>
      </c>
      <c r="NZE56" s="163" t="s">
        <v>491</v>
      </c>
      <c r="NZF56" s="163" t="s">
        <v>491</v>
      </c>
      <c r="NZG56" s="163" t="s">
        <v>491</v>
      </c>
      <c r="NZH56" s="163" t="s">
        <v>491</v>
      </c>
      <c r="NZI56" s="163" t="s">
        <v>491</v>
      </c>
      <c r="NZJ56" s="163" t="s">
        <v>491</v>
      </c>
      <c r="NZK56" s="163" t="s">
        <v>491</v>
      </c>
      <c r="NZL56" s="163" t="s">
        <v>491</v>
      </c>
      <c r="NZM56" s="163" t="s">
        <v>491</v>
      </c>
      <c r="NZN56" s="163" t="s">
        <v>491</v>
      </c>
      <c r="NZO56" s="163" t="s">
        <v>491</v>
      </c>
      <c r="NZP56" s="163" t="s">
        <v>491</v>
      </c>
      <c r="NZQ56" s="163" t="s">
        <v>491</v>
      </c>
      <c r="NZR56" s="163" t="s">
        <v>491</v>
      </c>
      <c r="NZS56" s="163" t="s">
        <v>491</v>
      </c>
      <c r="NZT56" s="163" t="s">
        <v>491</v>
      </c>
      <c r="NZU56" s="163" t="s">
        <v>491</v>
      </c>
      <c r="NZV56" s="163" t="s">
        <v>491</v>
      </c>
      <c r="NZW56" s="163" t="s">
        <v>491</v>
      </c>
      <c r="NZX56" s="163" t="s">
        <v>491</v>
      </c>
      <c r="NZY56" s="163" t="s">
        <v>491</v>
      </c>
      <c r="NZZ56" s="163" t="s">
        <v>491</v>
      </c>
      <c r="OAA56" s="163" t="s">
        <v>491</v>
      </c>
      <c r="OAB56" s="163" t="s">
        <v>491</v>
      </c>
      <c r="OAC56" s="163" t="s">
        <v>491</v>
      </c>
      <c r="OAD56" s="163" t="s">
        <v>491</v>
      </c>
      <c r="OAE56" s="163" t="s">
        <v>491</v>
      </c>
      <c r="OAF56" s="163" t="s">
        <v>491</v>
      </c>
      <c r="OAG56" s="163" t="s">
        <v>491</v>
      </c>
      <c r="OAH56" s="163" t="s">
        <v>491</v>
      </c>
      <c r="OAI56" s="163" t="s">
        <v>491</v>
      </c>
      <c r="OAJ56" s="163" t="s">
        <v>491</v>
      </c>
      <c r="OAK56" s="163" t="s">
        <v>491</v>
      </c>
      <c r="OAL56" s="163" t="s">
        <v>491</v>
      </c>
      <c r="OAM56" s="163" t="s">
        <v>491</v>
      </c>
      <c r="OAN56" s="163" t="s">
        <v>491</v>
      </c>
      <c r="OAO56" s="163" t="s">
        <v>491</v>
      </c>
      <c r="OAP56" s="163" t="s">
        <v>491</v>
      </c>
      <c r="OAQ56" s="163" t="s">
        <v>491</v>
      </c>
      <c r="OAR56" s="163" t="s">
        <v>491</v>
      </c>
      <c r="OAS56" s="163" t="s">
        <v>491</v>
      </c>
      <c r="OAT56" s="163" t="s">
        <v>491</v>
      </c>
      <c r="OAU56" s="163" t="s">
        <v>491</v>
      </c>
      <c r="OAV56" s="163" t="s">
        <v>491</v>
      </c>
      <c r="OAW56" s="163" t="s">
        <v>491</v>
      </c>
      <c r="OAX56" s="163" t="s">
        <v>491</v>
      </c>
      <c r="OAY56" s="163" t="s">
        <v>491</v>
      </c>
      <c r="OAZ56" s="163" t="s">
        <v>491</v>
      </c>
      <c r="OBA56" s="163" t="s">
        <v>491</v>
      </c>
      <c r="OBB56" s="163" t="s">
        <v>491</v>
      </c>
      <c r="OBC56" s="163" t="s">
        <v>491</v>
      </c>
      <c r="OBD56" s="163" t="s">
        <v>491</v>
      </c>
      <c r="OBE56" s="163" t="s">
        <v>491</v>
      </c>
      <c r="OBF56" s="163" t="s">
        <v>491</v>
      </c>
      <c r="OBG56" s="163" t="s">
        <v>491</v>
      </c>
      <c r="OBH56" s="163" t="s">
        <v>491</v>
      </c>
      <c r="OBI56" s="163" t="s">
        <v>491</v>
      </c>
      <c r="OBJ56" s="163" t="s">
        <v>491</v>
      </c>
      <c r="OBK56" s="163" t="s">
        <v>491</v>
      </c>
      <c r="OBL56" s="163" t="s">
        <v>491</v>
      </c>
      <c r="OBM56" s="163" t="s">
        <v>491</v>
      </c>
      <c r="OBN56" s="163" t="s">
        <v>491</v>
      </c>
      <c r="OBO56" s="163" t="s">
        <v>491</v>
      </c>
      <c r="OBP56" s="163" t="s">
        <v>491</v>
      </c>
      <c r="OBQ56" s="163" t="s">
        <v>491</v>
      </c>
      <c r="OBR56" s="163" t="s">
        <v>491</v>
      </c>
      <c r="OBS56" s="163" t="s">
        <v>491</v>
      </c>
      <c r="OBT56" s="163" t="s">
        <v>491</v>
      </c>
      <c r="OBU56" s="163" t="s">
        <v>491</v>
      </c>
      <c r="OBV56" s="163" t="s">
        <v>491</v>
      </c>
      <c r="OBW56" s="163" t="s">
        <v>491</v>
      </c>
      <c r="OBX56" s="163" t="s">
        <v>491</v>
      </c>
      <c r="OBY56" s="163" t="s">
        <v>491</v>
      </c>
      <c r="OBZ56" s="163" t="s">
        <v>491</v>
      </c>
      <c r="OCA56" s="163" t="s">
        <v>491</v>
      </c>
      <c r="OCB56" s="163" t="s">
        <v>491</v>
      </c>
      <c r="OCC56" s="163" t="s">
        <v>491</v>
      </c>
      <c r="OCD56" s="163" t="s">
        <v>491</v>
      </c>
      <c r="OCE56" s="163" t="s">
        <v>491</v>
      </c>
      <c r="OCF56" s="163" t="s">
        <v>491</v>
      </c>
      <c r="OCG56" s="163" t="s">
        <v>491</v>
      </c>
      <c r="OCH56" s="163" t="s">
        <v>491</v>
      </c>
      <c r="OCI56" s="163" t="s">
        <v>491</v>
      </c>
      <c r="OCJ56" s="163" t="s">
        <v>491</v>
      </c>
      <c r="OCK56" s="163" t="s">
        <v>491</v>
      </c>
      <c r="OCL56" s="163" t="s">
        <v>491</v>
      </c>
      <c r="OCM56" s="163" t="s">
        <v>491</v>
      </c>
      <c r="OCN56" s="163" t="s">
        <v>491</v>
      </c>
      <c r="OCO56" s="163" t="s">
        <v>491</v>
      </c>
      <c r="OCP56" s="163" t="s">
        <v>491</v>
      </c>
      <c r="OCQ56" s="163" t="s">
        <v>491</v>
      </c>
      <c r="OCR56" s="163" t="s">
        <v>491</v>
      </c>
      <c r="OCS56" s="163" t="s">
        <v>491</v>
      </c>
      <c r="OCT56" s="163" t="s">
        <v>491</v>
      </c>
      <c r="OCU56" s="163" t="s">
        <v>491</v>
      </c>
      <c r="OCV56" s="163" t="s">
        <v>491</v>
      </c>
      <c r="OCW56" s="163" t="s">
        <v>491</v>
      </c>
      <c r="OCX56" s="163" t="s">
        <v>491</v>
      </c>
      <c r="OCY56" s="163" t="s">
        <v>491</v>
      </c>
      <c r="OCZ56" s="163" t="s">
        <v>491</v>
      </c>
      <c r="ODA56" s="163" t="s">
        <v>491</v>
      </c>
      <c r="ODB56" s="163" t="s">
        <v>491</v>
      </c>
      <c r="ODC56" s="163" t="s">
        <v>491</v>
      </c>
      <c r="ODD56" s="163" t="s">
        <v>491</v>
      </c>
      <c r="ODE56" s="163" t="s">
        <v>491</v>
      </c>
      <c r="ODF56" s="163" t="s">
        <v>491</v>
      </c>
      <c r="ODG56" s="163" t="s">
        <v>491</v>
      </c>
      <c r="ODH56" s="163" t="s">
        <v>491</v>
      </c>
      <c r="ODI56" s="163" t="s">
        <v>491</v>
      </c>
      <c r="ODJ56" s="163" t="s">
        <v>491</v>
      </c>
      <c r="ODK56" s="163" t="s">
        <v>491</v>
      </c>
      <c r="ODL56" s="163" t="s">
        <v>491</v>
      </c>
      <c r="ODM56" s="163" t="s">
        <v>491</v>
      </c>
      <c r="ODN56" s="163" t="s">
        <v>491</v>
      </c>
      <c r="ODO56" s="163" t="s">
        <v>491</v>
      </c>
      <c r="ODP56" s="163" t="s">
        <v>491</v>
      </c>
      <c r="ODQ56" s="163" t="s">
        <v>491</v>
      </c>
      <c r="ODR56" s="163" t="s">
        <v>491</v>
      </c>
      <c r="ODS56" s="163" t="s">
        <v>491</v>
      </c>
      <c r="ODT56" s="163" t="s">
        <v>491</v>
      </c>
      <c r="ODU56" s="163" t="s">
        <v>491</v>
      </c>
      <c r="ODV56" s="163" t="s">
        <v>491</v>
      </c>
      <c r="ODW56" s="163" t="s">
        <v>491</v>
      </c>
      <c r="ODX56" s="163" t="s">
        <v>491</v>
      </c>
      <c r="ODY56" s="163" t="s">
        <v>491</v>
      </c>
      <c r="ODZ56" s="163" t="s">
        <v>491</v>
      </c>
      <c r="OEA56" s="163" t="s">
        <v>491</v>
      </c>
      <c r="OEB56" s="163" t="s">
        <v>491</v>
      </c>
      <c r="OEC56" s="163" t="s">
        <v>491</v>
      </c>
      <c r="OED56" s="163" t="s">
        <v>491</v>
      </c>
      <c r="OEE56" s="163" t="s">
        <v>491</v>
      </c>
      <c r="OEF56" s="163" t="s">
        <v>491</v>
      </c>
      <c r="OEG56" s="163" t="s">
        <v>491</v>
      </c>
      <c r="OEH56" s="163" t="s">
        <v>491</v>
      </c>
      <c r="OEI56" s="163" t="s">
        <v>491</v>
      </c>
      <c r="OEJ56" s="163" t="s">
        <v>491</v>
      </c>
      <c r="OEK56" s="163" t="s">
        <v>491</v>
      </c>
      <c r="OEL56" s="163" t="s">
        <v>491</v>
      </c>
      <c r="OEM56" s="163" t="s">
        <v>491</v>
      </c>
      <c r="OEN56" s="163" t="s">
        <v>491</v>
      </c>
      <c r="OEO56" s="163" t="s">
        <v>491</v>
      </c>
      <c r="OEP56" s="163" t="s">
        <v>491</v>
      </c>
      <c r="OEQ56" s="163" t="s">
        <v>491</v>
      </c>
      <c r="OER56" s="163" t="s">
        <v>491</v>
      </c>
      <c r="OES56" s="163" t="s">
        <v>491</v>
      </c>
      <c r="OET56" s="163" t="s">
        <v>491</v>
      </c>
      <c r="OEU56" s="163" t="s">
        <v>491</v>
      </c>
      <c r="OEV56" s="163" t="s">
        <v>491</v>
      </c>
      <c r="OEW56" s="163" t="s">
        <v>491</v>
      </c>
      <c r="OEX56" s="163" t="s">
        <v>491</v>
      </c>
      <c r="OEY56" s="163" t="s">
        <v>491</v>
      </c>
      <c r="OEZ56" s="163" t="s">
        <v>491</v>
      </c>
      <c r="OFA56" s="163" t="s">
        <v>491</v>
      </c>
      <c r="OFB56" s="163" t="s">
        <v>491</v>
      </c>
      <c r="OFC56" s="163" t="s">
        <v>491</v>
      </c>
      <c r="OFD56" s="163" t="s">
        <v>491</v>
      </c>
      <c r="OFE56" s="163" t="s">
        <v>491</v>
      </c>
      <c r="OFF56" s="163" t="s">
        <v>491</v>
      </c>
      <c r="OFG56" s="163" t="s">
        <v>491</v>
      </c>
      <c r="OFH56" s="163" t="s">
        <v>491</v>
      </c>
      <c r="OFI56" s="163" t="s">
        <v>491</v>
      </c>
      <c r="OFJ56" s="163" t="s">
        <v>491</v>
      </c>
      <c r="OFK56" s="163" t="s">
        <v>491</v>
      </c>
      <c r="OFL56" s="163" t="s">
        <v>491</v>
      </c>
      <c r="OFM56" s="163" t="s">
        <v>491</v>
      </c>
      <c r="OFN56" s="163" t="s">
        <v>491</v>
      </c>
      <c r="OFO56" s="163" t="s">
        <v>491</v>
      </c>
      <c r="OFP56" s="163" t="s">
        <v>491</v>
      </c>
      <c r="OFQ56" s="163" t="s">
        <v>491</v>
      </c>
      <c r="OFR56" s="163" t="s">
        <v>491</v>
      </c>
      <c r="OFS56" s="163" t="s">
        <v>491</v>
      </c>
      <c r="OFT56" s="163" t="s">
        <v>491</v>
      </c>
      <c r="OFU56" s="163" t="s">
        <v>491</v>
      </c>
      <c r="OFV56" s="163" t="s">
        <v>491</v>
      </c>
      <c r="OFW56" s="163" t="s">
        <v>491</v>
      </c>
      <c r="OFX56" s="163" t="s">
        <v>491</v>
      </c>
      <c r="OFY56" s="163" t="s">
        <v>491</v>
      </c>
      <c r="OFZ56" s="163" t="s">
        <v>491</v>
      </c>
      <c r="OGA56" s="163" t="s">
        <v>491</v>
      </c>
      <c r="OGB56" s="163" t="s">
        <v>491</v>
      </c>
      <c r="OGC56" s="163" t="s">
        <v>491</v>
      </c>
      <c r="OGD56" s="163" t="s">
        <v>491</v>
      </c>
      <c r="OGE56" s="163" t="s">
        <v>491</v>
      </c>
      <c r="OGF56" s="163" t="s">
        <v>491</v>
      </c>
      <c r="OGG56" s="163" t="s">
        <v>491</v>
      </c>
      <c r="OGH56" s="163" t="s">
        <v>491</v>
      </c>
      <c r="OGI56" s="163" t="s">
        <v>491</v>
      </c>
      <c r="OGJ56" s="163" t="s">
        <v>491</v>
      </c>
      <c r="OGK56" s="163" t="s">
        <v>491</v>
      </c>
      <c r="OGL56" s="163" t="s">
        <v>491</v>
      </c>
      <c r="OGM56" s="163" t="s">
        <v>491</v>
      </c>
      <c r="OGN56" s="163" t="s">
        <v>491</v>
      </c>
      <c r="OGO56" s="163" t="s">
        <v>491</v>
      </c>
      <c r="OGP56" s="163" t="s">
        <v>491</v>
      </c>
      <c r="OGQ56" s="163" t="s">
        <v>491</v>
      </c>
      <c r="OGR56" s="163" t="s">
        <v>491</v>
      </c>
      <c r="OGS56" s="163" t="s">
        <v>491</v>
      </c>
      <c r="OGT56" s="163" t="s">
        <v>491</v>
      </c>
      <c r="OGU56" s="163" t="s">
        <v>491</v>
      </c>
      <c r="OGV56" s="163" t="s">
        <v>491</v>
      </c>
      <c r="OGW56" s="163" t="s">
        <v>491</v>
      </c>
      <c r="OGX56" s="163" t="s">
        <v>491</v>
      </c>
      <c r="OGY56" s="163" t="s">
        <v>491</v>
      </c>
      <c r="OGZ56" s="163" t="s">
        <v>491</v>
      </c>
      <c r="OHA56" s="163" t="s">
        <v>491</v>
      </c>
      <c r="OHB56" s="163" t="s">
        <v>491</v>
      </c>
      <c r="OHC56" s="163" t="s">
        <v>491</v>
      </c>
      <c r="OHD56" s="163" t="s">
        <v>491</v>
      </c>
      <c r="OHE56" s="163" t="s">
        <v>491</v>
      </c>
      <c r="OHF56" s="163" t="s">
        <v>491</v>
      </c>
      <c r="OHG56" s="163" t="s">
        <v>491</v>
      </c>
      <c r="OHH56" s="163" t="s">
        <v>491</v>
      </c>
      <c r="OHI56" s="163" t="s">
        <v>491</v>
      </c>
      <c r="OHJ56" s="163" t="s">
        <v>491</v>
      </c>
      <c r="OHK56" s="163" t="s">
        <v>491</v>
      </c>
      <c r="OHL56" s="163" t="s">
        <v>491</v>
      </c>
      <c r="OHM56" s="163" t="s">
        <v>491</v>
      </c>
      <c r="OHN56" s="163" t="s">
        <v>491</v>
      </c>
      <c r="OHO56" s="163" t="s">
        <v>491</v>
      </c>
      <c r="OHP56" s="163" t="s">
        <v>491</v>
      </c>
      <c r="OHQ56" s="163" t="s">
        <v>491</v>
      </c>
      <c r="OHR56" s="163" t="s">
        <v>491</v>
      </c>
      <c r="OHS56" s="163" t="s">
        <v>491</v>
      </c>
      <c r="OHT56" s="163" t="s">
        <v>491</v>
      </c>
      <c r="OHU56" s="163" t="s">
        <v>491</v>
      </c>
      <c r="OHV56" s="163" t="s">
        <v>491</v>
      </c>
      <c r="OHW56" s="163" t="s">
        <v>491</v>
      </c>
      <c r="OHX56" s="163" t="s">
        <v>491</v>
      </c>
      <c r="OHY56" s="163" t="s">
        <v>491</v>
      </c>
      <c r="OHZ56" s="163" t="s">
        <v>491</v>
      </c>
      <c r="OIA56" s="163" t="s">
        <v>491</v>
      </c>
      <c r="OIB56" s="163" t="s">
        <v>491</v>
      </c>
      <c r="OIC56" s="163" t="s">
        <v>491</v>
      </c>
      <c r="OID56" s="163" t="s">
        <v>491</v>
      </c>
      <c r="OIE56" s="163" t="s">
        <v>491</v>
      </c>
      <c r="OIF56" s="163" t="s">
        <v>491</v>
      </c>
      <c r="OIG56" s="163" t="s">
        <v>491</v>
      </c>
      <c r="OIH56" s="163" t="s">
        <v>491</v>
      </c>
      <c r="OII56" s="163" t="s">
        <v>491</v>
      </c>
      <c r="OIJ56" s="163" t="s">
        <v>491</v>
      </c>
      <c r="OIK56" s="163" t="s">
        <v>491</v>
      </c>
      <c r="OIL56" s="163" t="s">
        <v>491</v>
      </c>
      <c r="OIM56" s="163" t="s">
        <v>491</v>
      </c>
      <c r="OIN56" s="163" t="s">
        <v>491</v>
      </c>
      <c r="OIO56" s="163" t="s">
        <v>491</v>
      </c>
      <c r="OIP56" s="163" t="s">
        <v>491</v>
      </c>
      <c r="OIQ56" s="163" t="s">
        <v>491</v>
      </c>
      <c r="OIR56" s="163" t="s">
        <v>491</v>
      </c>
      <c r="OIS56" s="163" t="s">
        <v>491</v>
      </c>
      <c r="OIT56" s="163" t="s">
        <v>491</v>
      </c>
      <c r="OIU56" s="163" t="s">
        <v>491</v>
      </c>
      <c r="OIV56" s="163" t="s">
        <v>491</v>
      </c>
      <c r="OIW56" s="163" t="s">
        <v>491</v>
      </c>
      <c r="OIX56" s="163" t="s">
        <v>491</v>
      </c>
      <c r="OIY56" s="163" t="s">
        <v>491</v>
      </c>
      <c r="OIZ56" s="163" t="s">
        <v>491</v>
      </c>
      <c r="OJA56" s="163" t="s">
        <v>491</v>
      </c>
      <c r="OJB56" s="163" t="s">
        <v>491</v>
      </c>
      <c r="OJC56" s="163" t="s">
        <v>491</v>
      </c>
      <c r="OJD56" s="163" t="s">
        <v>491</v>
      </c>
      <c r="OJE56" s="163" t="s">
        <v>491</v>
      </c>
      <c r="OJF56" s="163" t="s">
        <v>491</v>
      </c>
      <c r="OJG56" s="163" t="s">
        <v>491</v>
      </c>
      <c r="OJH56" s="163" t="s">
        <v>491</v>
      </c>
      <c r="OJI56" s="163" t="s">
        <v>491</v>
      </c>
      <c r="OJJ56" s="163" t="s">
        <v>491</v>
      </c>
      <c r="OJK56" s="163" t="s">
        <v>491</v>
      </c>
      <c r="OJL56" s="163" t="s">
        <v>491</v>
      </c>
      <c r="OJM56" s="163" t="s">
        <v>491</v>
      </c>
      <c r="OJN56" s="163" t="s">
        <v>491</v>
      </c>
      <c r="OJO56" s="163" t="s">
        <v>491</v>
      </c>
      <c r="OJP56" s="163" t="s">
        <v>491</v>
      </c>
      <c r="OJQ56" s="163" t="s">
        <v>491</v>
      </c>
      <c r="OJR56" s="163" t="s">
        <v>491</v>
      </c>
      <c r="OJS56" s="163" t="s">
        <v>491</v>
      </c>
      <c r="OJT56" s="163" t="s">
        <v>491</v>
      </c>
      <c r="OJU56" s="163" t="s">
        <v>491</v>
      </c>
      <c r="OJV56" s="163" t="s">
        <v>491</v>
      </c>
      <c r="OJW56" s="163" t="s">
        <v>491</v>
      </c>
      <c r="OJX56" s="163" t="s">
        <v>491</v>
      </c>
      <c r="OJY56" s="163" t="s">
        <v>491</v>
      </c>
      <c r="OJZ56" s="163" t="s">
        <v>491</v>
      </c>
      <c r="OKA56" s="163" t="s">
        <v>491</v>
      </c>
      <c r="OKB56" s="163" t="s">
        <v>491</v>
      </c>
      <c r="OKC56" s="163" t="s">
        <v>491</v>
      </c>
      <c r="OKD56" s="163" t="s">
        <v>491</v>
      </c>
      <c r="OKE56" s="163" t="s">
        <v>491</v>
      </c>
      <c r="OKF56" s="163" t="s">
        <v>491</v>
      </c>
      <c r="OKG56" s="163" t="s">
        <v>491</v>
      </c>
      <c r="OKH56" s="163" t="s">
        <v>491</v>
      </c>
      <c r="OKI56" s="163" t="s">
        <v>491</v>
      </c>
      <c r="OKJ56" s="163" t="s">
        <v>491</v>
      </c>
      <c r="OKK56" s="163" t="s">
        <v>491</v>
      </c>
      <c r="OKL56" s="163" t="s">
        <v>491</v>
      </c>
      <c r="OKM56" s="163" t="s">
        <v>491</v>
      </c>
      <c r="OKN56" s="163" t="s">
        <v>491</v>
      </c>
      <c r="OKO56" s="163" t="s">
        <v>491</v>
      </c>
      <c r="OKP56" s="163" t="s">
        <v>491</v>
      </c>
      <c r="OKQ56" s="163" t="s">
        <v>491</v>
      </c>
      <c r="OKR56" s="163" t="s">
        <v>491</v>
      </c>
      <c r="OKS56" s="163" t="s">
        <v>491</v>
      </c>
      <c r="OKT56" s="163" t="s">
        <v>491</v>
      </c>
      <c r="OKU56" s="163" t="s">
        <v>491</v>
      </c>
      <c r="OKV56" s="163" t="s">
        <v>491</v>
      </c>
      <c r="OKW56" s="163" t="s">
        <v>491</v>
      </c>
      <c r="OKX56" s="163" t="s">
        <v>491</v>
      </c>
      <c r="OKY56" s="163" t="s">
        <v>491</v>
      </c>
      <c r="OKZ56" s="163" t="s">
        <v>491</v>
      </c>
      <c r="OLA56" s="163" t="s">
        <v>491</v>
      </c>
      <c r="OLB56" s="163" t="s">
        <v>491</v>
      </c>
      <c r="OLC56" s="163" t="s">
        <v>491</v>
      </c>
      <c r="OLD56" s="163" t="s">
        <v>491</v>
      </c>
      <c r="OLE56" s="163" t="s">
        <v>491</v>
      </c>
      <c r="OLF56" s="163" t="s">
        <v>491</v>
      </c>
      <c r="OLG56" s="163" t="s">
        <v>491</v>
      </c>
      <c r="OLH56" s="163" t="s">
        <v>491</v>
      </c>
      <c r="OLI56" s="163" t="s">
        <v>491</v>
      </c>
      <c r="OLJ56" s="163" t="s">
        <v>491</v>
      </c>
      <c r="OLK56" s="163" t="s">
        <v>491</v>
      </c>
      <c r="OLL56" s="163" t="s">
        <v>491</v>
      </c>
      <c r="OLM56" s="163" t="s">
        <v>491</v>
      </c>
      <c r="OLN56" s="163" t="s">
        <v>491</v>
      </c>
      <c r="OLO56" s="163" t="s">
        <v>491</v>
      </c>
      <c r="OLP56" s="163" t="s">
        <v>491</v>
      </c>
      <c r="OLQ56" s="163" t="s">
        <v>491</v>
      </c>
      <c r="OLR56" s="163" t="s">
        <v>491</v>
      </c>
      <c r="OLS56" s="163" t="s">
        <v>491</v>
      </c>
      <c r="OLT56" s="163" t="s">
        <v>491</v>
      </c>
      <c r="OLU56" s="163" t="s">
        <v>491</v>
      </c>
      <c r="OLV56" s="163" t="s">
        <v>491</v>
      </c>
      <c r="OLW56" s="163" t="s">
        <v>491</v>
      </c>
      <c r="OLX56" s="163" t="s">
        <v>491</v>
      </c>
      <c r="OLY56" s="163" t="s">
        <v>491</v>
      </c>
      <c r="OLZ56" s="163" t="s">
        <v>491</v>
      </c>
      <c r="OMA56" s="163" t="s">
        <v>491</v>
      </c>
      <c r="OMB56" s="163" t="s">
        <v>491</v>
      </c>
      <c r="OMC56" s="163" t="s">
        <v>491</v>
      </c>
      <c r="OMD56" s="163" t="s">
        <v>491</v>
      </c>
      <c r="OME56" s="163" t="s">
        <v>491</v>
      </c>
      <c r="OMF56" s="163" t="s">
        <v>491</v>
      </c>
      <c r="OMG56" s="163" t="s">
        <v>491</v>
      </c>
      <c r="OMH56" s="163" t="s">
        <v>491</v>
      </c>
      <c r="OMI56" s="163" t="s">
        <v>491</v>
      </c>
      <c r="OMJ56" s="163" t="s">
        <v>491</v>
      </c>
      <c r="OMK56" s="163" t="s">
        <v>491</v>
      </c>
      <c r="OML56" s="163" t="s">
        <v>491</v>
      </c>
      <c r="OMM56" s="163" t="s">
        <v>491</v>
      </c>
      <c r="OMN56" s="163" t="s">
        <v>491</v>
      </c>
      <c r="OMO56" s="163" t="s">
        <v>491</v>
      </c>
      <c r="OMP56" s="163" t="s">
        <v>491</v>
      </c>
      <c r="OMQ56" s="163" t="s">
        <v>491</v>
      </c>
      <c r="OMR56" s="163" t="s">
        <v>491</v>
      </c>
      <c r="OMS56" s="163" t="s">
        <v>491</v>
      </c>
      <c r="OMT56" s="163" t="s">
        <v>491</v>
      </c>
      <c r="OMU56" s="163" t="s">
        <v>491</v>
      </c>
      <c r="OMV56" s="163" t="s">
        <v>491</v>
      </c>
      <c r="OMW56" s="163" t="s">
        <v>491</v>
      </c>
      <c r="OMX56" s="163" t="s">
        <v>491</v>
      </c>
      <c r="OMY56" s="163" t="s">
        <v>491</v>
      </c>
      <c r="OMZ56" s="163" t="s">
        <v>491</v>
      </c>
      <c r="ONA56" s="163" t="s">
        <v>491</v>
      </c>
      <c r="ONB56" s="163" t="s">
        <v>491</v>
      </c>
      <c r="ONC56" s="163" t="s">
        <v>491</v>
      </c>
      <c r="OND56" s="163" t="s">
        <v>491</v>
      </c>
      <c r="ONE56" s="163" t="s">
        <v>491</v>
      </c>
      <c r="ONF56" s="163" t="s">
        <v>491</v>
      </c>
      <c r="ONG56" s="163" t="s">
        <v>491</v>
      </c>
      <c r="ONH56" s="163" t="s">
        <v>491</v>
      </c>
      <c r="ONI56" s="163" t="s">
        <v>491</v>
      </c>
      <c r="ONJ56" s="163" t="s">
        <v>491</v>
      </c>
      <c r="ONK56" s="163" t="s">
        <v>491</v>
      </c>
      <c r="ONL56" s="163" t="s">
        <v>491</v>
      </c>
      <c r="ONM56" s="163" t="s">
        <v>491</v>
      </c>
      <c r="ONN56" s="163" t="s">
        <v>491</v>
      </c>
      <c r="ONO56" s="163" t="s">
        <v>491</v>
      </c>
      <c r="ONP56" s="163" t="s">
        <v>491</v>
      </c>
      <c r="ONQ56" s="163" t="s">
        <v>491</v>
      </c>
      <c r="ONR56" s="163" t="s">
        <v>491</v>
      </c>
      <c r="ONS56" s="163" t="s">
        <v>491</v>
      </c>
      <c r="ONT56" s="163" t="s">
        <v>491</v>
      </c>
      <c r="ONU56" s="163" t="s">
        <v>491</v>
      </c>
      <c r="ONV56" s="163" t="s">
        <v>491</v>
      </c>
      <c r="ONW56" s="163" t="s">
        <v>491</v>
      </c>
      <c r="ONX56" s="163" t="s">
        <v>491</v>
      </c>
      <c r="ONY56" s="163" t="s">
        <v>491</v>
      </c>
      <c r="ONZ56" s="163" t="s">
        <v>491</v>
      </c>
      <c r="OOA56" s="163" t="s">
        <v>491</v>
      </c>
      <c r="OOB56" s="163" t="s">
        <v>491</v>
      </c>
      <c r="OOC56" s="163" t="s">
        <v>491</v>
      </c>
      <c r="OOD56" s="163" t="s">
        <v>491</v>
      </c>
      <c r="OOE56" s="163" t="s">
        <v>491</v>
      </c>
      <c r="OOF56" s="163" t="s">
        <v>491</v>
      </c>
      <c r="OOG56" s="163" t="s">
        <v>491</v>
      </c>
      <c r="OOH56" s="163" t="s">
        <v>491</v>
      </c>
      <c r="OOI56" s="163" t="s">
        <v>491</v>
      </c>
      <c r="OOJ56" s="163" t="s">
        <v>491</v>
      </c>
      <c r="OOK56" s="163" t="s">
        <v>491</v>
      </c>
      <c r="OOL56" s="163" t="s">
        <v>491</v>
      </c>
      <c r="OOM56" s="163" t="s">
        <v>491</v>
      </c>
      <c r="OON56" s="163" t="s">
        <v>491</v>
      </c>
      <c r="OOO56" s="163" t="s">
        <v>491</v>
      </c>
      <c r="OOP56" s="163" t="s">
        <v>491</v>
      </c>
      <c r="OOQ56" s="163" t="s">
        <v>491</v>
      </c>
      <c r="OOR56" s="163" t="s">
        <v>491</v>
      </c>
      <c r="OOS56" s="163" t="s">
        <v>491</v>
      </c>
      <c r="OOT56" s="163" t="s">
        <v>491</v>
      </c>
      <c r="OOU56" s="163" t="s">
        <v>491</v>
      </c>
      <c r="OOV56" s="163" t="s">
        <v>491</v>
      </c>
      <c r="OOW56" s="163" t="s">
        <v>491</v>
      </c>
      <c r="OOX56" s="163" t="s">
        <v>491</v>
      </c>
      <c r="OOY56" s="163" t="s">
        <v>491</v>
      </c>
      <c r="OOZ56" s="163" t="s">
        <v>491</v>
      </c>
      <c r="OPA56" s="163" t="s">
        <v>491</v>
      </c>
      <c r="OPB56" s="163" t="s">
        <v>491</v>
      </c>
      <c r="OPC56" s="163" t="s">
        <v>491</v>
      </c>
      <c r="OPD56" s="163" t="s">
        <v>491</v>
      </c>
      <c r="OPE56" s="163" t="s">
        <v>491</v>
      </c>
      <c r="OPF56" s="163" t="s">
        <v>491</v>
      </c>
      <c r="OPG56" s="163" t="s">
        <v>491</v>
      </c>
      <c r="OPH56" s="163" t="s">
        <v>491</v>
      </c>
      <c r="OPI56" s="163" t="s">
        <v>491</v>
      </c>
      <c r="OPJ56" s="163" t="s">
        <v>491</v>
      </c>
      <c r="OPK56" s="163" t="s">
        <v>491</v>
      </c>
      <c r="OPL56" s="163" t="s">
        <v>491</v>
      </c>
      <c r="OPM56" s="163" t="s">
        <v>491</v>
      </c>
      <c r="OPN56" s="163" t="s">
        <v>491</v>
      </c>
      <c r="OPO56" s="163" t="s">
        <v>491</v>
      </c>
      <c r="OPP56" s="163" t="s">
        <v>491</v>
      </c>
      <c r="OPQ56" s="163" t="s">
        <v>491</v>
      </c>
      <c r="OPR56" s="163" t="s">
        <v>491</v>
      </c>
      <c r="OPS56" s="163" t="s">
        <v>491</v>
      </c>
      <c r="OPT56" s="163" t="s">
        <v>491</v>
      </c>
      <c r="OPU56" s="163" t="s">
        <v>491</v>
      </c>
      <c r="OPV56" s="163" t="s">
        <v>491</v>
      </c>
      <c r="OPW56" s="163" t="s">
        <v>491</v>
      </c>
      <c r="OPX56" s="163" t="s">
        <v>491</v>
      </c>
      <c r="OPY56" s="163" t="s">
        <v>491</v>
      </c>
      <c r="OPZ56" s="163" t="s">
        <v>491</v>
      </c>
      <c r="OQA56" s="163" t="s">
        <v>491</v>
      </c>
      <c r="OQB56" s="163" t="s">
        <v>491</v>
      </c>
      <c r="OQC56" s="163" t="s">
        <v>491</v>
      </c>
      <c r="OQD56" s="163" t="s">
        <v>491</v>
      </c>
      <c r="OQE56" s="163" t="s">
        <v>491</v>
      </c>
      <c r="OQF56" s="163" t="s">
        <v>491</v>
      </c>
      <c r="OQG56" s="163" t="s">
        <v>491</v>
      </c>
      <c r="OQH56" s="163" t="s">
        <v>491</v>
      </c>
      <c r="OQI56" s="163" t="s">
        <v>491</v>
      </c>
      <c r="OQJ56" s="163" t="s">
        <v>491</v>
      </c>
      <c r="OQK56" s="163" t="s">
        <v>491</v>
      </c>
      <c r="OQL56" s="163" t="s">
        <v>491</v>
      </c>
      <c r="OQM56" s="163" t="s">
        <v>491</v>
      </c>
      <c r="OQN56" s="163" t="s">
        <v>491</v>
      </c>
      <c r="OQO56" s="163" t="s">
        <v>491</v>
      </c>
      <c r="OQP56" s="163" t="s">
        <v>491</v>
      </c>
      <c r="OQQ56" s="163" t="s">
        <v>491</v>
      </c>
      <c r="OQR56" s="163" t="s">
        <v>491</v>
      </c>
      <c r="OQS56" s="163" t="s">
        <v>491</v>
      </c>
      <c r="OQT56" s="163" t="s">
        <v>491</v>
      </c>
      <c r="OQU56" s="163" t="s">
        <v>491</v>
      </c>
      <c r="OQV56" s="163" t="s">
        <v>491</v>
      </c>
      <c r="OQW56" s="163" t="s">
        <v>491</v>
      </c>
      <c r="OQX56" s="163" t="s">
        <v>491</v>
      </c>
      <c r="OQY56" s="163" t="s">
        <v>491</v>
      </c>
      <c r="OQZ56" s="163" t="s">
        <v>491</v>
      </c>
      <c r="ORA56" s="163" t="s">
        <v>491</v>
      </c>
      <c r="ORB56" s="163" t="s">
        <v>491</v>
      </c>
      <c r="ORC56" s="163" t="s">
        <v>491</v>
      </c>
      <c r="ORD56" s="163" t="s">
        <v>491</v>
      </c>
      <c r="ORE56" s="163" t="s">
        <v>491</v>
      </c>
      <c r="ORF56" s="163" t="s">
        <v>491</v>
      </c>
      <c r="ORG56" s="163" t="s">
        <v>491</v>
      </c>
      <c r="ORH56" s="163" t="s">
        <v>491</v>
      </c>
      <c r="ORI56" s="163" t="s">
        <v>491</v>
      </c>
      <c r="ORJ56" s="163" t="s">
        <v>491</v>
      </c>
      <c r="ORK56" s="163" t="s">
        <v>491</v>
      </c>
      <c r="ORL56" s="163" t="s">
        <v>491</v>
      </c>
      <c r="ORM56" s="163" t="s">
        <v>491</v>
      </c>
      <c r="ORN56" s="163" t="s">
        <v>491</v>
      </c>
      <c r="ORO56" s="163" t="s">
        <v>491</v>
      </c>
      <c r="ORP56" s="163" t="s">
        <v>491</v>
      </c>
      <c r="ORQ56" s="163" t="s">
        <v>491</v>
      </c>
      <c r="ORR56" s="163" t="s">
        <v>491</v>
      </c>
      <c r="ORS56" s="163" t="s">
        <v>491</v>
      </c>
      <c r="ORT56" s="163" t="s">
        <v>491</v>
      </c>
      <c r="ORU56" s="163" t="s">
        <v>491</v>
      </c>
      <c r="ORV56" s="163" t="s">
        <v>491</v>
      </c>
      <c r="ORW56" s="163" t="s">
        <v>491</v>
      </c>
      <c r="ORX56" s="163" t="s">
        <v>491</v>
      </c>
      <c r="ORY56" s="163" t="s">
        <v>491</v>
      </c>
      <c r="ORZ56" s="163" t="s">
        <v>491</v>
      </c>
      <c r="OSA56" s="163" t="s">
        <v>491</v>
      </c>
      <c r="OSB56" s="163" t="s">
        <v>491</v>
      </c>
      <c r="OSC56" s="163" t="s">
        <v>491</v>
      </c>
      <c r="OSD56" s="163" t="s">
        <v>491</v>
      </c>
      <c r="OSE56" s="163" t="s">
        <v>491</v>
      </c>
      <c r="OSF56" s="163" t="s">
        <v>491</v>
      </c>
      <c r="OSG56" s="163" t="s">
        <v>491</v>
      </c>
      <c r="OSH56" s="163" t="s">
        <v>491</v>
      </c>
      <c r="OSI56" s="163" t="s">
        <v>491</v>
      </c>
      <c r="OSJ56" s="163" t="s">
        <v>491</v>
      </c>
      <c r="OSK56" s="163" t="s">
        <v>491</v>
      </c>
      <c r="OSL56" s="163" t="s">
        <v>491</v>
      </c>
      <c r="OSM56" s="163" t="s">
        <v>491</v>
      </c>
      <c r="OSN56" s="163" t="s">
        <v>491</v>
      </c>
      <c r="OSO56" s="163" t="s">
        <v>491</v>
      </c>
      <c r="OSP56" s="163" t="s">
        <v>491</v>
      </c>
      <c r="OSQ56" s="163" t="s">
        <v>491</v>
      </c>
      <c r="OSR56" s="163" t="s">
        <v>491</v>
      </c>
      <c r="OSS56" s="163" t="s">
        <v>491</v>
      </c>
      <c r="OST56" s="163" t="s">
        <v>491</v>
      </c>
      <c r="OSU56" s="163" t="s">
        <v>491</v>
      </c>
      <c r="OSV56" s="163" t="s">
        <v>491</v>
      </c>
      <c r="OSW56" s="163" t="s">
        <v>491</v>
      </c>
      <c r="OSX56" s="163" t="s">
        <v>491</v>
      </c>
      <c r="OSY56" s="163" t="s">
        <v>491</v>
      </c>
      <c r="OSZ56" s="163" t="s">
        <v>491</v>
      </c>
      <c r="OTA56" s="163" t="s">
        <v>491</v>
      </c>
      <c r="OTB56" s="163" t="s">
        <v>491</v>
      </c>
      <c r="OTC56" s="163" t="s">
        <v>491</v>
      </c>
      <c r="OTD56" s="163" t="s">
        <v>491</v>
      </c>
      <c r="OTE56" s="163" t="s">
        <v>491</v>
      </c>
      <c r="OTF56" s="163" t="s">
        <v>491</v>
      </c>
      <c r="OTG56" s="163" t="s">
        <v>491</v>
      </c>
      <c r="OTH56" s="163" t="s">
        <v>491</v>
      </c>
      <c r="OTI56" s="163" t="s">
        <v>491</v>
      </c>
      <c r="OTJ56" s="163" t="s">
        <v>491</v>
      </c>
      <c r="OTK56" s="163" t="s">
        <v>491</v>
      </c>
      <c r="OTL56" s="163" t="s">
        <v>491</v>
      </c>
      <c r="OTM56" s="163" t="s">
        <v>491</v>
      </c>
      <c r="OTN56" s="163" t="s">
        <v>491</v>
      </c>
      <c r="OTO56" s="163" t="s">
        <v>491</v>
      </c>
      <c r="OTP56" s="163" t="s">
        <v>491</v>
      </c>
      <c r="OTQ56" s="163" t="s">
        <v>491</v>
      </c>
      <c r="OTR56" s="163" t="s">
        <v>491</v>
      </c>
      <c r="OTS56" s="163" t="s">
        <v>491</v>
      </c>
      <c r="OTT56" s="163" t="s">
        <v>491</v>
      </c>
      <c r="OTU56" s="163" t="s">
        <v>491</v>
      </c>
      <c r="OTV56" s="163" t="s">
        <v>491</v>
      </c>
      <c r="OTW56" s="163" t="s">
        <v>491</v>
      </c>
      <c r="OTX56" s="163" t="s">
        <v>491</v>
      </c>
      <c r="OTY56" s="163" t="s">
        <v>491</v>
      </c>
      <c r="OTZ56" s="163" t="s">
        <v>491</v>
      </c>
      <c r="OUA56" s="163" t="s">
        <v>491</v>
      </c>
      <c r="OUB56" s="163" t="s">
        <v>491</v>
      </c>
      <c r="OUC56" s="163" t="s">
        <v>491</v>
      </c>
      <c r="OUD56" s="163" t="s">
        <v>491</v>
      </c>
      <c r="OUE56" s="163" t="s">
        <v>491</v>
      </c>
      <c r="OUF56" s="163" t="s">
        <v>491</v>
      </c>
      <c r="OUG56" s="163" t="s">
        <v>491</v>
      </c>
      <c r="OUH56" s="163" t="s">
        <v>491</v>
      </c>
      <c r="OUI56" s="163" t="s">
        <v>491</v>
      </c>
      <c r="OUJ56" s="163" t="s">
        <v>491</v>
      </c>
      <c r="OUK56" s="163" t="s">
        <v>491</v>
      </c>
      <c r="OUL56" s="163" t="s">
        <v>491</v>
      </c>
      <c r="OUM56" s="163" t="s">
        <v>491</v>
      </c>
      <c r="OUN56" s="163" t="s">
        <v>491</v>
      </c>
      <c r="OUO56" s="163" t="s">
        <v>491</v>
      </c>
      <c r="OUP56" s="163" t="s">
        <v>491</v>
      </c>
      <c r="OUQ56" s="163" t="s">
        <v>491</v>
      </c>
      <c r="OUR56" s="163" t="s">
        <v>491</v>
      </c>
      <c r="OUS56" s="163" t="s">
        <v>491</v>
      </c>
      <c r="OUT56" s="163" t="s">
        <v>491</v>
      </c>
      <c r="OUU56" s="163" t="s">
        <v>491</v>
      </c>
      <c r="OUV56" s="163" t="s">
        <v>491</v>
      </c>
      <c r="OUW56" s="163" t="s">
        <v>491</v>
      </c>
      <c r="OUX56" s="163" t="s">
        <v>491</v>
      </c>
      <c r="OUY56" s="163" t="s">
        <v>491</v>
      </c>
      <c r="OUZ56" s="163" t="s">
        <v>491</v>
      </c>
      <c r="OVA56" s="163" t="s">
        <v>491</v>
      </c>
      <c r="OVB56" s="163" t="s">
        <v>491</v>
      </c>
      <c r="OVC56" s="163" t="s">
        <v>491</v>
      </c>
      <c r="OVD56" s="163" t="s">
        <v>491</v>
      </c>
      <c r="OVE56" s="163" t="s">
        <v>491</v>
      </c>
      <c r="OVF56" s="163" t="s">
        <v>491</v>
      </c>
      <c r="OVG56" s="163" t="s">
        <v>491</v>
      </c>
      <c r="OVH56" s="163" t="s">
        <v>491</v>
      </c>
      <c r="OVI56" s="163" t="s">
        <v>491</v>
      </c>
      <c r="OVJ56" s="163" t="s">
        <v>491</v>
      </c>
      <c r="OVK56" s="163" t="s">
        <v>491</v>
      </c>
      <c r="OVL56" s="163" t="s">
        <v>491</v>
      </c>
      <c r="OVM56" s="163" t="s">
        <v>491</v>
      </c>
      <c r="OVN56" s="163" t="s">
        <v>491</v>
      </c>
      <c r="OVO56" s="163" t="s">
        <v>491</v>
      </c>
      <c r="OVP56" s="163" t="s">
        <v>491</v>
      </c>
      <c r="OVQ56" s="163" t="s">
        <v>491</v>
      </c>
      <c r="OVR56" s="163" t="s">
        <v>491</v>
      </c>
      <c r="OVS56" s="163" t="s">
        <v>491</v>
      </c>
      <c r="OVT56" s="163" t="s">
        <v>491</v>
      </c>
      <c r="OVU56" s="163" t="s">
        <v>491</v>
      </c>
      <c r="OVV56" s="163" t="s">
        <v>491</v>
      </c>
      <c r="OVW56" s="163" t="s">
        <v>491</v>
      </c>
      <c r="OVX56" s="163" t="s">
        <v>491</v>
      </c>
      <c r="OVY56" s="163" t="s">
        <v>491</v>
      </c>
      <c r="OVZ56" s="163" t="s">
        <v>491</v>
      </c>
      <c r="OWA56" s="163" t="s">
        <v>491</v>
      </c>
      <c r="OWB56" s="163" t="s">
        <v>491</v>
      </c>
      <c r="OWC56" s="163" t="s">
        <v>491</v>
      </c>
      <c r="OWD56" s="163" t="s">
        <v>491</v>
      </c>
      <c r="OWE56" s="163" t="s">
        <v>491</v>
      </c>
      <c r="OWF56" s="163" t="s">
        <v>491</v>
      </c>
      <c r="OWG56" s="163" t="s">
        <v>491</v>
      </c>
      <c r="OWH56" s="163" t="s">
        <v>491</v>
      </c>
      <c r="OWI56" s="163" t="s">
        <v>491</v>
      </c>
      <c r="OWJ56" s="163" t="s">
        <v>491</v>
      </c>
      <c r="OWK56" s="163" t="s">
        <v>491</v>
      </c>
      <c r="OWL56" s="163" t="s">
        <v>491</v>
      </c>
      <c r="OWM56" s="163" t="s">
        <v>491</v>
      </c>
      <c r="OWN56" s="163" t="s">
        <v>491</v>
      </c>
      <c r="OWO56" s="163" t="s">
        <v>491</v>
      </c>
      <c r="OWP56" s="163" t="s">
        <v>491</v>
      </c>
      <c r="OWQ56" s="163" t="s">
        <v>491</v>
      </c>
      <c r="OWR56" s="163" t="s">
        <v>491</v>
      </c>
      <c r="OWS56" s="163" t="s">
        <v>491</v>
      </c>
      <c r="OWT56" s="163" t="s">
        <v>491</v>
      </c>
      <c r="OWU56" s="163" t="s">
        <v>491</v>
      </c>
      <c r="OWV56" s="163" t="s">
        <v>491</v>
      </c>
      <c r="OWW56" s="163" t="s">
        <v>491</v>
      </c>
      <c r="OWX56" s="163" t="s">
        <v>491</v>
      </c>
      <c r="OWY56" s="163" t="s">
        <v>491</v>
      </c>
      <c r="OWZ56" s="163" t="s">
        <v>491</v>
      </c>
      <c r="OXA56" s="163" t="s">
        <v>491</v>
      </c>
      <c r="OXB56" s="163" t="s">
        <v>491</v>
      </c>
      <c r="OXC56" s="163" t="s">
        <v>491</v>
      </c>
      <c r="OXD56" s="163" t="s">
        <v>491</v>
      </c>
      <c r="OXE56" s="163" t="s">
        <v>491</v>
      </c>
      <c r="OXF56" s="163" t="s">
        <v>491</v>
      </c>
      <c r="OXG56" s="163" t="s">
        <v>491</v>
      </c>
      <c r="OXH56" s="163" t="s">
        <v>491</v>
      </c>
      <c r="OXI56" s="163" t="s">
        <v>491</v>
      </c>
      <c r="OXJ56" s="163" t="s">
        <v>491</v>
      </c>
      <c r="OXK56" s="163" t="s">
        <v>491</v>
      </c>
      <c r="OXL56" s="163" t="s">
        <v>491</v>
      </c>
      <c r="OXM56" s="163" t="s">
        <v>491</v>
      </c>
      <c r="OXN56" s="163" t="s">
        <v>491</v>
      </c>
      <c r="OXO56" s="163" t="s">
        <v>491</v>
      </c>
      <c r="OXP56" s="163" t="s">
        <v>491</v>
      </c>
      <c r="OXQ56" s="163" t="s">
        <v>491</v>
      </c>
      <c r="OXR56" s="163" t="s">
        <v>491</v>
      </c>
      <c r="OXS56" s="163" t="s">
        <v>491</v>
      </c>
      <c r="OXT56" s="163" t="s">
        <v>491</v>
      </c>
      <c r="OXU56" s="163" t="s">
        <v>491</v>
      </c>
      <c r="OXV56" s="163" t="s">
        <v>491</v>
      </c>
      <c r="OXW56" s="163" t="s">
        <v>491</v>
      </c>
      <c r="OXX56" s="163" t="s">
        <v>491</v>
      </c>
      <c r="OXY56" s="163" t="s">
        <v>491</v>
      </c>
      <c r="OXZ56" s="163" t="s">
        <v>491</v>
      </c>
      <c r="OYA56" s="163" t="s">
        <v>491</v>
      </c>
      <c r="OYB56" s="163" t="s">
        <v>491</v>
      </c>
      <c r="OYC56" s="163" t="s">
        <v>491</v>
      </c>
      <c r="OYD56" s="163" t="s">
        <v>491</v>
      </c>
      <c r="OYE56" s="163" t="s">
        <v>491</v>
      </c>
      <c r="OYF56" s="163" t="s">
        <v>491</v>
      </c>
      <c r="OYG56" s="163" t="s">
        <v>491</v>
      </c>
      <c r="OYH56" s="163" t="s">
        <v>491</v>
      </c>
      <c r="OYI56" s="163" t="s">
        <v>491</v>
      </c>
      <c r="OYJ56" s="163" t="s">
        <v>491</v>
      </c>
      <c r="OYK56" s="163" t="s">
        <v>491</v>
      </c>
      <c r="OYL56" s="163" t="s">
        <v>491</v>
      </c>
      <c r="OYM56" s="163" t="s">
        <v>491</v>
      </c>
      <c r="OYN56" s="163" t="s">
        <v>491</v>
      </c>
      <c r="OYO56" s="163" t="s">
        <v>491</v>
      </c>
      <c r="OYP56" s="163" t="s">
        <v>491</v>
      </c>
      <c r="OYQ56" s="163" t="s">
        <v>491</v>
      </c>
      <c r="OYR56" s="163" t="s">
        <v>491</v>
      </c>
      <c r="OYS56" s="163" t="s">
        <v>491</v>
      </c>
      <c r="OYT56" s="163" t="s">
        <v>491</v>
      </c>
      <c r="OYU56" s="163" t="s">
        <v>491</v>
      </c>
      <c r="OYV56" s="163" t="s">
        <v>491</v>
      </c>
      <c r="OYW56" s="163" t="s">
        <v>491</v>
      </c>
      <c r="OYX56" s="163" t="s">
        <v>491</v>
      </c>
      <c r="OYY56" s="163" t="s">
        <v>491</v>
      </c>
      <c r="OYZ56" s="163" t="s">
        <v>491</v>
      </c>
      <c r="OZA56" s="163" t="s">
        <v>491</v>
      </c>
      <c r="OZB56" s="163" t="s">
        <v>491</v>
      </c>
      <c r="OZC56" s="163" t="s">
        <v>491</v>
      </c>
      <c r="OZD56" s="163" t="s">
        <v>491</v>
      </c>
      <c r="OZE56" s="163" t="s">
        <v>491</v>
      </c>
      <c r="OZF56" s="163" t="s">
        <v>491</v>
      </c>
      <c r="OZG56" s="163" t="s">
        <v>491</v>
      </c>
      <c r="OZH56" s="163" t="s">
        <v>491</v>
      </c>
      <c r="OZI56" s="163" t="s">
        <v>491</v>
      </c>
      <c r="OZJ56" s="163" t="s">
        <v>491</v>
      </c>
      <c r="OZK56" s="163" t="s">
        <v>491</v>
      </c>
      <c r="OZL56" s="163" t="s">
        <v>491</v>
      </c>
      <c r="OZM56" s="163" t="s">
        <v>491</v>
      </c>
      <c r="OZN56" s="163" t="s">
        <v>491</v>
      </c>
      <c r="OZO56" s="163" t="s">
        <v>491</v>
      </c>
      <c r="OZP56" s="163" t="s">
        <v>491</v>
      </c>
      <c r="OZQ56" s="163" t="s">
        <v>491</v>
      </c>
      <c r="OZR56" s="163" t="s">
        <v>491</v>
      </c>
      <c r="OZS56" s="163" t="s">
        <v>491</v>
      </c>
      <c r="OZT56" s="163" t="s">
        <v>491</v>
      </c>
      <c r="OZU56" s="163" t="s">
        <v>491</v>
      </c>
      <c r="OZV56" s="163" t="s">
        <v>491</v>
      </c>
      <c r="OZW56" s="163" t="s">
        <v>491</v>
      </c>
      <c r="OZX56" s="163" t="s">
        <v>491</v>
      </c>
      <c r="OZY56" s="163" t="s">
        <v>491</v>
      </c>
      <c r="OZZ56" s="163" t="s">
        <v>491</v>
      </c>
      <c r="PAA56" s="163" t="s">
        <v>491</v>
      </c>
      <c r="PAB56" s="163" t="s">
        <v>491</v>
      </c>
      <c r="PAC56" s="163" t="s">
        <v>491</v>
      </c>
      <c r="PAD56" s="163" t="s">
        <v>491</v>
      </c>
      <c r="PAE56" s="163" t="s">
        <v>491</v>
      </c>
      <c r="PAF56" s="163" t="s">
        <v>491</v>
      </c>
      <c r="PAG56" s="163" t="s">
        <v>491</v>
      </c>
      <c r="PAH56" s="163" t="s">
        <v>491</v>
      </c>
      <c r="PAI56" s="163" t="s">
        <v>491</v>
      </c>
      <c r="PAJ56" s="163" t="s">
        <v>491</v>
      </c>
      <c r="PAK56" s="163" t="s">
        <v>491</v>
      </c>
      <c r="PAL56" s="163" t="s">
        <v>491</v>
      </c>
      <c r="PAM56" s="163" t="s">
        <v>491</v>
      </c>
      <c r="PAN56" s="163" t="s">
        <v>491</v>
      </c>
      <c r="PAO56" s="163" t="s">
        <v>491</v>
      </c>
      <c r="PAP56" s="163" t="s">
        <v>491</v>
      </c>
      <c r="PAQ56" s="163" t="s">
        <v>491</v>
      </c>
      <c r="PAR56" s="163" t="s">
        <v>491</v>
      </c>
      <c r="PAS56" s="163" t="s">
        <v>491</v>
      </c>
      <c r="PAT56" s="163" t="s">
        <v>491</v>
      </c>
      <c r="PAU56" s="163" t="s">
        <v>491</v>
      </c>
      <c r="PAV56" s="163" t="s">
        <v>491</v>
      </c>
      <c r="PAW56" s="163" t="s">
        <v>491</v>
      </c>
      <c r="PAX56" s="163" t="s">
        <v>491</v>
      </c>
      <c r="PAY56" s="163" t="s">
        <v>491</v>
      </c>
      <c r="PAZ56" s="163" t="s">
        <v>491</v>
      </c>
      <c r="PBA56" s="163" t="s">
        <v>491</v>
      </c>
      <c r="PBB56" s="163" t="s">
        <v>491</v>
      </c>
      <c r="PBC56" s="163" t="s">
        <v>491</v>
      </c>
      <c r="PBD56" s="163" t="s">
        <v>491</v>
      </c>
      <c r="PBE56" s="163" t="s">
        <v>491</v>
      </c>
      <c r="PBF56" s="163" t="s">
        <v>491</v>
      </c>
      <c r="PBG56" s="163" t="s">
        <v>491</v>
      </c>
      <c r="PBH56" s="163" t="s">
        <v>491</v>
      </c>
      <c r="PBI56" s="163" t="s">
        <v>491</v>
      </c>
      <c r="PBJ56" s="163" t="s">
        <v>491</v>
      </c>
      <c r="PBK56" s="163" t="s">
        <v>491</v>
      </c>
      <c r="PBL56" s="163" t="s">
        <v>491</v>
      </c>
      <c r="PBM56" s="163" t="s">
        <v>491</v>
      </c>
      <c r="PBN56" s="163" t="s">
        <v>491</v>
      </c>
      <c r="PBO56" s="163" t="s">
        <v>491</v>
      </c>
      <c r="PBP56" s="163" t="s">
        <v>491</v>
      </c>
      <c r="PBQ56" s="163" t="s">
        <v>491</v>
      </c>
      <c r="PBR56" s="163" t="s">
        <v>491</v>
      </c>
      <c r="PBS56" s="163" t="s">
        <v>491</v>
      </c>
      <c r="PBT56" s="163" t="s">
        <v>491</v>
      </c>
      <c r="PBU56" s="163" t="s">
        <v>491</v>
      </c>
      <c r="PBV56" s="163" t="s">
        <v>491</v>
      </c>
      <c r="PBW56" s="163" t="s">
        <v>491</v>
      </c>
      <c r="PBX56" s="163" t="s">
        <v>491</v>
      </c>
      <c r="PBY56" s="163" t="s">
        <v>491</v>
      </c>
      <c r="PBZ56" s="163" t="s">
        <v>491</v>
      </c>
      <c r="PCA56" s="163" t="s">
        <v>491</v>
      </c>
      <c r="PCB56" s="163" t="s">
        <v>491</v>
      </c>
      <c r="PCC56" s="163" t="s">
        <v>491</v>
      </c>
      <c r="PCD56" s="163" t="s">
        <v>491</v>
      </c>
      <c r="PCE56" s="163" t="s">
        <v>491</v>
      </c>
      <c r="PCF56" s="163" t="s">
        <v>491</v>
      </c>
      <c r="PCG56" s="163" t="s">
        <v>491</v>
      </c>
      <c r="PCH56" s="163" t="s">
        <v>491</v>
      </c>
      <c r="PCI56" s="163" t="s">
        <v>491</v>
      </c>
      <c r="PCJ56" s="163" t="s">
        <v>491</v>
      </c>
      <c r="PCK56" s="163" t="s">
        <v>491</v>
      </c>
      <c r="PCL56" s="163" t="s">
        <v>491</v>
      </c>
      <c r="PCM56" s="163" t="s">
        <v>491</v>
      </c>
      <c r="PCN56" s="163" t="s">
        <v>491</v>
      </c>
      <c r="PCO56" s="163" t="s">
        <v>491</v>
      </c>
      <c r="PCP56" s="163" t="s">
        <v>491</v>
      </c>
      <c r="PCQ56" s="163" t="s">
        <v>491</v>
      </c>
      <c r="PCR56" s="163" t="s">
        <v>491</v>
      </c>
      <c r="PCS56" s="163" t="s">
        <v>491</v>
      </c>
      <c r="PCT56" s="163" t="s">
        <v>491</v>
      </c>
      <c r="PCU56" s="163" t="s">
        <v>491</v>
      </c>
      <c r="PCV56" s="163" t="s">
        <v>491</v>
      </c>
      <c r="PCW56" s="163" t="s">
        <v>491</v>
      </c>
      <c r="PCX56" s="163" t="s">
        <v>491</v>
      </c>
      <c r="PCY56" s="163" t="s">
        <v>491</v>
      </c>
      <c r="PCZ56" s="163" t="s">
        <v>491</v>
      </c>
      <c r="PDA56" s="163" t="s">
        <v>491</v>
      </c>
      <c r="PDB56" s="163" t="s">
        <v>491</v>
      </c>
      <c r="PDC56" s="163" t="s">
        <v>491</v>
      </c>
      <c r="PDD56" s="163" t="s">
        <v>491</v>
      </c>
      <c r="PDE56" s="163" t="s">
        <v>491</v>
      </c>
      <c r="PDF56" s="163" t="s">
        <v>491</v>
      </c>
      <c r="PDG56" s="163" t="s">
        <v>491</v>
      </c>
      <c r="PDH56" s="163" t="s">
        <v>491</v>
      </c>
      <c r="PDI56" s="163" t="s">
        <v>491</v>
      </c>
      <c r="PDJ56" s="163" t="s">
        <v>491</v>
      </c>
      <c r="PDK56" s="163" t="s">
        <v>491</v>
      </c>
      <c r="PDL56" s="163" t="s">
        <v>491</v>
      </c>
      <c r="PDM56" s="163" t="s">
        <v>491</v>
      </c>
      <c r="PDN56" s="163" t="s">
        <v>491</v>
      </c>
      <c r="PDO56" s="163" t="s">
        <v>491</v>
      </c>
      <c r="PDP56" s="163" t="s">
        <v>491</v>
      </c>
      <c r="PDQ56" s="163" t="s">
        <v>491</v>
      </c>
      <c r="PDR56" s="163" t="s">
        <v>491</v>
      </c>
      <c r="PDS56" s="163" t="s">
        <v>491</v>
      </c>
      <c r="PDT56" s="163" t="s">
        <v>491</v>
      </c>
      <c r="PDU56" s="163" t="s">
        <v>491</v>
      </c>
      <c r="PDV56" s="163" t="s">
        <v>491</v>
      </c>
      <c r="PDW56" s="163" t="s">
        <v>491</v>
      </c>
      <c r="PDX56" s="163" t="s">
        <v>491</v>
      </c>
      <c r="PDY56" s="163" t="s">
        <v>491</v>
      </c>
      <c r="PDZ56" s="163" t="s">
        <v>491</v>
      </c>
      <c r="PEA56" s="163" t="s">
        <v>491</v>
      </c>
      <c r="PEB56" s="163" t="s">
        <v>491</v>
      </c>
      <c r="PEC56" s="163" t="s">
        <v>491</v>
      </c>
      <c r="PED56" s="163" t="s">
        <v>491</v>
      </c>
      <c r="PEE56" s="163" t="s">
        <v>491</v>
      </c>
      <c r="PEF56" s="163" t="s">
        <v>491</v>
      </c>
      <c r="PEG56" s="163" t="s">
        <v>491</v>
      </c>
      <c r="PEH56" s="163" t="s">
        <v>491</v>
      </c>
      <c r="PEI56" s="163" t="s">
        <v>491</v>
      </c>
      <c r="PEJ56" s="163" t="s">
        <v>491</v>
      </c>
      <c r="PEK56" s="163" t="s">
        <v>491</v>
      </c>
      <c r="PEL56" s="163" t="s">
        <v>491</v>
      </c>
      <c r="PEM56" s="163" t="s">
        <v>491</v>
      </c>
      <c r="PEN56" s="163" t="s">
        <v>491</v>
      </c>
      <c r="PEO56" s="163" t="s">
        <v>491</v>
      </c>
      <c r="PEP56" s="163" t="s">
        <v>491</v>
      </c>
      <c r="PEQ56" s="163" t="s">
        <v>491</v>
      </c>
      <c r="PER56" s="163" t="s">
        <v>491</v>
      </c>
      <c r="PES56" s="163" t="s">
        <v>491</v>
      </c>
      <c r="PET56" s="163" t="s">
        <v>491</v>
      </c>
      <c r="PEU56" s="163" t="s">
        <v>491</v>
      </c>
      <c r="PEV56" s="163" t="s">
        <v>491</v>
      </c>
      <c r="PEW56" s="163" t="s">
        <v>491</v>
      </c>
      <c r="PEX56" s="163" t="s">
        <v>491</v>
      </c>
      <c r="PEY56" s="163" t="s">
        <v>491</v>
      </c>
      <c r="PEZ56" s="163" t="s">
        <v>491</v>
      </c>
      <c r="PFA56" s="163" t="s">
        <v>491</v>
      </c>
      <c r="PFB56" s="163" t="s">
        <v>491</v>
      </c>
      <c r="PFC56" s="163" t="s">
        <v>491</v>
      </c>
      <c r="PFD56" s="163" t="s">
        <v>491</v>
      </c>
      <c r="PFE56" s="163" t="s">
        <v>491</v>
      </c>
      <c r="PFF56" s="163" t="s">
        <v>491</v>
      </c>
      <c r="PFG56" s="163" t="s">
        <v>491</v>
      </c>
      <c r="PFH56" s="163" t="s">
        <v>491</v>
      </c>
      <c r="PFI56" s="163" t="s">
        <v>491</v>
      </c>
      <c r="PFJ56" s="163" t="s">
        <v>491</v>
      </c>
      <c r="PFK56" s="163" t="s">
        <v>491</v>
      </c>
      <c r="PFL56" s="163" t="s">
        <v>491</v>
      </c>
      <c r="PFM56" s="163" t="s">
        <v>491</v>
      </c>
      <c r="PFN56" s="163" t="s">
        <v>491</v>
      </c>
      <c r="PFO56" s="163" t="s">
        <v>491</v>
      </c>
      <c r="PFP56" s="163" t="s">
        <v>491</v>
      </c>
      <c r="PFQ56" s="163" t="s">
        <v>491</v>
      </c>
      <c r="PFR56" s="163" t="s">
        <v>491</v>
      </c>
      <c r="PFS56" s="163" t="s">
        <v>491</v>
      </c>
      <c r="PFT56" s="163" t="s">
        <v>491</v>
      </c>
      <c r="PFU56" s="163" t="s">
        <v>491</v>
      </c>
      <c r="PFV56" s="163" t="s">
        <v>491</v>
      </c>
      <c r="PFW56" s="163" t="s">
        <v>491</v>
      </c>
      <c r="PFX56" s="163" t="s">
        <v>491</v>
      </c>
      <c r="PFY56" s="163" t="s">
        <v>491</v>
      </c>
      <c r="PFZ56" s="163" t="s">
        <v>491</v>
      </c>
      <c r="PGA56" s="163" t="s">
        <v>491</v>
      </c>
      <c r="PGB56" s="163" t="s">
        <v>491</v>
      </c>
      <c r="PGC56" s="163" t="s">
        <v>491</v>
      </c>
      <c r="PGD56" s="163" t="s">
        <v>491</v>
      </c>
      <c r="PGE56" s="163" t="s">
        <v>491</v>
      </c>
      <c r="PGF56" s="163" t="s">
        <v>491</v>
      </c>
      <c r="PGG56" s="163" t="s">
        <v>491</v>
      </c>
      <c r="PGH56" s="163" t="s">
        <v>491</v>
      </c>
      <c r="PGI56" s="163" t="s">
        <v>491</v>
      </c>
      <c r="PGJ56" s="163" t="s">
        <v>491</v>
      </c>
      <c r="PGK56" s="163" t="s">
        <v>491</v>
      </c>
      <c r="PGL56" s="163" t="s">
        <v>491</v>
      </c>
      <c r="PGM56" s="163" t="s">
        <v>491</v>
      </c>
      <c r="PGN56" s="163" t="s">
        <v>491</v>
      </c>
      <c r="PGO56" s="163" t="s">
        <v>491</v>
      </c>
      <c r="PGP56" s="163" t="s">
        <v>491</v>
      </c>
      <c r="PGQ56" s="163" t="s">
        <v>491</v>
      </c>
      <c r="PGR56" s="163" t="s">
        <v>491</v>
      </c>
      <c r="PGS56" s="163" t="s">
        <v>491</v>
      </c>
      <c r="PGT56" s="163" t="s">
        <v>491</v>
      </c>
      <c r="PGU56" s="163" t="s">
        <v>491</v>
      </c>
      <c r="PGV56" s="163" t="s">
        <v>491</v>
      </c>
      <c r="PGW56" s="163" t="s">
        <v>491</v>
      </c>
      <c r="PGX56" s="163" t="s">
        <v>491</v>
      </c>
      <c r="PGY56" s="163" t="s">
        <v>491</v>
      </c>
      <c r="PGZ56" s="163" t="s">
        <v>491</v>
      </c>
      <c r="PHA56" s="163" t="s">
        <v>491</v>
      </c>
      <c r="PHB56" s="163" t="s">
        <v>491</v>
      </c>
      <c r="PHC56" s="163" t="s">
        <v>491</v>
      </c>
      <c r="PHD56" s="163" t="s">
        <v>491</v>
      </c>
      <c r="PHE56" s="163" t="s">
        <v>491</v>
      </c>
      <c r="PHF56" s="163" t="s">
        <v>491</v>
      </c>
      <c r="PHG56" s="163" t="s">
        <v>491</v>
      </c>
      <c r="PHH56" s="163" t="s">
        <v>491</v>
      </c>
      <c r="PHI56" s="163" t="s">
        <v>491</v>
      </c>
      <c r="PHJ56" s="163" t="s">
        <v>491</v>
      </c>
      <c r="PHK56" s="163" t="s">
        <v>491</v>
      </c>
      <c r="PHL56" s="163" t="s">
        <v>491</v>
      </c>
      <c r="PHM56" s="163" t="s">
        <v>491</v>
      </c>
      <c r="PHN56" s="163" t="s">
        <v>491</v>
      </c>
      <c r="PHO56" s="163" t="s">
        <v>491</v>
      </c>
      <c r="PHP56" s="163" t="s">
        <v>491</v>
      </c>
      <c r="PHQ56" s="163" t="s">
        <v>491</v>
      </c>
      <c r="PHR56" s="163" t="s">
        <v>491</v>
      </c>
      <c r="PHS56" s="163" t="s">
        <v>491</v>
      </c>
      <c r="PHT56" s="163" t="s">
        <v>491</v>
      </c>
      <c r="PHU56" s="163" t="s">
        <v>491</v>
      </c>
      <c r="PHV56" s="163" t="s">
        <v>491</v>
      </c>
      <c r="PHW56" s="163" t="s">
        <v>491</v>
      </c>
      <c r="PHX56" s="163" t="s">
        <v>491</v>
      </c>
      <c r="PHY56" s="163" t="s">
        <v>491</v>
      </c>
      <c r="PHZ56" s="163" t="s">
        <v>491</v>
      </c>
      <c r="PIA56" s="163" t="s">
        <v>491</v>
      </c>
      <c r="PIB56" s="163" t="s">
        <v>491</v>
      </c>
      <c r="PIC56" s="163" t="s">
        <v>491</v>
      </c>
      <c r="PID56" s="163" t="s">
        <v>491</v>
      </c>
      <c r="PIE56" s="163" t="s">
        <v>491</v>
      </c>
      <c r="PIF56" s="163" t="s">
        <v>491</v>
      </c>
      <c r="PIG56" s="163" t="s">
        <v>491</v>
      </c>
      <c r="PIH56" s="163" t="s">
        <v>491</v>
      </c>
      <c r="PII56" s="163" t="s">
        <v>491</v>
      </c>
      <c r="PIJ56" s="163" t="s">
        <v>491</v>
      </c>
      <c r="PIK56" s="163" t="s">
        <v>491</v>
      </c>
      <c r="PIL56" s="163" t="s">
        <v>491</v>
      </c>
      <c r="PIM56" s="163" t="s">
        <v>491</v>
      </c>
      <c r="PIN56" s="163" t="s">
        <v>491</v>
      </c>
      <c r="PIO56" s="163" t="s">
        <v>491</v>
      </c>
      <c r="PIP56" s="163" t="s">
        <v>491</v>
      </c>
      <c r="PIQ56" s="163" t="s">
        <v>491</v>
      </c>
      <c r="PIR56" s="163" t="s">
        <v>491</v>
      </c>
      <c r="PIS56" s="163" t="s">
        <v>491</v>
      </c>
      <c r="PIT56" s="163" t="s">
        <v>491</v>
      </c>
      <c r="PIU56" s="163" t="s">
        <v>491</v>
      </c>
      <c r="PIV56" s="163" t="s">
        <v>491</v>
      </c>
      <c r="PIW56" s="163" t="s">
        <v>491</v>
      </c>
      <c r="PIX56" s="163" t="s">
        <v>491</v>
      </c>
      <c r="PIY56" s="163" t="s">
        <v>491</v>
      </c>
      <c r="PIZ56" s="163" t="s">
        <v>491</v>
      </c>
      <c r="PJA56" s="163" t="s">
        <v>491</v>
      </c>
      <c r="PJB56" s="163" t="s">
        <v>491</v>
      </c>
      <c r="PJC56" s="163" t="s">
        <v>491</v>
      </c>
      <c r="PJD56" s="163" t="s">
        <v>491</v>
      </c>
      <c r="PJE56" s="163" t="s">
        <v>491</v>
      </c>
      <c r="PJF56" s="163" t="s">
        <v>491</v>
      </c>
      <c r="PJG56" s="163" t="s">
        <v>491</v>
      </c>
      <c r="PJH56" s="163" t="s">
        <v>491</v>
      </c>
      <c r="PJI56" s="163" t="s">
        <v>491</v>
      </c>
      <c r="PJJ56" s="163" t="s">
        <v>491</v>
      </c>
      <c r="PJK56" s="163" t="s">
        <v>491</v>
      </c>
      <c r="PJL56" s="163" t="s">
        <v>491</v>
      </c>
      <c r="PJM56" s="163" t="s">
        <v>491</v>
      </c>
      <c r="PJN56" s="163" t="s">
        <v>491</v>
      </c>
      <c r="PJO56" s="163" t="s">
        <v>491</v>
      </c>
      <c r="PJP56" s="163" t="s">
        <v>491</v>
      </c>
      <c r="PJQ56" s="163" t="s">
        <v>491</v>
      </c>
      <c r="PJR56" s="163" t="s">
        <v>491</v>
      </c>
      <c r="PJS56" s="163" t="s">
        <v>491</v>
      </c>
      <c r="PJT56" s="163" t="s">
        <v>491</v>
      </c>
      <c r="PJU56" s="163" t="s">
        <v>491</v>
      </c>
      <c r="PJV56" s="163" t="s">
        <v>491</v>
      </c>
      <c r="PJW56" s="163" t="s">
        <v>491</v>
      </c>
      <c r="PJX56" s="163" t="s">
        <v>491</v>
      </c>
      <c r="PJY56" s="163" t="s">
        <v>491</v>
      </c>
      <c r="PJZ56" s="163" t="s">
        <v>491</v>
      </c>
      <c r="PKA56" s="163" t="s">
        <v>491</v>
      </c>
      <c r="PKB56" s="163" t="s">
        <v>491</v>
      </c>
      <c r="PKC56" s="163" t="s">
        <v>491</v>
      </c>
      <c r="PKD56" s="163" t="s">
        <v>491</v>
      </c>
      <c r="PKE56" s="163" t="s">
        <v>491</v>
      </c>
      <c r="PKF56" s="163" t="s">
        <v>491</v>
      </c>
      <c r="PKG56" s="163" t="s">
        <v>491</v>
      </c>
      <c r="PKH56" s="163" t="s">
        <v>491</v>
      </c>
      <c r="PKI56" s="163" t="s">
        <v>491</v>
      </c>
      <c r="PKJ56" s="163" t="s">
        <v>491</v>
      </c>
      <c r="PKK56" s="163" t="s">
        <v>491</v>
      </c>
      <c r="PKL56" s="163" t="s">
        <v>491</v>
      </c>
      <c r="PKM56" s="163" t="s">
        <v>491</v>
      </c>
      <c r="PKN56" s="163" t="s">
        <v>491</v>
      </c>
      <c r="PKO56" s="163" t="s">
        <v>491</v>
      </c>
      <c r="PKP56" s="163" t="s">
        <v>491</v>
      </c>
      <c r="PKQ56" s="163" t="s">
        <v>491</v>
      </c>
      <c r="PKR56" s="163" t="s">
        <v>491</v>
      </c>
      <c r="PKS56" s="163" t="s">
        <v>491</v>
      </c>
      <c r="PKT56" s="163" t="s">
        <v>491</v>
      </c>
      <c r="PKU56" s="163" t="s">
        <v>491</v>
      </c>
      <c r="PKV56" s="163" t="s">
        <v>491</v>
      </c>
      <c r="PKW56" s="163" t="s">
        <v>491</v>
      </c>
      <c r="PKX56" s="163" t="s">
        <v>491</v>
      </c>
      <c r="PKY56" s="163" t="s">
        <v>491</v>
      </c>
      <c r="PKZ56" s="163" t="s">
        <v>491</v>
      </c>
      <c r="PLA56" s="163" t="s">
        <v>491</v>
      </c>
      <c r="PLB56" s="163" t="s">
        <v>491</v>
      </c>
      <c r="PLC56" s="163" t="s">
        <v>491</v>
      </c>
      <c r="PLD56" s="163" t="s">
        <v>491</v>
      </c>
      <c r="PLE56" s="163" t="s">
        <v>491</v>
      </c>
      <c r="PLF56" s="163" t="s">
        <v>491</v>
      </c>
      <c r="PLG56" s="163" t="s">
        <v>491</v>
      </c>
      <c r="PLH56" s="163" t="s">
        <v>491</v>
      </c>
      <c r="PLI56" s="163" t="s">
        <v>491</v>
      </c>
      <c r="PLJ56" s="163" t="s">
        <v>491</v>
      </c>
      <c r="PLK56" s="163" t="s">
        <v>491</v>
      </c>
      <c r="PLL56" s="163" t="s">
        <v>491</v>
      </c>
      <c r="PLM56" s="163" t="s">
        <v>491</v>
      </c>
      <c r="PLN56" s="163" t="s">
        <v>491</v>
      </c>
      <c r="PLO56" s="163" t="s">
        <v>491</v>
      </c>
      <c r="PLP56" s="163" t="s">
        <v>491</v>
      </c>
      <c r="PLQ56" s="163" t="s">
        <v>491</v>
      </c>
      <c r="PLR56" s="163" t="s">
        <v>491</v>
      </c>
      <c r="PLS56" s="163" t="s">
        <v>491</v>
      </c>
      <c r="PLT56" s="163" t="s">
        <v>491</v>
      </c>
      <c r="PLU56" s="163" t="s">
        <v>491</v>
      </c>
      <c r="PLV56" s="163" t="s">
        <v>491</v>
      </c>
      <c r="PLW56" s="163" t="s">
        <v>491</v>
      </c>
      <c r="PLX56" s="163" t="s">
        <v>491</v>
      </c>
      <c r="PLY56" s="163" t="s">
        <v>491</v>
      </c>
      <c r="PLZ56" s="163" t="s">
        <v>491</v>
      </c>
      <c r="PMA56" s="163" t="s">
        <v>491</v>
      </c>
      <c r="PMB56" s="163" t="s">
        <v>491</v>
      </c>
      <c r="PMC56" s="163" t="s">
        <v>491</v>
      </c>
      <c r="PMD56" s="163" t="s">
        <v>491</v>
      </c>
      <c r="PME56" s="163" t="s">
        <v>491</v>
      </c>
      <c r="PMF56" s="163" t="s">
        <v>491</v>
      </c>
      <c r="PMG56" s="163" t="s">
        <v>491</v>
      </c>
      <c r="PMH56" s="163" t="s">
        <v>491</v>
      </c>
      <c r="PMI56" s="163" t="s">
        <v>491</v>
      </c>
      <c r="PMJ56" s="163" t="s">
        <v>491</v>
      </c>
      <c r="PMK56" s="163" t="s">
        <v>491</v>
      </c>
      <c r="PML56" s="163" t="s">
        <v>491</v>
      </c>
      <c r="PMM56" s="163" t="s">
        <v>491</v>
      </c>
      <c r="PMN56" s="163" t="s">
        <v>491</v>
      </c>
      <c r="PMO56" s="163" t="s">
        <v>491</v>
      </c>
      <c r="PMP56" s="163" t="s">
        <v>491</v>
      </c>
      <c r="PMQ56" s="163" t="s">
        <v>491</v>
      </c>
      <c r="PMR56" s="163" t="s">
        <v>491</v>
      </c>
      <c r="PMS56" s="163" t="s">
        <v>491</v>
      </c>
      <c r="PMT56" s="163" t="s">
        <v>491</v>
      </c>
      <c r="PMU56" s="163" t="s">
        <v>491</v>
      </c>
      <c r="PMV56" s="163" t="s">
        <v>491</v>
      </c>
      <c r="PMW56" s="163" t="s">
        <v>491</v>
      </c>
      <c r="PMX56" s="163" t="s">
        <v>491</v>
      </c>
      <c r="PMY56" s="163" t="s">
        <v>491</v>
      </c>
      <c r="PMZ56" s="163" t="s">
        <v>491</v>
      </c>
      <c r="PNA56" s="163" t="s">
        <v>491</v>
      </c>
      <c r="PNB56" s="163" t="s">
        <v>491</v>
      </c>
      <c r="PNC56" s="163" t="s">
        <v>491</v>
      </c>
      <c r="PND56" s="163" t="s">
        <v>491</v>
      </c>
      <c r="PNE56" s="163" t="s">
        <v>491</v>
      </c>
      <c r="PNF56" s="163" t="s">
        <v>491</v>
      </c>
      <c r="PNG56" s="163" t="s">
        <v>491</v>
      </c>
      <c r="PNH56" s="163" t="s">
        <v>491</v>
      </c>
      <c r="PNI56" s="163" t="s">
        <v>491</v>
      </c>
      <c r="PNJ56" s="163" t="s">
        <v>491</v>
      </c>
      <c r="PNK56" s="163" t="s">
        <v>491</v>
      </c>
      <c r="PNL56" s="163" t="s">
        <v>491</v>
      </c>
      <c r="PNM56" s="163" t="s">
        <v>491</v>
      </c>
      <c r="PNN56" s="163" t="s">
        <v>491</v>
      </c>
      <c r="PNO56" s="163" t="s">
        <v>491</v>
      </c>
      <c r="PNP56" s="163" t="s">
        <v>491</v>
      </c>
      <c r="PNQ56" s="163" t="s">
        <v>491</v>
      </c>
      <c r="PNR56" s="163" t="s">
        <v>491</v>
      </c>
      <c r="PNS56" s="163" t="s">
        <v>491</v>
      </c>
      <c r="PNT56" s="163" t="s">
        <v>491</v>
      </c>
      <c r="PNU56" s="163" t="s">
        <v>491</v>
      </c>
      <c r="PNV56" s="163" t="s">
        <v>491</v>
      </c>
      <c r="PNW56" s="163" t="s">
        <v>491</v>
      </c>
      <c r="PNX56" s="163" t="s">
        <v>491</v>
      </c>
      <c r="PNY56" s="163" t="s">
        <v>491</v>
      </c>
      <c r="PNZ56" s="163" t="s">
        <v>491</v>
      </c>
      <c r="POA56" s="163" t="s">
        <v>491</v>
      </c>
      <c r="POB56" s="163" t="s">
        <v>491</v>
      </c>
      <c r="POC56" s="163" t="s">
        <v>491</v>
      </c>
      <c r="POD56" s="163" t="s">
        <v>491</v>
      </c>
      <c r="POE56" s="163" t="s">
        <v>491</v>
      </c>
      <c r="POF56" s="163" t="s">
        <v>491</v>
      </c>
      <c r="POG56" s="163" t="s">
        <v>491</v>
      </c>
      <c r="POH56" s="163" t="s">
        <v>491</v>
      </c>
      <c r="POI56" s="163" t="s">
        <v>491</v>
      </c>
      <c r="POJ56" s="163" t="s">
        <v>491</v>
      </c>
      <c r="POK56" s="163" t="s">
        <v>491</v>
      </c>
      <c r="POL56" s="163" t="s">
        <v>491</v>
      </c>
      <c r="POM56" s="163" t="s">
        <v>491</v>
      </c>
      <c r="PON56" s="163" t="s">
        <v>491</v>
      </c>
      <c r="POO56" s="163" t="s">
        <v>491</v>
      </c>
      <c r="POP56" s="163" t="s">
        <v>491</v>
      </c>
      <c r="POQ56" s="163" t="s">
        <v>491</v>
      </c>
      <c r="POR56" s="163" t="s">
        <v>491</v>
      </c>
      <c r="POS56" s="163" t="s">
        <v>491</v>
      </c>
      <c r="POT56" s="163" t="s">
        <v>491</v>
      </c>
      <c r="POU56" s="163" t="s">
        <v>491</v>
      </c>
      <c r="POV56" s="163" t="s">
        <v>491</v>
      </c>
      <c r="POW56" s="163" t="s">
        <v>491</v>
      </c>
      <c r="POX56" s="163" t="s">
        <v>491</v>
      </c>
      <c r="POY56" s="163" t="s">
        <v>491</v>
      </c>
      <c r="POZ56" s="163" t="s">
        <v>491</v>
      </c>
      <c r="PPA56" s="163" t="s">
        <v>491</v>
      </c>
      <c r="PPB56" s="163" t="s">
        <v>491</v>
      </c>
      <c r="PPC56" s="163" t="s">
        <v>491</v>
      </c>
      <c r="PPD56" s="163" t="s">
        <v>491</v>
      </c>
      <c r="PPE56" s="163" t="s">
        <v>491</v>
      </c>
      <c r="PPF56" s="163" t="s">
        <v>491</v>
      </c>
      <c r="PPG56" s="163" t="s">
        <v>491</v>
      </c>
      <c r="PPH56" s="163" t="s">
        <v>491</v>
      </c>
      <c r="PPI56" s="163" t="s">
        <v>491</v>
      </c>
      <c r="PPJ56" s="163" t="s">
        <v>491</v>
      </c>
      <c r="PPK56" s="163" t="s">
        <v>491</v>
      </c>
      <c r="PPL56" s="163" t="s">
        <v>491</v>
      </c>
      <c r="PPM56" s="163" t="s">
        <v>491</v>
      </c>
      <c r="PPN56" s="163" t="s">
        <v>491</v>
      </c>
      <c r="PPO56" s="163" t="s">
        <v>491</v>
      </c>
      <c r="PPP56" s="163" t="s">
        <v>491</v>
      </c>
      <c r="PPQ56" s="163" t="s">
        <v>491</v>
      </c>
      <c r="PPR56" s="163" t="s">
        <v>491</v>
      </c>
      <c r="PPS56" s="163" t="s">
        <v>491</v>
      </c>
      <c r="PPT56" s="163" t="s">
        <v>491</v>
      </c>
      <c r="PPU56" s="163" t="s">
        <v>491</v>
      </c>
      <c r="PPV56" s="163" t="s">
        <v>491</v>
      </c>
      <c r="PPW56" s="163" t="s">
        <v>491</v>
      </c>
      <c r="PPX56" s="163" t="s">
        <v>491</v>
      </c>
      <c r="PPY56" s="163" t="s">
        <v>491</v>
      </c>
      <c r="PPZ56" s="163" t="s">
        <v>491</v>
      </c>
      <c r="PQA56" s="163" t="s">
        <v>491</v>
      </c>
      <c r="PQB56" s="163" t="s">
        <v>491</v>
      </c>
      <c r="PQC56" s="163" t="s">
        <v>491</v>
      </c>
      <c r="PQD56" s="163" t="s">
        <v>491</v>
      </c>
      <c r="PQE56" s="163" t="s">
        <v>491</v>
      </c>
      <c r="PQF56" s="163" t="s">
        <v>491</v>
      </c>
      <c r="PQG56" s="163" t="s">
        <v>491</v>
      </c>
      <c r="PQH56" s="163" t="s">
        <v>491</v>
      </c>
      <c r="PQI56" s="163" t="s">
        <v>491</v>
      </c>
      <c r="PQJ56" s="163" t="s">
        <v>491</v>
      </c>
      <c r="PQK56" s="163" t="s">
        <v>491</v>
      </c>
      <c r="PQL56" s="163" t="s">
        <v>491</v>
      </c>
      <c r="PQM56" s="163" t="s">
        <v>491</v>
      </c>
      <c r="PQN56" s="163" t="s">
        <v>491</v>
      </c>
      <c r="PQO56" s="163" t="s">
        <v>491</v>
      </c>
      <c r="PQP56" s="163" t="s">
        <v>491</v>
      </c>
      <c r="PQQ56" s="163" t="s">
        <v>491</v>
      </c>
      <c r="PQR56" s="163" t="s">
        <v>491</v>
      </c>
      <c r="PQS56" s="163" t="s">
        <v>491</v>
      </c>
      <c r="PQT56" s="163" t="s">
        <v>491</v>
      </c>
      <c r="PQU56" s="163" t="s">
        <v>491</v>
      </c>
      <c r="PQV56" s="163" t="s">
        <v>491</v>
      </c>
      <c r="PQW56" s="163" t="s">
        <v>491</v>
      </c>
      <c r="PQX56" s="163" t="s">
        <v>491</v>
      </c>
      <c r="PQY56" s="163" t="s">
        <v>491</v>
      </c>
      <c r="PQZ56" s="163" t="s">
        <v>491</v>
      </c>
      <c r="PRA56" s="163" t="s">
        <v>491</v>
      </c>
      <c r="PRB56" s="163" t="s">
        <v>491</v>
      </c>
      <c r="PRC56" s="163" t="s">
        <v>491</v>
      </c>
      <c r="PRD56" s="163" t="s">
        <v>491</v>
      </c>
      <c r="PRE56" s="163" t="s">
        <v>491</v>
      </c>
      <c r="PRF56" s="163" t="s">
        <v>491</v>
      </c>
      <c r="PRG56" s="163" t="s">
        <v>491</v>
      </c>
      <c r="PRH56" s="163" t="s">
        <v>491</v>
      </c>
      <c r="PRI56" s="163" t="s">
        <v>491</v>
      </c>
      <c r="PRJ56" s="163" t="s">
        <v>491</v>
      </c>
      <c r="PRK56" s="163" t="s">
        <v>491</v>
      </c>
      <c r="PRL56" s="163" t="s">
        <v>491</v>
      </c>
      <c r="PRM56" s="163" t="s">
        <v>491</v>
      </c>
      <c r="PRN56" s="163" t="s">
        <v>491</v>
      </c>
      <c r="PRO56" s="163" t="s">
        <v>491</v>
      </c>
      <c r="PRP56" s="163" t="s">
        <v>491</v>
      </c>
      <c r="PRQ56" s="163" t="s">
        <v>491</v>
      </c>
      <c r="PRR56" s="163" t="s">
        <v>491</v>
      </c>
      <c r="PRS56" s="163" t="s">
        <v>491</v>
      </c>
      <c r="PRT56" s="163" t="s">
        <v>491</v>
      </c>
      <c r="PRU56" s="163" t="s">
        <v>491</v>
      </c>
      <c r="PRV56" s="163" t="s">
        <v>491</v>
      </c>
      <c r="PRW56" s="163" t="s">
        <v>491</v>
      </c>
      <c r="PRX56" s="163" t="s">
        <v>491</v>
      </c>
      <c r="PRY56" s="163" t="s">
        <v>491</v>
      </c>
      <c r="PRZ56" s="163" t="s">
        <v>491</v>
      </c>
      <c r="PSA56" s="163" t="s">
        <v>491</v>
      </c>
      <c r="PSB56" s="163" t="s">
        <v>491</v>
      </c>
      <c r="PSC56" s="163" t="s">
        <v>491</v>
      </c>
      <c r="PSD56" s="163" t="s">
        <v>491</v>
      </c>
      <c r="PSE56" s="163" t="s">
        <v>491</v>
      </c>
      <c r="PSF56" s="163" t="s">
        <v>491</v>
      </c>
      <c r="PSG56" s="163" t="s">
        <v>491</v>
      </c>
      <c r="PSH56" s="163" t="s">
        <v>491</v>
      </c>
      <c r="PSI56" s="163" t="s">
        <v>491</v>
      </c>
      <c r="PSJ56" s="163" t="s">
        <v>491</v>
      </c>
      <c r="PSK56" s="163" t="s">
        <v>491</v>
      </c>
      <c r="PSL56" s="163" t="s">
        <v>491</v>
      </c>
      <c r="PSM56" s="163" t="s">
        <v>491</v>
      </c>
      <c r="PSN56" s="163" t="s">
        <v>491</v>
      </c>
      <c r="PSO56" s="163" t="s">
        <v>491</v>
      </c>
      <c r="PSP56" s="163" t="s">
        <v>491</v>
      </c>
      <c r="PSQ56" s="163" t="s">
        <v>491</v>
      </c>
      <c r="PSR56" s="163" t="s">
        <v>491</v>
      </c>
      <c r="PSS56" s="163" t="s">
        <v>491</v>
      </c>
      <c r="PST56" s="163" t="s">
        <v>491</v>
      </c>
      <c r="PSU56" s="163" t="s">
        <v>491</v>
      </c>
      <c r="PSV56" s="163" t="s">
        <v>491</v>
      </c>
      <c r="PSW56" s="163" t="s">
        <v>491</v>
      </c>
      <c r="PSX56" s="163" t="s">
        <v>491</v>
      </c>
      <c r="PSY56" s="163" t="s">
        <v>491</v>
      </c>
      <c r="PSZ56" s="163" t="s">
        <v>491</v>
      </c>
      <c r="PTA56" s="163" t="s">
        <v>491</v>
      </c>
      <c r="PTB56" s="163" t="s">
        <v>491</v>
      </c>
      <c r="PTC56" s="163" t="s">
        <v>491</v>
      </c>
      <c r="PTD56" s="163" t="s">
        <v>491</v>
      </c>
      <c r="PTE56" s="163" t="s">
        <v>491</v>
      </c>
      <c r="PTF56" s="163" t="s">
        <v>491</v>
      </c>
      <c r="PTG56" s="163" t="s">
        <v>491</v>
      </c>
      <c r="PTH56" s="163" t="s">
        <v>491</v>
      </c>
      <c r="PTI56" s="163" t="s">
        <v>491</v>
      </c>
      <c r="PTJ56" s="163" t="s">
        <v>491</v>
      </c>
      <c r="PTK56" s="163" t="s">
        <v>491</v>
      </c>
      <c r="PTL56" s="163" t="s">
        <v>491</v>
      </c>
      <c r="PTM56" s="163" t="s">
        <v>491</v>
      </c>
      <c r="PTN56" s="163" t="s">
        <v>491</v>
      </c>
      <c r="PTO56" s="163" t="s">
        <v>491</v>
      </c>
      <c r="PTP56" s="163" t="s">
        <v>491</v>
      </c>
      <c r="PTQ56" s="163" t="s">
        <v>491</v>
      </c>
      <c r="PTR56" s="163" t="s">
        <v>491</v>
      </c>
      <c r="PTS56" s="163" t="s">
        <v>491</v>
      </c>
      <c r="PTT56" s="163" t="s">
        <v>491</v>
      </c>
      <c r="PTU56" s="163" t="s">
        <v>491</v>
      </c>
      <c r="PTV56" s="163" t="s">
        <v>491</v>
      </c>
      <c r="PTW56" s="163" t="s">
        <v>491</v>
      </c>
      <c r="PTX56" s="163" t="s">
        <v>491</v>
      </c>
      <c r="PTY56" s="163" t="s">
        <v>491</v>
      </c>
      <c r="PTZ56" s="163" t="s">
        <v>491</v>
      </c>
      <c r="PUA56" s="163" t="s">
        <v>491</v>
      </c>
      <c r="PUB56" s="163" t="s">
        <v>491</v>
      </c>
      <c r="PUC56" s="163" t="s">
        <v>491</v>
      </c>
      <c r="PUD56" s="163" t="s">
        <v>491</v>
      </c>
      <c r="PUE56" s="163" t="s">
        <v>491</v>
      </c>
      <c r="PUF56" s="163" t="s">
        <v>491</v>
      </c>
      <c r="PUG56" s="163" t="s">
        <v>491</v>
      </c>
      <c r="PUH56" s="163" t="s">
        <v>491</v>
      </c>
      <c r="PUI56" s="163" t="s">
        <v>491</v>
      </c>
      <c r="PUJ56" s="163" t="s">
        <v>491</v>
      </c>
      <c r="PUK56" s="163" t="s">
        <v>491</v>
      </c>
      <c r="PUL56" s="163" t="s">
        <v>491</v>
      </c>
      <c r="PUM56" s="163" t="s">
        <v>491</v>
      </c>
      <c r="PUN56" s="163" t="s">
        <v>491</v>
      </c>
      <c r="PUO56" s="163" t="s">
        <v>491</v>
      </c>
      <c r="PUP56" s="163" t="s">
        <v>491</v>
      </c>
      <c r="PUQ56" s="163" t="s">
        <v>491</v>
      </c>
      <c r="PUR56" s="163" t="s">
        <v>491</v>
      </c>
      <c r="PUS56" s="163" t="s">
        <v>491</v>
      </c>
      <c r="PUT56" s="163" t="s">
        <v>491</v>
      </c>
      <c r="PUU56" s="163" t="s">
        <v>491</v>
      </c>
      <c r="PUV56" s="163" t="s">
        <v>491</v>
      </c>
      <c r="PUW56" s="163" t="s">
        <v>491</v>
      </c>
      <c r="PUX56" s="163" t="s">
        <v>491</v>
      </c>
      <c r="PUY56" s="163" t="s">
        <v>491</v>
      </c>
      <c r="PUZ56" s="163" t="s">
        <v>491</v>
      </c>
      <c r="PVA56" s="163" t="s">
        <v>491</v>
      </c>
      <c r="PVB56" s="163" t="s">
        <v>491</v>
      </c>
      <c r="PVC56" s="163" t="s">
        <v>491</v>
      </c>
      <c r="PVD56" s="163" t="s">
        <v>491</v>
      </c>
      <c r="PVE56" s="163" t="s">
        <v>491</v>
      </c>
      <c r="PVF56" s="163" t="s">
        <v>491</v>
      </c>
      <c r="PVG56" s="163" t="s">
        <v>491</v>
      </c>
      <c r="PVH56" s="163" t="s">
        <v>491</v>
      </c>
      <c r="PVI56" s="163" t="s">
        <v>491</v>
      </c>
      <c r="PVJ56" s="163" t="s">
        <v>491</v>
      </c>
      <c r="PVK56" s="163" t="s">
        <v>491</v>
      </c>
      <c r="PVL56" s="163" t="s">
        <v>491</v>
      </c>
      <c r="PVM56" s="163" t="s">
        <v>491</v>
      </c>
      <c r="PVN56" s="163" t="s">
        <v>491</v>
      </c>
      <c r="PVO56" s="163" t="s">
        <v>491</v>
      </c>
      <c r="PVP56" s="163" t="s">
        <v>491</v>
      </c>
      <c r="PVQ56" s="163" t="s">
        <v>491</v>
      </c>
      <c r="PVR56" s="163" t="s">
        <v>491</v>
      </c>
      <c r="PVS56" s="163" t="s">
        <v>491</v>
      </c>
      <c r="PVT56" s="163" t="s">
        <v>491</v>
      </c>
      <c r="PVU56" s="163" t="s">
        <v>491</v>
      </c>
      <c r="PVV56" s="163" t="s">
        <v>491</v>
      </c>
      <c r="PVW56" s="163" t="s">
        <v>491</v>
      </c>
      <c r="PVX56" s="163" t="s">
        <v>491</v>
      </c>
      <c r="PVY56" s="163" t="s">
        <v>491</v>
      </c>
      <c r="PVZ56" s="163" t="s">
        <v>491</v>
      </c>
      <c r="PWA56" s="163" t="s">
        <v>491</v>
      </c>
      <c r="PWB56" s="163" t="s">
        <v>491</v>
      </c>
      <c r="PWC56" s="163" t="s">
        <v>491</v>
      </c>
      <c r="PWD56" s="163" t="s">
        <v>491</v>
      </c>
      <c r="PWE56" s="163" t="s">
        <v>491</v>
      </c>
      <c r="PWF56" s="163" t="s">
        <v>491</v>
      </c>
      <c r="PWG56" s="163" t="s">
        <v>491</v>
      </c>
      <c r="PWH56" s="163" t="s">
        <v>491</v>
      </c>
      <c r="PWI56" s="163" t="s">
        <v>491</v>
      </c>
      <c r="PWJ56" s="163" t="s">
        <v>491</v>
      </c>
      <c r="PWK56" s="163" t="s">
        <v>491</v>
      </c>
      <c r="PWL56" s="163" t="s">
        <v>491</v>
      </c>
      <c r="PWM56" s="163" t="s">
        <v>491</v>
      </c>
      <c r="PWN56" s="163" t="s">
        <v>491</v>
      </c>
      <c r="PWO56" s="163" t="s">
        <v>491</v>
      </c>
      <c r="PWP56" s="163" t="s">
        <v>491</v>
      </c>
      <c r="PWQ56" s="163" t="s">
        <v>491</v>
      </c>
      <c r="PWR56" s="163" t="s">
        <v>491</v>
      </c>
      <c r="PWS56" s="163" t="s">
        <v>491</v>
      </c>
      <c r="PWT56" s="163" t="s">
        <v>491</v>
      </c>
      <c r="PWU56" s="163" t="s">
        <v>491</v>
      </c>
      <c r="PWV56" s="163" t="s">
        <v>491</v>
      </c>
      <c r="PWW56" s="163" t="s">
        <v>491</v>
      </c>
      <c r="PWX56" s="163" t="s">
        <v>491</v>
      </c>
      <c r="PWY56" s="163" t="s">
        <v>491</v>
      </c>
      <c r="PWZ56" s="163" t="s">
        <v>491</v>
      </c>
      <c r="PXA56" s="163" t="s">
        <v>491</v>
      </c>
      <c r="PXB56" s="163" t="s">
        <v>491</v>
      </c>
      <c r="PXC56" s="163" t="s">
        <v>491</v>
      </c>
      <c r="PXD56" s="163" t="s">
        <v>491</v>
      </c>
      <c r="PXE56" s="163" t="s">
        <v>491</v>
      </c>
      <c r="PXF56" s="163" t="s">
        <v>491</v>
      </c>
      <c r="PXG56" s="163" t="s">
        <v>491</v>
      </c>
      <c r="PXH56" s="163" t="s">
        <v>491</v>
      </c>
      <c r="PXI56" s="163" t="s">
        <v>491</v>
      </c>
      <c r="PXJ56" s="163" t="s">
        <v>491</v>
      </c>
      <c r="PXK56" s="163" t="s">
        <v>491</v>
      </c>
      <c r="PXL56" s="163" t="s">
        <v>491</v>
      </c>
      <c r="PXM56" s="163" t="s">
        <v>491</v>
      </c>
      <c r="PXN56" s="163" t="s">
        <v>491</v>
      </c>
      <c r="PXO56" s="163" t="s">
        <v>491</v>
      </c>
      <c r="PXP56" s="163" t="s">
        <v>491</v>
      </c>
      <c r="PXQ56" s="163" t="s">
        <v>491</v>
      </c>
      <c r="PXR56" s="163" t="s">
        <v>491</v>
      </c>
      <c r="PXS56" s="163" t="s">
        <v>491</v>
      </c>
      <c r="PXT56" s="163" t="s">
        <v>491</v>
      </c>
      <c r="PXU56" s="163" t="s">
        <v>491</v>
      </c>
      <c r="PXV56" s="163" t="s">
        <v>491</v>
      </c>
      <c r="PXW56" s="163" t="s">
        <v>491</v>
      </c>
      <c r="PXX56" s="163" t="s">
        <v>491</v>
      </c>
      <c r="PXY56" s="163" t="s">
        <v>491</v>
      </c>
      <c r="PXZ56" s="163" t="s">
        <v>491</v>
      </c>
      <c r="PYA56" s="163" t="s">
        <v>491</v>
      </c>
      <c r="PYB56" s="163" t="s">
        <v>491</v>
      </c>
      <c r="PYC56" s="163" t="s">
        <v>491</v>
      </c>
      <c r="PYD56" s="163" t="s">
        <v>491</v>
      </c>
      <c r="PYE56" s="163" t="s">
        <v>491</v>
      </c>
      <c r="PYF56" s="163" t="s">
        <v>491</v>
      </c>
      <c r="PYG56" s="163" t="s">
        <v>491</v>
      </c>
      <c r="PYH56" s="163" t="s">
        <v>491</v>
      </c>
      <c r="PYI56" s="163" t="s">
        <v>491</v>
      </c>
      <c r="PYJ56" s="163" t="s">
        <v>491</v>
      </c>
      <c r="PYK56" s="163" t="s">
        <v>491</v>
      </c>
      <c r="PYL56" s="163" t="s">
        <v>491</v>
      </c>
      <c r="PYM56" s="163" t="s">
        <v>491</v>
      </c>
      <c r="PYN56" s="163" t="s">
        <v>491</v>
      </c>
      <c r="PYO56" s="163" t="s">
        <v>491</v>
      </c>
      <c r="PYP56" s="163" t="s">
        <v>491</v>
      </c>
      <c r="PYQ56" s="163" t="s">
        <v>491</v>
      </c>
      <c r="PYR56" s="163" t="s">
        <v>491</v>
      </c>
      <c r="PYS56" s="163" t="s">
        <v>491</v>
      </c>
      <c r="PYT56" s="163" t="s">
        <v>491</v>
      </c>
      <c r="PYU56" s="163" t="s">
        <v>491</v>
      </c>
      <c r="PYV56" s="163" t="s">
        <v>491</v>
      </c>
      <c r="PYW56" s="163" t="s">
        <v>491</v>
      </c>
      <c r="PYX56" s="163" t="s">
        <v>491</v>
      </c>
      <c r="PYY56" s="163" t="s">
        <v>491</v>
      </c>
      <c r="PYZ56" s="163" t="s">
        <v>491</v>
      </c>
      <c r="PZA56" s="163" t="s">
        <v>491</v>
      </c>
      <c r="PZB56" s="163" t="s">
        <v>491</v>
      </c>
      <c r="PZC56" s="163" t="s">
        <v>491</v>
      </c>
      <c r="PZD56" s="163" t="s">
        <v>491</v>
      </c>
      <c r="PZE56" s="163" t="s">
        <v>491</v>
      </c>
      <c r="PZF56" s="163" t="s">
        <v>491</v>
      </c>
      <c r="PZG56" s="163" t="s">
        <v>491</v>
      </c>
      <c r="PZH56" s="163" t="s">
        <v>491</v>
      </c>
      <c r="PZI56" s="163" t="s">
        <v>491</v>
      </c>
      <c r="PZJ56" s="163" t="s">
        <v>491</v>
      </c>
      <c r="PZK56" s="163" t="s">
        <v>491</v>
      </c>
      <c r="PZL56" s="163" t="s">
        <v>491</v>
      </c>
      <c r="PZM56" s="163" t="s">
        <v>491</v>
      </c>
      <c r="PZN56" s="163" t="s">
        <v>491</v>
      </c>
      <c r="PZO56" s="163" t="s">
        <v>491</v>
      </c>
      <c r="PZP56" s="163" t="s">
        <v>491</v>
      </c>
      <c r="PZQ56" s="163" t="s">
        <v>491</v>
      </c>
      <c r="PZR56" s="163" t="s">
        <v>491</v>
      </c>
      <c r="PZS56" s="163" t="s">
        <v>491</v>
      </c>
      <c r="PZT56" s="163" t="s">
        <v>491</v>
      </c>
      <c r="PZU56" s="163" t="s">
        <v>491</v>
      </c>
      <c r="PZV56" s="163" t="s">
        <v>491</v>
      </c>
      <c r="PZW56" s="163" t="s">
        <v>491</v>
      </c>
      <c r="PZX56" s="163" t="s">
        <v>491</v>
      </c>
      <c r="PZY56" s="163" t="s">
        <v>491</v>
      </c>
      <c r="PZZ56" s="163" t="s">
        <v>491</v>
      </c>
      <c r="QAA56" s="163" t="s">
        <v>491</v>
      </c>
      <c r="QAB56" s="163" t="s">
        <v>491</v>
      </c>
      <c r="QAC56" s="163" t="s">
        <v>491</v>
      </c>
      <c r="QAD56" s="163" t="s">
        <v>491</v>
      </c>
      <c r="QAE56" s="163" t="s">
        <v>491</v>
      </c>
      <c r="QAF56" s="163" t="s">
        <v>491</v>
      </c>
      <c r="QAG56" s="163" t="s">
        <v>491</v>
      </c>
      <c r="QAH56" s="163" t="s">
        <v>491</v>
      </c>
      <c r="QAI56" s="163" t="s">
        <v>491</v>
      </c>
      <c r="QAJ56" s="163" t="s">
        <v>491</v>
      </c>
      <c r="QAK56" s="163" t="s">
        <v>491</v>
      </c>
      <c r="QAL56" s="163" t="s">
        <v>491</v>
      </c>
      <c r="QAM56" s="163" t="s">
        <v>491</v>
      </c>
      <c r="QAN56" s="163" t="s">
        <v>491</v>
      </c>
      <c r="QAO56" s="163" t="s">
        <v>491</v>
      </c>
      <c r="QAP56" s="163" t="s">
        <v>491</v>
      </c>
      <c r="QAQ56" s="163" t="s">
        <v>491</v>
      </c>
      <c r="QAR56" s="163" t="s">
        <v>491</v>
      </c>
      <c r="QAS56" s="163" t="s">
        <v>491</v>
      </c>
      <c r="QAT56" s="163" t="s">
        <v>491</v>
      </c>
      <c r="QAU56" s="163" t="s">
        <v>491</v>
      </c>
      <c r="QAV56" s="163" t="s">
        <v>491</v>
      </c>
      <c r="QAW56" s="163" t="s">
        <v>491</v>
      </c>
      <c r="QAX56" s="163" t="s">
        <v>491</v>
      </c>
      <c r="QAY56" s="163" t="s">
        <v>491</v>
      </c>
      <c r="QAZ56" s="163" t="s">
        <v>491</v>
      </c>
      <c r="QBA56" s="163" t="s">
        <v>491</v>
      </c>
      <c r="QBB56" s="163" t="s">
        <v>491</v>
      </c>
      <c r="QBC56" s="163" t="s">
        <v>491</v>
      </c>
      <c r="QBD56" s="163" t="s">
        <v>491</v>
      </c>
      <c r="QBE56" s="163" t="s">
        <v>491</v>
      </c>
      <c r="QBF56" s="163" t="s">
        <v>491</v>
      </c>
      <c r="QBG56" s="163" t="s">
        <v>491</v>
      </c>
      <c r="QBH56" s="163" t="s">
        <v>491</v>
      </c>
      <c r="QBI56" s="163" t="s">
        <v>491</v>
      </c>
      <c r="QBJ56" s="163" t="s">
        <v>491</v>
      </c>
      <c r="QBK56" s="163" t="s">
        <v>491</v>
      </c>
      <c r="QBL56" s="163" t="s">
        <v>491</v>
      </c>
      <c r="QBM56" s="163" t="s">
        <v>491</v>
      </c>
      <c r="QBN56" s="163" t="s">
        <v>491</v>
      </c>
      <c r="QBO56" s="163" t="s">
        <v>491</v>
      </c>
      <c r="QBP56" s="163" t="s">
        <v>491</v>
      </c>
      <c r="QBQ56" s="163" t="s">
        <v>491</v>
      </c>
      <c r="QBR56" s="163" t="s">
        <v>491</v>
      </c>
      <c r="QBS56" s="163" t="s">
        <v>491</v>
      </c>
      <c r="QBT56" s="163" t="s">
        <v>491</v>
      </c>
      <c r="QBU56" s="163" t="s">
        <v>491</v>
      </c>
      <c r="QBV56" s="163" t="s">
        <v>491</v>
      </c>
      <c r="QBW56" s="163" t="s">
        <v>491</v>
      </c>
      <c r="QBX56" s="163" t="s">
        <v>491</v>
      </c>
      <c r="QBY56" s="163" t="s">
        <v>491</v>
      </c>
      <c r="QBZ56" s="163" t="s">
        <v>491</v>
      </c>
      <c r="QCA56" s="163" t="s">
        <v>491</v>
      </c>
      <c r="QCB56" s="163" t="s">
        <v>491</v>
      </c>
      <c r="QCC56" s="163" t="s">
        <v>491</v>
      </c>
      <c r="QCD56" s="163" t="s">
        <v>491</v>
      </c>
      <c r="QCE56" s="163" t="s">
        <v>491</v>
      </c>
      <c r="QCF56" s="163" t="s">
        <v>491</v>
      </c>
      <c r="QCG56" s="163" t="s">
        <v>491</v>
      </c>
      <c r="QCH56" s="163" t="s">
        <v>491</v>
      </c>
      <c r="QCI56" s="163" t="s">
        <v>491</v>
      </c>
      <c r="QCJ56" s="163" t="s">
        <v>491</v>
      </c>
      <c r="QCK56" s="163" t="s">
        <v>491</v>
      </c>
      <c r="QCL56" s="163" t="s">
        <v>491</v>
      </c>
      <c r="QCM56" s="163" t="s">
        <v>491</v>
      </c>
      <c r="QCN56" s="163" t="s">
        <v>491</v>
      </c>
      <c r="QCO56" s="163" t="s">
        <v>491</v>
      </c>
      <c r="QCP56" s="163" t="s">
        <v>491</v>
      </c>
      <c r="QCQ56" s="163" t="s">
        <v>491</v>
      </c>
      <c r="QCR56" s="163" t="s">
        <v>491</v>
      </c>
      <c r="QCS56" s="163" t="s">
        <v>491</v>
      </c>
      <c r="QCT56" s="163" t="s">
        <v>491</v>
      </c>
      <c r="QCU56" s="163" t="s">
        <v>491</v>
      </c>
      <c r="QCV56" s="163" t="s">
        <v>491</v>
      </c>
      <c r="QCW56" s="163" t="s">
        <v>491</v>
      </c>
      <c r="QCX56" s="163" t="s">
        <v>491</v>
      </c>
      <c r="QCY56" s="163" t="s">
        <v>491</v>
      </c>
      <c r="QCZ56" s="163" t="s">
        <v>491</v>
      </c>
      <c r="QDA56" s="163" t="s">
        <v>491</v>
      </c>
      <c r="QDB56" s="163" t="s">
        <v>491</v>
      </c>
      <c r="QDC56" s="163" t="s">
        <v>491</v>
      </c>
      <c r="QDD56" s="163" t="s">
        <v>491</v>
      </c>
      <c r="QDE56" s="163" t="s">
        <v>491</v>
      </c>
      <c r="QDF56" s="163" t="s">
        <v>491</v>
      </c>
      <c r="QDG56" s="163" t="s">
        <v>491</v>
      </c>
      <c r="QDH56" s="163" t="s">
        <v>491</v>
      </c>
      <c r="QDI56" s="163" t="s">
        <v>491</v>
      </c>
      <c r="QDJ56" s="163" t="s">
        <v>491</v>
      </c>
      <c r="QDK56" s="163" t="s">
        <v>491</v>
      </c>
      <c r="QDL56" s="163" t="s">
        <v>491</v>
      </c>
      <c r="QDM56" s="163" t="s">
        <v>491</v>
      </c>
      <c r="QDN56" s="163" t="s">
        <v>491</v>
      </c>
      <c r="QDO56" s="163" t="s">
        <v>491</v>
      </c>
      <c r="QDP56" s="163" t="s">
        <v>491</v>
      </c>
      <c r="QDQ56" s="163" t="s">
        <v>491</v>
      </c>
      <c r="QDR56" s="163" t="s">
        <v>491</v>
      </c>
      <c r="QDS56" s="163" t="s">
        <v>491</v>
      </c>
      <c r="QDT56" s="163" t="s">
        <v>491</v>
      </c>
      <c r="QDU56" s="163" t="s">
        <v>491</v>
      </c>
      <c r="QDV56" s="163" t="s">
        <v>491</v>
      </c>
      <c r="QDW56" s="163" t="s">
        <v>491</v>
      </c>
      <c r="QDX56" s="163" t="s">
        <v>491</v>
      </c>
      <c r="QDY56" s="163" t="s">
        <v>491</v>
      </c>
      <c r="QDZ56" s="163" t="s">
        <v>491</v>
      </c>
      <c r="QEA56" s="163" t="s">
        <v>491</v>
      </c>
      <c r="QEB56" s="163" t="s">
        <v>491</v>
      </c>
      <c r="QEC56" s="163" t="s">
        <v>491</v>
      </c>
      <c r="QED56" s="163" t="s">
        <v>491</v>
      </c>
      <c r="QEE56" s="163" t="s">
        <v>491</v>
      </c>
      <c r="QEF56" s="163" t="s">
        <v>491</v>
      </c>
      <c r="QEG56" s="163" t="s">
        <v>491</v>
      </c>
      <c r="QEH56" s="163" t="s">
        <v>491</v>
      </c>
      <c r="QEI56" s="163" t="s">
        <v>491</v>
      </c>
      <c r="QEJ56" s="163" t="s">
        <v>491</v>
      </c>
      <c r="QEK56" s="163" t="s">
        <v>491</v>
      </c>
      <c r="QEL56" s="163" t="s">
        <v>491</v>
      </c>
      <c r="QEM56" s="163" t="s">
        <v>491</v>
      </c>
      <c r="QEN56" s="163" t="s">
        <v>491</v>
      </c>
      <c r="QEO56" s="163" t="s">
        <v>491</v>
      </c>
      <c r="QEP56" s="163" t="s">
        <v>491</v>
      </c>
      <c r="QEQ56" s="163" t="s">
        <v>491</v>
      </c>
      <c r="QER56" s="163" t="s">
        <v>491</v>
      </c>
      <c r="QES56" s="163" t="s">
        <v>491</v>
      </c>
      <c r="QET56" s="163" t="s">
        <v>491</v>
      </c>
      <c r="QEU56" s="163" t="s">
        <v>491</v>
      </c>
      <c r="QEV56" s="163" t="s">
        <v>491</v>
      </c>
      <c r="QEW56" s="163" t="s">
        <v>491</v>
      </c>
      <c r="QEX56" s="163" t="s">
        <v>491</v>
      </c>
      <c r="QEY56" s="163" t="s">
        <v>491</v>
      </c>
      <c r="QEZ56" s="163" t="s">
        <v>491</v>
      </c>
      <c r="QFA56" s="163" t="s">
        <v>491</v>
      </c>
      <c r="QFB56" s="163" t="s">
        <v>491</v>
      </c>
      <c r="QFC56" s="163" t="s">
        <v>491</v>
      </c>
      <c r="QFD56" s="163" t="s">
        <v>491</v>
      </c>
      <c r="QFE56" s="163" t="s">
        <v>491</v>
      </c>
      <c r="QFF56" s="163" t="s">
        <v>491</v>
      </c>
      <c r="QFG56" s="163" t="s">
        <v>491</v>
      </c>
      <c r="QFH56" s="163" t="s">
        <v>491</v>
      </c>
      <c r="QFI56" s="163" t="s">
        <v>491</v>
      </c>
      <c r="QFJ56" s="163" t="s">
        <v>491</v>
      </c>
      <c r="QFK56" s="163" t="s">
        <v>491</v>
      </c>
      <c r="QFL56" s="163" t="s">
        <v>491</v>
      </c>
      <c r="QFM56" s="163" t="s">
        <v>491</v>
      </c>
      <c r="QFN56" s="163" t="s">
        <v>491</v>
      </c>
      <c r="QFO56" s="163" t="s">
        <v>491</v>
      </c>
      <c r="QFP56" s="163" t="s">
        <v>491</v>
      </c>
      <c r="QFQ56" s="163" t="s">
        <v>491</v>
      </c>
      <c r="QFR56" s="163" t="s">
        <v>491</v>
      </c>
      <c r="QFS56" s="163" t="s">
        <v>491</v>
      </c>
      <c r="QFT56" s="163" t="s">
        <v>491</v>
      </c>
      <c r="QFU56" s="163" t="s">
        <v>491</v>
      </c>
      <c r="QFV56" s="163" t="s">
        <v>491</v>
      </c>
      <c r="QFW56" s="163" t="s">
        <v>491</v>
      </c>
      <c r="QFX56" s="163" t="s">
        <v>491</v>
      </c>
      <c r="QFY56" s="163" t="s">
        <v>491</v>
      </c>
      <c r="QFZ56" s="163" t="s">
        <v>491</v>
      </c>
      <c r="QGA56" s="163" t="s">
        <v>491</v>
      </c>
      <c r="QGB56" s="163" t="s">
        <v>491</v>
      </c>
      <c r="QGC56" s="163" t="s">
        <v>491</v>
      </c>
      <c r="QGD56" s="163" t="s">
        <v>491</v>
      </c>
      <c r="QGE56" s="163" t="s">
        <v>491</v>
      </c>
      <c r="QGF56" s="163" t="s">
        <v>491</v>
      </c>
      <c r="QGG56" s="163" t="s">
        <v>491</v>
      </c>
      <c r="QGH56" s="163" t="s">
        <v>491</v>
      </c>
      <c r="QGI56" s="163" t="s">
        <v>491</v>
      </c>
      <c r="QGJ56" s="163" t="s">
        <v>491</v>
      </c>
      <c r="QGK56" s="163" t="s">
        <v>491</v>
      </c>
      <c r="QGL56" s="163" t="s">
        <v>491</v>
      </c>
      <c r="QGM56" s="163" t="s">
        <v>491</v>
      </c>
      <c r="QGN56" s="163" t="s">
        <v>491</v>
      </c>
      <c r="QGO56" s="163" t="s">
        <v>491</v>
      </c>
      <c r="QGP56" s="163" t="s">
        <v>491</v>
      </c>
      <c r="QGQ56" s="163" t="s">
        <v>491</v>
      </c>
      <c r="QGR56" s="163" t="s">
        <v>491</v>
      </c>
      <c r="QGS56" s="163" t="s">
        <v>491</v>
      </c>
      <c r="QGT56" s="163" t="s">
        <v>491</v>
      </c>
      <c r="QGU56" s="163" t="s">
        <v>491</v>
      </c>
      <c r="QGV56" s="163" t="s">
        <v>491</v>
      </c>
      <c r="QGW56" s="163" t="s">
        <v>491</v>
      </c>
      <c r="QGX56" s="163" t="s">
        <v>491</v>
      </c>
      <c r="QGY56" s="163" t="s">
        <v>491</v>
      </c>
      <c r="QGZ56" s="163" t="s">
        <v>491</v>
      </c>
      <c r="QHA56" s="163" t="s">
        <v>491</v>
      </c>
      <c r="QHB56" s="163" t="s">
        <v>491</v>
      </c>
      <c r="QHC56" s="163" t="s">
        <v>491</v>
      </c>
      <c r="QHD56" s="163" t="s">
        <v>491</v>
      </c>
      <c r="QHE56" s="163" t="s">
        <v>491</v>
      </c>
      <c r="QHF56" s="163" t="s">
        <v>491</v>
      </c>
      <c r="QHG56" s="163" t="s">
        <v>491</v>
      </c>
      <c r="QHH56" s="163" t="s">
        <v>491</v>
      </c>
      <c r="QHI56" s="163" t="s">
        <v>491</v>
      </c>
      <c r="QHJ56" s="163" t="s">
        <v>491</v>
      </c>
      <c r="QHK56" s="163" t="s">
        <v>491</v>
      </c>
      <c r="QHL56" s="163" t="s">
        <v>491</v>
      </c>
      <c r="QHM56" s="163" t="s">
        <v>491</v>
      </c>
      <c r="QHN56" s="163" t="s">
        <v>491</v>
      </c>
      <c r="QHO56" s="163" t="s">
        <v>491</v>
      </c>
      <c r="QHP56" s="163" t="s">
        <v>491</v>
      </c>
      <c r="QHQ56" s="163" t="s">
        <v>491</v>
      </c>
      <c r="QHR56" s="163" t="s">
        <v>491</v>
      </c>
      <c r="QHS56" s="163" t="s">
        <v>491</v>
      </c>
      <c r="QHT56" s="163" t="s">
        <v>491</v>
      </c>
      <c r="QHU56" s="163" t="s">
        <v>491</v>
      </c>
      <c r="QHV56" s="163" t="s">
        <v>491</v>
      </c>
      <c r="QHW56" s="163" t="s">
        <v>491</v>
      </c>
      <c r="QHX56" s="163" t="s">
        <v>491</v>
      </c>
      <c r="QHY56" s="163" t="s">
        <v>491</v>
      </c>
      <c r="QHZ56" s="163" t="s">
        <v>491</v>
      </c>
      <c r="QIA56" s="163" t="s">
        <v>491</v>
      </c>
      <c r="QIB56" s="163" t="s">
        <v>491</v>
      </c>
      <c r="QIC56" s="163" t="s">
        <v>491</v>
      </c>
      <c r="QID56" s="163" t="s">
        <v>491</v>
      </c>
      <c r="QIE56" s="163" t="s">
        <v>491</v>
      </c>
      <c r="QIF56" s="163" t="s">
        <v>491</v>
      </c>
      <c r="QIG56" s="163" t="s">
        <v>491</v>
      </c>
      <c r="QIH56" s="163" t="s">
        <v>491</v>
      </c>
      <c r="QII56" s="163" t="s">
        <v>491</v>
      </c>
      <c r="QIJ56" s="163" t="s">
        <v>491</v>
      </c>
      <c r="QIK56" s="163" t="s">
        <v>491</v>
      </c>
      <c r="QIL56" s="163" t="s">
        <v>491</v>
      </c>
      <c r="QIM56" s="163" t="s">
        <v>491</v>
      </c>
      <c r="QIN56" s="163" t="s">
        <v>491</v>
      </c>
      <c r="QIO56" s="163" t="s">
        <v>491</v>
      </c>
      <c r="QIP56" s="163" t="s">
        <v>491</v>
      </c>
      <c r="QIQ56" s="163" t="s">
        <v>491</v>
      </c>
      <c r="QIR56" s="163" t="s">
        <v>491</v>
      </c>
      <c r="QIS56" s="163" t="s">
        <v>491</v>
      </c>
      <c r="QIT56" s="163" t="s">
        <v>491</v>
      </c>
      <c r="QIU56" s="163" t="s">
        <v>491</v>
      </c>
      <c r="QIV56" s="163" t="s">
        <v>491</v>
      </c>
      <c r="QIW56" s="163" t="s">
        <v>491</v>
      </c>
      <c r="QIX56" s="163" t="s">
        <v>491</v>
      </c>
      <c r="QIY56" s="163" t="s">
        <v>491</v>
      </c>
      <c r="QIZ56" s="163" t="s">
        <v>491</v>
      </c>
      <c r="QJA56" s="163" t="s">
        <v>491</v>
      </c>
      <c r="QJB56" s="163" t="s">
        <v>491</v>
      </c>
      <c r="QJC56" s="163" t="s">
        <v>491</v>
      </c>
      <c r="QJD56" s="163" t="s">
        <v>491</v>
      </c>
      <c r="QJE56" s="163" t="s">
        <v>491</v>
      </c>
      <c r="QJF56" s="163" t="s">
        <v>491</v>
      </c>
      <c r="QJG56" s="163" t="s">
        <v>491</v>
      </c>
      <c r="QJH56" s="163" t="s">
        <v>491</v>
      </c>
      <c r="QJI56" s="163" t="s">
        <v>491</v>
      </c>
      <c r="QJJ56" s="163" t="s">
        <v>491</v>
      </c>
      <c r="QJK56" s="163" t="s">
        <v>491</v>
      </c>
      <c r="QJL56" s="163" t="s">
        <v>491</v>
      </c>
      <c r="QJM56" s="163" t="s">
        <v>491</v>
      </c>
      <c r="QJN56" s="163" t="s">
        <v>491</v>
      </c>
      <c r="QJO56" s="163" t="s">
        <v>491</v>
      </c>
      <c r="QJP56" s="163" t="s">
        <v>491</v>
      </c>
      <c r="QJQ56" s="163" t="s">
        <v>491</v>
      </c>
      <c r="QJR56" s="163" t="s">
        <v>491</v>
      </c>
      <c r="QJS56" s="163" t="s">
        <v>491</v>
      </c>
      <c r="QJT56" s="163" t="s">
        <v>491</v>
      </c>
      <c r="QJU56" s="163" t="s">
        <v>491</v>
      </c>
      <c r="QJV56" s="163" t="s">
        <v>491</v>
      </c>
      <c r="QJW56" s="163" t="s">
        <v>491</v>
      </c>
      <c r="QJX56" s="163" t="s">
        <v>491</v>
      </c>
      <c r="QJY56" s="163" t="s">
        <v>491</v>
      </c>
      <c r="QJZ56" s="163" t="s">
        <v>491</v>
      </c>
      <c r="QKA56" s="163" t="s">
        <v>491</v>
      </c>
      <c r="QKB56" s="163" t="s">
        <v>491</v>
      </c>
      <c r="QKC56" s="163" t="s">
        <v>491</v>
      </c>
      <c r="QKD56" s="163" t="s">
        <v>491</v>
      </c>
      <c r="QKE56" s="163" t="s">
        <v>491</v>
      </c>
      <c r="QKF56" s="163" t="s">
        <v>491</v>
      </c>
      <c r="QKG56" s="163" t="s">
        <v>491</v>
      </c>
      <c r="QKH56" s="163" t="s">
        <v>491</v>
      </c>
      <c r="QKI56" s="163" t="s">
        <v>491</v>
      </c>
      <c r="QKJ56" s="163" t="s">
        <v>491</v>
      </c>
      <c r="QKK56" s="163" t="s">
        <v>491</v>
      </c>
      <c r="QKL56" s="163" t="s">
        <v>491</v>
      </c>
      <c r="QKM56" s="163" t="s">
        <v>491</v>
      </c>
      <c r="QKN56" s="163" t="s">
        <v>491</v>
      </c>
      <c r="QKO56" s="163" t="s">
        <v>491</v>
      </c>
      <c r="QKP56" s="163" t="s">
        <v>491</v>
      </c>
      <c r="QKQ56" s="163" t="s">
        <v>491</v>
      </c>
      <c r="QKR56" s="163" t="s">
        <v>491</v>
      </c>
      <c r="QKS56" s="163" t="s">
        <v>491</v>
      </c>
      <c r="QKT56" s="163" t="s">
        <v>491</v>
      </c>
      <c r="QKU56" s="163" t="s">
        <v>491</v>
      </c>
      <c r="QKV56" s="163" t="s">
        <v>491</v>
      </c>
      <c r="QKW56" s="163" t="s">
        <v>491</v>
      </c>
      <c r="QKX56" s="163" t="s">
        <v>491</v>
      </c>
      <c r="QKY56" s="163" t="s">
        <v>491</v>
      </c>
      <c r="QKZ56" s="163" t="s">
        <v>491</v>
      </c>
      <c r="QLA56" s="163" t="s">
        <v>491</v>
      </c>
      <c r="QLB56" s="163" t="s">
        <v>491</v>
      </c>
      <c r="QLC56" s="163" t="s">
        <v>491</v>
      </c>
      <c r="QLD56" s="163" t="s">
        <v>491</v>
      </c>
      <c r="QLE56" s="163" t="s">
        <v>491</v>
      </c>
      <c r="QLF56" s="163" t="s">
        <v>491</v>
      </c>
      <c r="QLG56" s="163" t="s">
        <v>491</v>
      </c>
      <c r="QLH56" s="163" t="s">
        <v>491</v>
      </c>
      <c r="QLI56" s="163" t="s">
        <v>491</v>
      </c>
      <c r="QLJ56" s="163" t="s">
        <v>491</v>
      </c>
      <c r="QLK56" s="163" t="s">
        <v>491</v>
      </c>
      <c r="QLL56" s="163" t="s">
        <v>491</v>
      </c>
      <c r="QLM56" s="163" t="s">
        <v>491</v>
      </c>
      <c r="QLN56" s="163" t="s">
        <v>491</v>
      </c>
      <c r="QLO56" s="163" t="s">
        <v>491</v>
      </c>
      <c r="QLP56" s="163" t="s">
        <v>491</v>
      </c>
      <c r="QLQ56" s="163" t="s">
        <v>491</v>
      </c>
      <c r="QLR56" s="163" t="s">
        <v>491</v>
      </c>
      <c r="QLS56" s="163" t="s">
        <v>491</v>
      </c>
      <c r="QLT56" s="163" t="s">
        <v>491</v>
      </c>
      <c r="QLU56" s="163" t="s">
        <v>491</v>
      </c>
      <c r="QLV56" s="163" t="s">
        <v>491</v>
      </c>
      <c r="QLW56" s="163" t="s">
        <v>491</v>
      </c>
      <c r="QLX56" s="163" t="s">
        <v>491</v>
      </c>
      <c r="QLY56" s="163" t="s">
        <v>491</v>
      </c>
      <c r="QLZ56" s="163" t="s">
        <v>491</v>
      </c>
      <c r="QMA56" s="163" t="s">
        <v>491</v>
      </c>
      <c r="QMB56" s="163" t="s">
        <v>491</v>
      </c>
      <c r="QMC56" s="163" t="s">
        <v>491</v>
      </c>
      <c r="QMD56" s="163" t="s">
        <v>491</v>
      </c>
      <c r="QME56" s="163" t="s">
        <v>491</v>
      </c>
      <c r="QMF56" s="163" t="s">
        <v>491</v>
      </c>
      <c r="QMG56" s="163" t="s">
        <v>491</v>
      </c>
      <c r="QMH56" s="163" t="s">
        <v>491</v>
      </c>
      <c r="QMI56" s="163" t="s">
        <v>491</v>
      </c>
      <c r="QMJ56" s="163" t="s">
        <v>491</v>
      </c>
      <c r="QMK56" s="163" t="s">
        <v>491</v>
      </c>
      <c r="QML56" s="163" t="s">
        <v>491</v>
      </c>
      <c r="QMM56" s="163" t="s">
        <v>491</v>
      </c>
      <c r="QMN56" s="163" t="s">
        <v>491</v>
      </c>
      <c r="QMO56" s="163" t="s">
        <v>491</v>
      </c>
      <c r="QMP56" s="163" t="s">
        <v>491</v>
      </c>
      <c r="QMQ56" s="163" t="s">
        <v>491</v>
      </c>
      <c r="QMR56" s="163" t="s">
        <v>491</v>
      </c>
      <c r="QMS56" s="163" t="s">
        <v>491</v>
      </c>
      <c r="QMT56" s="163" t="s">
        <v>491</v>
      </c>
      <c r="QMU56" s="163" t="s">
        <v>491</v>
      </c>
      <c r="QMV56" s="163" t="s">
        <v>491</v>
      </c>
      <c r="QMW56" s="163" t="s">
        <v>491</v>
      </c>
      <c r="QMX56" s="163" t="s">
        <v>491</v>
      </c>
      <c r="QMY56" s="163" t="s">
        <v>491</v>
      </c>
      <c r="QMZ56" s="163" t="s">
        <v>491</v>
      </c>
      <c r="QNA56" s="163" t="s">
        <v>491</v>
      </c>
      <c r="QNB56" s="163" t="s">
        <v>491</v>
      </c>
      <c r="QNC56" s="163" t="s">
        <v>491</v>
      </c>
      <c r="QND56" s="163" t="s">
        <v>491</v>
      </c>
      <c r="QNE56" s="163" t="s">
        <v>491</v>
      </c>
      <c r="QNF56" s="163" t="s">
        <v>491</v>
      </c>
      <c r="QNG56" s="163" t="s">
        <v>491</v>
      </c>
      <c r="QNH56" s="163" t="s">
        <v>491</v>
      </c>
      <c r="QNI56" s="163" t="s">
        <v>491</v>
      </c>
      <c r="QNJ56" s="163" t="s">
        <v>491</v>
      </c>
      <c r="QNK56" s="163" t="s">
        <v>491</v>
      </c>
      <c r="QNL56" s="163" t="s">
        <v>491</v>
      </c>
      <c r="QNM56" s="163" t="s">
        <v>491</v>
      </c>
      <c r="QNN56" s="163" t="s">
        <v>491</v>
      </c>
      <c r="QNO56" s="163" t="s">
        <v>491</v>
      </c>
      <c r="QNP56" s="163" t="s">
        <v>491</v>
      </c>
      <c r="QNQ56" s="163" t="s">
        <v>491</v>
      </c>
      <c r="QNR56" s="163" t="s">
        <v>491</v>
      </c>
      <c r="QNS56" s="163" t="s">
        <v>491</v>
      </c>
      <c r="QNT56" s="163" t="s">
        <v>491</v>
      </c>
      <c r="QNU56" s="163" t="s">
        <v>491</v>
      </c>
      <c r="QNV56" s="163" t="s">
        <v>491</v>
      </c>
      <c r="QNW56" s="163" t="s">
        <v>491</v>
      </c>
      <c r="QNX56" s="163" t="s">
        <v>491</v>
      </c>
      <c r="QNY56" s="163" t="s">
        <v>491</v>
      </c>
      <c r="QNZ56" s="163" t="s">
        <v>491</v>
      </c>
      <c r="QOA56" s="163" t="s">
        <v>491</v>
      </c>
      <c r="QOB56" s="163" t="s">
        <v>491</v>
      </c>
      <c r="QOC56" s="163" t="s">
        <v>491</v>
      </c>
      <c r="QOD56" s="163" t="s">
        <v>491</v>
      </c>
      <c r="QOE56" s="163" t="s">
        <v>491</v>
      </c>
      <c r="QOF56" s="163" t="s">
        <v>491</v>
      </c>
      <c r="QOG56" s="163" t="s">
        <v>491</v>
      </c>
      <c r="QOH56" s="163" t="s">
        <v>491</v>
      </c>
      <c r="QOI56" s="163" t="s">
        <v>491</v>
      </c>
      <c r="QOJ56" s="163" t="s">
        <v>491</v>
      </c>
      <c r="QOK56" s="163" t="s">
        <v>491</v>
      </c>
      <c r="QOL56" s="163" t="s">
        <v>491</v>
      </c>
      <c r="QOM56" s="163" t="s">
        <v>491</v>
      </c>
      <c r="QON56" s="163" t="s">
        <v>491</v>
      </c>
      <c r="QOO56" s="163" t="s">
        <v>491</v>
      </c>
      <c r="QOP56" s="163" t="s">
        <v>491</v>
      </c>
      <c r="QOQ56" s="163" t="s">
        <v>491</v>
      </c>
      <c r="QOR56" s="163" t="s">
        <v>491</v>
      </c>
      <c r="QOS56" s="163" t="s">
        <v>491</v>
      </c>
      <c r="QOT56" s="163" t="s">
        <v>491</v>
      </c>
      <c r="QOU56" s="163" t="s">
        <v>491</v>
      </c>
      <c r="QOV56" s="163" t="s">
        <v>491</v>
      </c>
      <c r="QOW56" s="163" t="s">
        <v>491</v>
      </c>
      <c r="QOX56" s="163" t="s">
        <v>491</v>
      </c>
      <c r="QOY56" s="163" t="s">
        <v>491</v>
      </c>
      <c r="QOZ56" s="163" t="s">
        <v>491</v>
      </c>
      <c r="QPA56" s="163" t="s">
        <v>491</v>
      </c>
      <c r="QPB56" s="163" t="s">
        <v>491</v>
      </c>
      <c r="QPC56" s="163" t="s">
        <v>491</v>
      </c>
      <c r="QPD56" s="163" t="s">
        <v>491</v>
      </c>
      <c r="QPE56" s="163" t="s">
        <v>491</v>
      </c>
      <c r="QPF56" s="163" t="s">
        <v>491</v>
      </c>
      <c r="QPG56" s="163" t="s">
        <v>491</v>
      </c>
      <c r="QPH56" s="163" t="s">
        <v>491</v>
      </c>
      <c r="QPI56" s="163" t="s">
        <v>491</v>
      </c>
      <c r="QPJ56" s="163" t="s">
        <v>491</v>
      </c>
      <c r="QPK56" s="163" t="s">
        <v>491</v>
      </c>
      <c r="QPL56" s="163" t="s">
        <v>491</v>
      </c>
      <c r="QPM56" s="163" t="s">
        <v>491</v>
      </c>
      <c r="QPN56" s="163" t="s">
        <v>491</v>
      </c>
      <c r="QPO56" s="163" t="s">
        <v>491</v>
      </c>
      <c r="QPP56" s="163" t="s">
        <v>491</v>
      </c>
      <c r="QPQ56" s="163" t="s">
        <v>491</v>
      </c>
      <c r="QPR56" s="163" t="s">
        <v>491</v>
      </c>
      <c r="QPS56" s="163" t="s">
        <v>491</v>
      </c>
      <c r="QPT56" s="163" t="s">
        <v>491</v>
      </c>
      <c r="QPU56" s="163" t="s">
        <v>491</v>
      </c>
      <c r="QPV56" s="163" t="s">
        <v>491</v>
      </c>
      <c r="QPW56" s="163" t="s">
        <v>491</v>
      </c>
      <c r="QPX56" s="163" t="s">
        <v>491</v>
      </c>
      <c r="QPY56" s="163" t="s">
        <v>491</v>
      </c>
      <c r="QPZ56" s="163" t="s">
        <v>491</v>
      </c>
      <c r="QQA56" s="163" t="s">
        <v>491</v>
      </c>
      <c r="QQB56" s="163" t="s">
        <v>491</v>
      </c>
      <c r="QQC56" s="163" t="s">
        <v>491</v>
      </c>
      <c r="QQD56" s="163" t="s">
        <v>491</v>
      </c>
      <c r="QQE56" s="163" t="s">
        <v>491</v>
      </c>
      <c r="QQF56" s="163" t="s">
        <v>491</v>
      </c>
      <c r="QQG56" s="163" t="s">
        <v>491</v>
      </c>
      <c r="QQH56" s="163" t="s">
        <v>491</v>
      </c>
      <c r="QQI56" s="163" t="s">
        <v>491</v>
      </c>
      <c r="QQJ56" s="163" t="s">
        <v>491</v>
      </c>
      <c r="QQK56" s="163" t="s">
        <v>491</v>
      </c>
      <c r="QQL56" s="163" t="s">
        <v>491</v>
      </c>
      <c r="QQM56" s="163" t="s">
        <v>491</v>
      </c>
      <c r="QQN56" s="163" t="s">
        <v>491</v>
      </c>
      <c r="QQO56" s="163" t="s">
        <v>491</v>
      </c>
      <c r="QQP56" s="163" t="s">
        <v>491</v>
      </c>
      <c r="QQQ56" s="163" t="s">
        <v>491</v>
      </c>
      <c r="QQR56" s="163" t="s">
        <v>491</v>
      </c>
      <c r="QQS56" s="163" t="s">
        <v>491</v>
      </c>
      <c r="QQT56" s="163" t="s">
        <v>491</v>
      </c>
      <c r="QQU56" s="163" t="s">
        <v>491</v>
      </c>
      <c r="QQV56" s="163" t="s">
        <v>491</v>
      </c>
      <c r="QQW56" s="163" t="s">
        <v>491</v>
      </c>
      <c r="QQX56" s="163" t="s">
        <v>491</v>
      </c>
      <c r="QQY56" s="163" t="s">
        <v>491</v>
      </c>
      <c r="QQZ56" s="163" t="s">
        <v>491</v>
      </c>
      <c r="QRA56" s="163" t="s">
        <v>491</v>
      </c>
      <c r="QRB56" s="163" t="s">
        <v>491</v>
      </c>
      <c r="QRC56" s="163" t="s">
        <v>491</v>
      </c>
      <c r="QRD56" s="163" t="s">
        <v>491</v>
      </c>
      <c r="QRE56" s="163" t="s">
        <v>491</v>
      </c>
      <c r="QRF56" s="163" t="s">
        <v>491</v>
      </c>
      <c r="QRG56" s="163" t="s">
        <v>491</v>
      </c>
      <c r="QRH56" s="163" t="s">
        <v>491</v>
      </c>
      <c r="QRI56" s="163" t="s">
        <v>491</v>
      </c>
      <c r="QRJ56" s="163" t="s">
        <v>491</v>
      </c>
      <c r="QRK56" s="163" t="s">
        <v>491</v>
      </c>
      <c r="QRL56" s="163" t="s">
        <v>491</v>
      </c>
      <c r="QRM56" s="163" t="s">
        <v>491</v>
      </c>
      <c r="QRN56" s="163" t="s">
        <v>491</v>
      </c>
      <c r="QRO56" s="163" t="s">
        <v>491</v>
      </c>
      <c r="QRP56" s="163" t="s">
        <v>491</v>
      </c>
      <c r="QRQ56" s="163" t="s">
        <v>491</v>
      </c>
      <c r="QRR56" s="163" t="s">
        <v>491</v>
      </c>
      <c r="QRS56" s="163" t="s">
        <v>491</v>
      </c>
      <c r="QRT56" s="163" t="s">
        <v>491</v>
      </c>
      <c r="QRU56" s="163" t="s">
        <v>491</v>
      </c>
      <c r="QRV56" s="163" t="s">
        <v>491</v>
      </c>
      <c r="QRW56" s="163" t="s">
        <v>491</v>
      </c>
      <c r="QRX56" s="163" t="s">
        <v>491</v>
      </c>
      <c r="QRY56" s="163" t="s">
        <v>491</v>
      </c>
      <c r="QRZ56" s="163" t="s">
        <v>491</v>
      </c>
      <c r="QSA56" s="163" t="s">
        <v>491</v>
      </c>
      <c r="QSB56" s="163" t="s">
        <v>491</v>
      </c>
      <c r="QSC56" s="163" t="s">
        <v>491</v>
      </c>
      <c r="QSD56" s="163" t="s">
        <v>491</v>
      </c>
      <c r="QSE56" s="163" t="s">
        <v>491</v>
      </c>
      <c r="QSF56" s="163" t="s">
        <v>491</v>
      </c>
      <c r="QSG56" s="163" t="s">
        <v>491</v>
      </c>
      <c r="QSH56" s="163" t="s">
        <v>491</v>
      </c>
      <c r="QSI56" s="163" t="s">
        <v>491</v>
      </c>
      <c r="QSJ56" s="163" t="s">
        <v>491</v>
      </c>
      <c r="QSK56" s="163" t="s">
        <v>491</v>
      </c>
      <c r="QSL56" s="163" t="s">
        <v>491</v>
      </c>
      <c r="QSM56" s="163" t="s">
        <v>491</v>
      </c>
      <c r="QSN56" s="163" t="s">
        <v>491</v>
      </c>
      <c r="QSO56" s="163" t="s">
        <v>491</v>
      </c>
      <c r="QSP56" s="163" t="s">
        <v>491</v>
      </c>
      <c r="QSQ56" s="163" t="s">
        <v>491</v>
      </c>
      <c r="QSR56" s="163" t="s">
        <v>491</v>
      </c>
      <c r="QSS56" s="163" t="s">
        <v>491</v>
      </c>
      <c r="QST56" s="163" t="s">
        <v>491</v>
      </c>
      <c r="QSU56" s="163" t="s">
        <v>491</v>
      </c>
      <c r="QSV56" s="163" t="s">
        <v>491</v>
      </c>
      <c r="QSW56" s="163" t="s">
        <v>491</v>
      </c>
      <c r="QSX56" s="163" t="s">
        <v>491</v>
      </c>
      <c r="QSY56" s="163" t="s">
        <v>491</v>
      </c>
      <c r="QSZ56" s="163" t="s">
        <v>491</v>
      </c>
      <c r="QTA56" s="163" t="s">
        <v>491</v>
      </c>
      <c r="QTB56" s="163" t="s">
        <v>491</v>
      </c>
      <c r="QTC56" s="163" t="s">
        <v>491</v>
      </c>
      <c r="QTD56" s="163" t="s">
        <v>491</v>
      </c>
      <c r="QTE56" s="163" t="s">
        <v>491</v>
      </c>
      <c r="QTF56" s="163" t="s">
        <v>491</v>
      </c>
      <c r="QTG56" s="163" t="s">
        <v>491</v>
      </c>
      <c r="QTH56" s="163" t="s">
        <v>491</v>
      </c>
      <c r="QTI56" s="163" t="s">
        <v>491</v>
      </c>
      <c r="QTJ56" s="163" t="s">
        <v>491</v>
      </c>
      <c r="QTK56" s="163" t="s">
        <v>491</v>
      </c>
      <c r="QTL56" s="163" t="s">
        <v>491</v>
      </c>
      <c r="QTM56" s="163" t="s">
        <v>491</v>
      </c>
      <c r="QTN56" s="163" t="s">
        <v>491</v>
      </c>
      <c r="QTO56" s="163" t="s">
        <v>491</v>
      </c>
      <c r="QTP56" s="163" t="s">
        <v>491</v>
      </c>
      <c r="QTQ56" s="163" t="s">
        <v>491</v>
      </c>
      <c r="QTR56" s="163" t="s">
        <v>491</v>
      </c>
      <c r="QTS56" s="163" t="s">
        <v>491</v>
      </c>
      <c r="QTT56" s="163" t="s">
        <v>491</v>
      </c>
      <c r="QTU56" s="163" t="s">
        <v>491</v>
      </c>
      <c r="QTV56" s="163" t="s">
        <v>491</v>
      </c>
      <c r="QTW56" s="163" t="s">
        <v>491</v>
      </c>
      <c r="QTX56" s="163" t="s">
        <v>491</v>
      </c>
      <c r="QTY56" s="163" t="s">
        <v>491</v>
      </c>
      <c r="QTZ56" s="163" t="s">
        <v>491</v>
      </c>
      <c r="QUA56" s="163" t="s">
        <v>491</v>
      </c>
      <c r="QUB56" s="163" t="s">
        <v>491</v>
      </c>
      <c r="QUC56" s="163" t="s">
        <v>491</v>
      </c>
      <c r="QUD56" s="163" t="s">
        <v>491</v>
      </c>
      <c r="QUE56" s="163" t="s">
        <v>491</v>
      </c>
      <c r="QUF56" s="163" t="s">
        <v>491</v>
      </c>
      <c r="QUG56" s="163" t="s">
        <v>491</v>
      </c>
      <c r="QUH56" s="163" t="s">
        <v>491</v>
      </c>
      <c r="QUI56" s="163" t="s">
        <v>491</v>
      </c>
      <c r="QUJ56" s="163" t="s">
        <v>491</v>
      </c>
      <c r="QUK56" s="163" t="s">
        <v>491</v>
      </c>
      <c r="QUL56" s="163" t="s">
        <v>491</v>
      </c>
      <c r="QUM56" s="163" t="s">
        <v>491</v>
      </c>
      <c r="QUN56" s="163" t="s">
        <v>491</v>
      </c>
      <c r="QUO56" s="163" t="s">
        <v>491</v>
      </c>
      <c r="QUP56" s="163" t="s">
        <v>491</v>
      </c>
      <c r="QUQ56" s="163" t="s">
        <v>491</v>
      </c>
      <c r="QUR56" s="163" t="s">
        <v>491</v>
      </c>
      <c r="QUS56" s="163" t="s">
        <v>491</v>
      </c>
      <c r="QUT56" s="163" t="s">
        <v>491</v>
      </c>
      <c r="QUU56" s="163" t="s">
        <v>491</v>
      </c>
      <c r="QUV56" s="163" t="s">
        <v>491</v>
      </c>
      <c r="QUW56" s="163" t="s">
        <v>491</v>
      </c>
      <c r="QUX56" s="163" t="s">
        <v>491</v>
      </c>
      <c r="QUY56" s="163" t="s">
        <v>491</v>
      </c>
      <c r="QUZ56" s="163" t="s">
        <v>491</v>
      </c>
      <c r="QVA56" s="163" t="s">
        <v>491</v>
      </c>
      <c r="QVB56" s="163" t="s">
        <v>491</v>
      </c>
      <c r="QVC56" s="163" t="s">
        <v>491</v>
      </c>
      <c r="QVD56" s="163" t="s">
        <v>491</v>
      </c>
      <c r="QVE56" s="163" t="s">
        <v>491</v>
      </c>
      <c r="QVF56" s="163" t="s">
        <v>491</v>
      </c>
      <c r="QVG56" s="163" t="s">
        <v>491</v>
      </c>
      <c r="QVH56" s="163" t="s">
        <v>491</v>
      </c>
      <c r="QVI56" s="163" t="s">
        <v>491</v>
      </c>
      <c r="QVJ56" s="163" t="s">
        <v>491</v>
      </c>
      <c r="QVK56" s="163" t="s">
        <v>491</v>
      </c>
      <c r="QVL56" s="163" t="s">
        <v>491</v>
      </c>
      <c r="QVM56" s="163" t="s">
        <v>491</v>
      </c>
      <c r="QVN56" s="163" t="s">
        <v>491</v>
      </c>
      <c r="QVO56" s="163" t="s">
        <v>491</v>
      </c>
      <c r="QVP56" s="163" t="s">
        <v>491</v>
      </c>
      <c r="QVQ56" s="163" t="s">
        <v>491</v>
      </c>
      <c r="QVR56" s="163" t="s">
        <v>491</v>
      </c>
      <c r="QVS56" s="163" t="s">
        <v>491</v>
      </c>
      <c r="QVT56" s="163" t="s">
        <v>491</v>
      </c>
      <c r="QVU56" s="163" t="s">
        <v>491</v>
      </c>
      <c r="QVV56" s="163" t="s">
        <v>491</v>
      </c>
      <c r="QVW56" s="163" t="s">
        <v>491</v>
      </c>
      <c r="QVX56" s="163" t="s">
        <v>491</v>
      </c>
      <c r="QVY56" s="163" t="s">
        <v>491</v>
      </c>
      <c r="QVZ56" s="163" t="s">
        <v>491</v>
      </c>
      <c r="QWA56" s="163" t="s">
        <v>491</v>
      </c>
      <c r="QWB56" s="163" t="s">
        <v>491</v>
      </c>
      <c r="QWC56" s="163" t="s">
        <v>491</v>
      </c>
      <c r="QWD56" s="163" t="s">
        <v>491</v>
      </c>
      <c r="QWE56" s="163" t="s">
        <v>491</v>
      </c>
      <c r="QWF56" s="163" t="s">
        <v>491</v>
      </c>
      <c r="QWG56" s="163" t="s">
        <v>491</v>
      </c>
      <c r="QWH56" s="163" t="s">
        <v>491</v>
      </c>
      <c r="QWI56" s="163" t="s">
        <v>491</v>
      </c>
      <c r="QWJ56" s="163" t="s">
        <v>491</v>
      </c>
      <c r="QWK56" s="163" t="s">
        <v>491</v>
      </c>
      <c r="QWL56" s="163" t="s">
        <v>491</v>
      </c>
      <c r="QWM56" s="163" t="s">
        <v>491</v>
      </c>
      <c r="QWN56" s="163" t="s">
        <v>491</v>
      </c>
      <c r="QWO56" s="163" t="s">
        <v>491</v>
      </c>
      <c r="QWP56" s="163" t="s">
        <v>491</v>
      </c>
      <c r="QWQ56" s="163" t="s">
        <v>491</v>
      </c>
      <c r="QWR56" s="163" t="s">
        <v>491</v>
      </c>
      <c r="QWS56" s="163" t="s">
        <v>491</v>
      </c>
      <c r="QWT56" s="163" t="s">
        <v>491</v>
      </c>
      <c r="QWU56" s="163" t="s">
        <v>491</v>
      </c>
      <c r="QWV56" s="163" t="s">
        <v>491</v>
      </c>
      <c r="QWW56" s="163" t="s">
        <v>491</v>
      </c>
      <c r="QWX56" s="163" t="s">
        <v>491</v>
      </c>
      <c r="QWY56" s="163" t="s">
        <v>491</v>
      </c>
      <c r="QWZ56" s="163" t="s">
        <v>491</v>
      </c>
      <c r="QXA56" s="163" t="s">
        <v>491</v>
      </c>
      <c r="QXB56" s="163" t="s">
        <v>491</v>
      </c>
      <c r="QXC56" s="163" t="s">
        <v>491</v>
      </c>
      <c r="QXD56" s="163" t="s">
        <v>491</v>
      </c>
      <c r="QXE56" s="163" t="s">
        <v>491</v>
      </c>
      <c r="QXF56" s="163" t="s">
        <v>491</v>
      </c>
      <c r="QXG56" s="163" t="s">
        <v>491</v>
      </c>
      <c r="QXH56" s="163" t="s">
        <v>491</v>
      </c>
      <c r="QXI56" s="163" t="s">
        <v>491</v>
      </c>
      <c r="QXJ56" s="163" t="s">
        <v>491</v>
      </c>
      <c r="QXK56" s="163" t="s">
        <v>491</v>
      </c>
      <c r="QXL56" s="163" t="s">
        <v>491</v>
      </c>
      <c r="QXM56" s="163" t="s">
        <v>491</v>
      </c>
      <c r="QXN56" s="163" t="s">
        <v>491</v>
      </c>
      <c r="QXO56" s="163" t="s">
        <v>491</v>
      </c>
      <c r="QXP56" s="163" t="s">
        <v>491</v>
      </c>
      <c r="QXQ56" s="163" t="s">
        <v>491</v>
      </c>
      <c r="QXR56" s="163" t="s">
        <v>491</v>
      </c>
      <c r="QXS56" s="163" t="s">
        <v>491</v>
      </c>
      <c r="QXT56" s="163" t="s">
        <v>491</v>
      </c>
      <c r="QXU56" s="163" t="s">
        <v>491</v>
      </c>
      <c r="QXV56" s="163" t="s">
        <v>491</v>
      </c>
      <c r="QXW56" s="163" t="s">
        <v>491</v>
      </c>
      <c r="QXX56" s="163" t="s">
        <v>491</v>
      </c>
      <c r="QXY56" s="163" t="s">
        <v>491</v>
      </c>
      <c r="QXZ56" s="163" t="s">
        <v>491</v>
      </c>
      <c r="QYA56" s="163" t="s">
        <v>491</v>
      </c>
      <c r="QYB56" s="163" t="s">
        <v>491</v>
      </c>
      <c r="QYC56" s="163" t="s">
        <v>491</v>
      </c>
      <c r="QYD56" s="163" t="s">
        <v>491</v>
      </c>
      <c r="QYE56" s="163" t="s">
        <v>491</v>
      </c>
      <c r="QYF56" s="163" t="s">
        <v>491</v>
      </c>
      <c r="QYG56" s="163" t="s">
        <v>491</v>
      </c>
      <c r="QYH56" s="163" t="s">
        <v>491</v>
      </c>
      <c r="QYI56" s="163" t="s">
        <v>491</v>
      </c>
      <c r="QYJ56" s="163" t="s">
        <v>491</v>
      </c>
      <c r="QYK56" s="163" t="s">
        <v>491</v>
      </c>
      <c r="QYL56" s="163" t="s">
        <v>491</v>
      </c>
      <c r="QYM56" s="163" t="s">
        <v>491</v>
      </c>
      <c r="QYN56" s="163" t="s">
        <v>491</v>
      </c>
      <c r="QYO56" s="163" t="s">
        <v>491</v>
      </c>
      <c r="QYP56" s="163" t="s">
        <v>491</v>
      </c>
      <c r="QYQ56" s="163" t="s">
        <v>491</v>
      </c>
      <c r="QYR56" s="163" t="s">
        <v>491</v>
      </c>
      <c r="QYS56" s="163" t="s">
        <v>491</v>
      </c>
      <c r="QYT56" s="163" t="s">
        <v>491</v>
      </c>
      <c r="QYU56" s="163" t="s">
        <v>491</v>
      </c>
      <c r="QYV56" s="163" t="s">
        <v>491</v>
      </c>
      <c r="QYW56" s="163" t="s">
        <v>491</v>
      </c>
      <c r="QYX56" s="163" t="s">
        <v>491</v>
      </c>
      <c r="QYY56" s="163" t="s">
        <v>491</v>
      </c>
      <c r="QYZ56" s="163" t="s">
        <v>491</v>
      </c>
      <c r="QZA56" s="163" t="s">
        <v>491</v>
      </c>
      <c r="QZB56" s="163" t="s">
        <v>491</v>
      </c>
      <c r="QZC56" s="163" t="s">
        <v>491</v>
      </c>
      <c r="QZD56" s="163" t="s">
        <v>491</v>
      </c>
      <c r="QZE56" s="163" t="s">
        <v>491</v>
      </c>
      <c r="QZF56" s="163" t="s">
        <v>491</v>
      </c>
      <c r="QZG56" s="163" t="s">
        <v>491</v>
      </c>
      <c r="QZH56" s="163" t="s">
        <v>491</v>
      </c>
      <c r="QZI56" s="163" t="s">
        <v>491</v>
      </c>
      <c r="QZJ56" s="163" t="s">
        <v>491</v>
      </c>
      <c r="QZK56" s="163" t="s">
        <v>491</v>
      </c>
      <c r="QZL56" s="163" t="s">
        <v>491</v>
      </c>
      <c r="QZM56" s="163" t="s">
        <v>491</v>
      </c>
      <c r="QZN56" s="163" t="s">
        <v>491</v>
      </c>
      <c r="QZO56" s="163" t="s">
        <v>491</v>
      </c>
      <c r="QZP56" s="163" t="s">
        <v>491</v>
      </c>
      <c r="QZQ56" s="163" t="s">
        <v>491</v>
      </c>
      <c r="QZR56" s="163" t="s">
        <v>491</v>
      </c>
      <c r="QZS56" s="163" t="s">
        <v>491</v>
      </c>
      <c r="QZT56" s="163" t="s">
        <v>491</v>
      </c>
      <c r="QZU56" s="163" t="s">
        <v>491</v>
      </c>
      <c r="QZV56" s="163" t="s">
        <v>491</v>
      </c>
      <c r="QZW56" s="163" t="s">
        <v>491</v>
      </c>
      <c r="QZX56" s="163" t="s">
        <v>491</v>
      </c>
      <c r="QZY56" s="163" t="s">
        <v>491</v>
      </c>
      <c r="QZZ56" s="163" t="s">
        <v>491</v>
      </c>
      <c r="RAA56" s="163" t="s">
        <v>491</v>
      </c>
      <c r="RAB56" s="163" t="s">
        <v>491</v>
      </c>
      <c r="RAC56" s="163" t="s">
        <v>491</v>
      </c>
      <c r="RAD56" s="163" t="s">
        <v>491</v>
      </c>
      <c r="RAE56" s="163" t="s">
        <v>491</v>
      </c>
      <c r="RAF56" s="163" t="s">
        <v>491</v>
      </c>
      <c r="RAG56" s="163" t="s">
        <v>491</v>
      </c>
      <c r="RAH56" s="163" t="s">
        <v>491</v>
      </c>
      <c r="RAI56" s="163" t="s">
        <v>491</v>
      </c>
      <c r="RAJ56" s="163" t="s">
        <v>491</v>
      </c>
      <c r="RAK56" s="163" t="s">
        <v>491</v>
      </c>
      <c r="RAL56" s="163" t="s">
        <v>491</v>
      </c>
      <c r="RAM56" s="163" t="s">
        <v>491</v>
      </c>
      <c r="RAN56" s="163" t="s">
        <v>491</v>
      </c>
      <c r="RAO56" s="163" t="s">
        <v>491</v>
      </c>
      <c r="RAP56" s="163" t="s">
        <v>491</v>
      </c>
      <c r="RAQ56" s="163" t="s">
        <v>491</v>
      </c>
      <c r="RAR56" s="163" t="s">
        <v>491</v>
      </c>
      <c r="RAS56" s="163" t="s">
        <v>491</v>
      </c>
      <c r="RAT56" s="163" t="s">
        <v>491</v>
      </c>
      <c r="RAU56" s="163" t="s">
        <v>491</v>
      </c>
      <c r="RAV56" s="163" t="s">
        <v>491</v>
      </c>
      <c r="RAW56" s="163" t="s">
        <v>491</v>
      </c>
      <c r="RAX56" s="163" t="s">
        <v>491</v>
      </c>
      <c r="RAY56" s="163" t="s">
        <v>491</v>
      </c>
      <c r="RAZ56" s="163" t="s">
        <v>491</v>
      </c>
      <c r="RBA56" s="163" t="s">
        <v>491</v>
      </c>
      <c r="RBB56" s="163" t="s">
        <v>491</v>
      </c>
      <c r="RBC56" s="163" t="s">
        <v>491</v>
      </c>
      <c r="RBD56" s="163" t="s">
        <v>491</v>
      </c>
      <c r="RBE56" s="163" t="s">
        <v>491</v>
      </c>
      <c r="RBF56" s="163" t="s">
        <v>491</v>
      </c>
      <c r="RBG56" s="163" t="s">
        <v>491</v>
      </c>
      <c r="RBH56" s="163" t="s">
        <v>491</v>
      </c>
      <c r="RBI56" s="163" t="s">
        <v>491</v>
      </c>
      <c r="RBJ56" s="163" t="s">
        <v>491</v>
      </c>
      <c r="RBK56" s="163" t="s">
        <v>491</v>
      </c>
      <c r="RBL56" s="163" t="s">
        <v>491</v>
      </c>
      <c r="RBM56" s="163" t="s">
        <v>491</v>
      </c>
      <c r="RBN56" s="163" t="s">
        <v>491</v>
      </c>
      <c r="RBO56" s="163" t="s">
        <v>491</v>
      </c>
      <c r="RBP56" s="163" t="s">
        <v>491</v>
      </c>
      <c r="RBQ56" s="163" t="s">
        <v>491</v>
      </c>
      <c r="RBR56" s="163" t="s">
        <v>491</v>
      </c>
      <c r="RBS56" s="163" t="s">
        <v>491</v>
      </c>
      <c r="RBT56" s="163" t="s">
        <v>491</v>
      </c>
      <c r="RBU56" s="163" t="s">
        <v>491</v>
      </c>
      <c r="RBV56" s="163" t="s">
        <v>491</v>
      </c>
      <c r="RBW56" s="163" t="s">
        <v>491</v>
      </c>
      <c r="RBX56" s="163" t="s">
        <v>491</v>
      </c>
      <c r="RBY56" s="163" t="s">
        <v>491</v>
      </c>
      <c r="RBZ56" s="163" t="s">
        <v>491</v>
      </c>
      <c r="RCA56" s="163" t="s">
        <v>491</v>
      </c>
      <c r="RCB56" s="163" t="s">
        <v>491</v>
      </c>
      <c r="RCC56" s="163" t="s">
        <v>491</v>
      </c>
      <c r="RCD56" s="163" t="s">
        <v>491</v>
      </c>
      <c r="RCE56" s="163" t="s">
        <v>491</v>
      </c>
      <c r="RCF56" s="163" t="s">
        <v>491</v>
      </c>
      <c r="RCG56" s="163" t="s">
        <v>491</v>
      </c>
      <c r="RCH56" s="163" t="s">
        <v>491</v>
      </c>
      <c r="RCI56" s="163" t="s">
        <v>491</v>
      </c>
      <c r="RCJ56" s="163" t="s">
        <v>491</v>
      </c>
      <c r="RCK56" s="163" t="s">
        <v>491</v>
      </c>
      <c r="RCL56" s="163" t="s">
        <v>491</v>
      </c>
      <c r="RCM56" s="163" t="s">
        <v>491</v>
      </c>
      <c r="RCN56" s="163" t="s">
        <v>491</v>
      </c>
      <c r="RCO56" s="163" t="s">
        <v>491</v>
      </c>
      <c r="RCP56" s="163" t="s">
        <v>491</v>
      </c>
      <c r="RCQ56" s="163" t="s">
        <v>491</v>
      </c>
      <c r="RCR56" s="163" t="s">
        <v>491</v>
      </c>
      <c r="RCS56" s="163" t="s">
        <v>491</v>
      </c>
      <c r="RCT56" s="163" t="s">
        <v>491</v>
      </c>
      <c r="RCU56" s="163" t="s">
        <v>491</v>
      </c>
      <c r="RCV56" s="163" t="s">
        <v>491</v>
      </c>
      <c r="RCW56" s="163" t="s">
        <v>491</v>
      </c>
      <c r="RCX56" s="163" t="s">
        <v>491</v>
      </c>
      <c r="RCY56" s="163" t="s">
        <v>491</v>
      </c>
      <c r="RCZ56" s="163" t="s">
        <v>491</v>
      </c>
      <c r="RDA56" s="163" t="s">
        <v>491</v>
      </c>
      <c r="RDB56" s="163" t="s">
        <v>491</v>
      </c>
      <c r="RDC56" s="163" t="s">
        <v>491</v>
      </c>
      <c r="RDD56" s="163" t="s">
        <v>491</v>
      </c>
      <c r="RDE56" s="163" t="s">
        <v>491</v>
      </c>
      <c r="RDF56" s="163" t="s">
        <v>491</v>
      </c>
      <c r="RDG56" s="163" t="s">
        <v>491</v>
      </c>
      <c r="RDH56" s="163" t="s">
        <v>491</v>
      </c>
      <c r="RDI56" s="163" t="s">
        <v>491</v>
      </c>
      <c r="RDJ56" s="163" t="s">
        <v>491</v>
      </c>
      <c r="RDK56" s="163" t="s">
        <v>491</v>
      </c>
      <c r="RDL56" s="163" t="s">
        <v>491</v>
      </c>
      <c r="RDM56" s="163" t="s">
        <v>491</v>
      </c>
      <c r="RDN56" s="163" t="s">
        <v>491</v>
      </c>
      <c r="RDO56" s="163" t="s">
        <v>491</v>
      </c>
      <c r="RDP56" s="163" t="s">
        <v>491</v>
      </c>
      <c r="RDQ56" s="163" t="s">
        <v>491</v>
      </c>
      <c r="RDR56" s="163" t="s">
        <v>491</v>
      </c>
      <c r="RDS56" s="163" t="s">
        <v>491</v>
      </c>
      <c r="RDT56" s="163" t="s">
        <v>491</v>
      </c>
      <c r="RDU56" s="163" t="s">
        <v>491</v>
      </c>
      <c r="RDV56" s="163" t="s">
        <v>491</v>
      </c>
      <c r="RDW56" s="163" t="s">
        <v>491</v>
      </c>
      <c r="RDX56" s="163" t="s">
        <v>491</v>
      </c>
      <c r="RDY56" s="163" t="s">
        <v>491</v>
      </c>
      <c r="RDZ56" s="163" t="s">
        <v>491</v>
      </c>
      <c r="REA56" s="163" t="s">
        <v>491</v>
      </c>
      <c r="REB56" s="163" t="s">
        <v>491</v>
      </c>
      <c r="REC56" s="163" t="s">
        <v>491</v>
      </c>
      <c r="RED56" s="163" t="s">
        <v>491</v>
      </c>
      <c r="REE56" s="163" t="s">
        <v>491</v>
      </c>
      <c r="REF56" s="163" t="s">
        <v>491</v>
      </c>
      <c r="REG56" s="163" t="s">
        <v>491</v>
      </c>
      <c r="REH56" s="163" t="s">
        <v>491</v>
      </c>
      <c r="REI56" s="163" t="s">
        <v>491</v>
      </c>
      <c r="REJ56" s="163" t="s">
        <v>491</v>
      </c>
      <c r="REK56" s="163" t="s">
        <v>491</v>
      </c>
      <c r="REL56" s="163" t="s">
        <v>491</v>
      </c>
      <c r="REM56" s="163" t="s">
        <v>491</v>
      </c>
      <c r="REN56" s="163" t="s">
        <v>491</v>
      </c>
      <c r="REO56" s="163" t="s">
        <v>491</v>
      </c>
      <c r="REP56" s="163" t="s">
        <v>491</v>
      </c>
      <c r="REQ56" s="163" t="s">
        <v>491</v>
      </c>
      <c r="RER56" s="163" t="s">
        <v>491</v>
      </c>
      <c r="RES56" s="163" t="s">
        <v>491</v>
      </c>
      <c r="RET56" s="163" t="s">
        <v>491</v>
      </c>
      <c r="REU56" s="163" t="s">
        <v>491</v>
      </c>
      <c r="REV56" s="163" t="s">
        <v>491</v>
      </c>
      <c r="REW56" s="163" t="s">
        <v>491</v>
      </c>
      <c r="REX56" s="163" t="s">
        <v>491</v>
      </c>
      <c r="REY56" s="163" t="s">
        <v>491</v>
      </c>
      <c r="REZ56" s="163" t="s">
        <v>491</v>
      </c>
      <c r="RFA56" s="163" t="s">
        <v>491</v>
      </c>
      <c r="RFB56" s="163" t="s">
        <v>491</v>
      </c>
      <c r="RFC56" s="163" t="s">
        <v>491</v>
      </c>
      <c r="RFD56" s="163" t="s">
        <v>491</v>
      </c>
      <c r="RFE56" s="163" t="s">
        <v>491</v>
      </c>
      <c r="RFF56" s="163" t="s">
        <v>491</v>
      </c>
      <c r="RFG56" s="163" t="s">
        <v>491</v>
      </c>
      <c r="RFH56" s="163" t="s">
        <v>491</v>
      </c>
      <c r="RFI56" s="163" t="s">
        <v>491</v>
      </c>
      <c r="RFJ56" s="163" t="s">
        <v>491</v>
      </c>
      <c r="RFK56" s="163" t="s">
        <v>491</v>
      </c>
      <c r="RFL56" s="163" t="s">
        <v>491</v>
      </c>
      <c r="RFM56" s="163" t="s">
        <v>491</v>
      </c>
      <c r="RFN56" s="163" t="s">
        <v>491</v>
      </c>
      <c r="RFO56" s="163" t="s">
        <v>491</v>
      </c>
      <c r="RFP56" s="163" t="s">
        <v>491</v>
      </c>
      <c r="RFQ56" s="163" t="s">
        <v>491</v>
      </c>
      <c r="RFR56" s="163" t="s">
        <v>491</v>
      </c>
      <c r="RFS56" s="163" t="s">
        <v>491</v>
      </c>
      <c r="RFT56" s="163" t="s">
        <v>491</v>
      </c>
      <c r="RFU56" s="163" t="s">
        <v>491</v>
      </c>
      <c r="RFV56" s="163" t="s">
        <v>491</v>
      </c>
      <c r="RFW56" s="163" t="s">
        <v>491</v>
      </c>
      <c r="RFX56" s="163" t="s">
        <v>491</v>
      </c>
      <c r="RFY56" s="163" t="s">
        <v>491</v>
      </c>
      <c r="RFZ56" s="163" t="s">
        <v>491</v>
      </c>
      <c r="RGA56" s="163" t="s">
        <v>491</v>
      </c>
      <c r="RGB56" s="163" t="s">
        <v>491</v>
      </c>
      <c r="RGC56" s="163" t="s">
        <v>491</v>
      </c>
      <c r="RGD56" s="163" t="s">
        <v>491</v>
      </c>
      <c r="RGE56" s="163" t="s">
        <v>491</v>
      </c>
      <c r="RGF56" s="163" t="s">
        <v>491</v>
      </c>
      <c r="RGG56" s="163" t="s">
        <v>491</v>
      </c>
      <c r="RGH56" s="163" t="s">
        <v>491</v>
      </c>
      <c r="RGI56" s="163" t="s">
        <v>491</v>
      </c>
      <c r="RGJ56" s="163" t="s">
        <v>491</v>
      </c>
      <c r="RGK56" s="163" t="s">
        <v>491</v>
      </c>
      <c r="RGL56" s="163" t="s">
        <v>491</v>
      </c>
      <c r="RGM56" s="163" t="s">
        <v>491</v>
      </c>
      <c r="RGN56" s="163" t="s">
        <v>491</v>
      </c>
      <c r="RGO56" s="163" t="s">
        <v>491</v>
      </c>
      <c r="RGP56" s="163" t="s">
        <v>491</v>
      </c>
      <c r="RGQ56" s="163" t="s">
        <v>491</v>
      </c>
      <c r="RGR56" s="163" t="s">
        <v>491</v>
      </c>
      <c r="RGS56" s="163" t="s">
        <v>491</v>
      </c>
      <c r="RGT56" s="163" t="s">
        <v>491</v>
      </c>
      <c r="RGU56" s="163" t="s">
        <v>491</v>
      </c>
      <c r="RGV56" s="163" t="s">
        <v>491</v>
      </c>
      <c r="RGW56" s="163" t="s">
        <v>491</v>
      </c>
      <c r="RGX56" s="163" t="s">
        <v>491</v>
      </c>
      <c r="RGY56" s="163" t="s">
        <v>491</v>
      </c>
      <c r="RGZ56" s="163" t="s">
        <v>491</v>
      </c>
      <c r="RHA56" s="163" t="s">
        <v>491</v>
      </c>
      <c r="RHB56" s="163" t="s">
        <v>491</v>
      </c>
      <c r="RHC56" s="163" t="s">
        <v>491</v>
      </c>
      <c r="RHD56" s="163" t="s">
        <v>491</v>
      </c>
      <c r="RHE56" s="163" t="s">
        <v>491</v>
      </c>
      <c r="RHF56" s="163" t="s">
        <v>491</v>
      </c>
      <c r="RHG56" s="163" t="s">
        <v>491</v>
      </c>
      <c r="RHH56" s="163" t="s">
        <v>491</v>
      </c>
      <c r="RHI56" s="163" t="s">
        <v>491</v>
      </c>
      <c r="RHJ56" s="163" t="s">
        <v>491</v>
      </c>
      <c r="RHK56" s="163" t="s">
        <v>491</v>
      </c>
      <c r="RHL56" s="163" t="s">
        <v>491</v>
      </c>
      <c r="RHM56" s="163" t="s">
        <v>491</v>
      </c>
      <c r="RHN56" s="163" t="s">
        <v>491</v>
      </c>
      <c r="RHO56" s="163" t="s">
        <v>491</v>
      </c>
      <c r="RHP56" s="163" t="s">
        <v>491</v>
      </c>
      <c r="RHQ56" s="163" t="s">
        <v>491</v>
      </c>
      <c r="RHR56" s="163" t="s">
        <v>491</v>
      </c>
      <c r="RHS56" s="163" t="s">
        <v>491</v>
      </c>
      <c r="RHT56" s="163" t="s">
        <v>491</v>
      </c>
      <c r="RHU56" s="163" t="s">
        <v>491</v>
      </c>
      <c r="RHV56" s="163" t="s">
        <v>491</v>
      </c>
      <c r="RHW56" s="163" t="s">
        <v>491</v>
      </c>
      <c r="RHX56" s="163" t="s">
        <v>491</v>
      </c>
      <c r="RHY56" s="163" t="s">
        <v>491</v>
      </c>
      <c r="RHZ56" s="163" t="s">
        <v>491</v>
      </c>
      <c r="RIA56" s="163" t="s">
        <v>491</v>
      </c>
      <c r="RIB56" s="163" t="s">
        <v>491</v>
      </c>
      <c r="RIC56" s="163" t="s">
        <v>491</v>
      </c>
      <c r="RID56" s="163" t="s">
        <v>491</v>
      </c>
      <c r="RIE56" s="163" t="s">
        <v>491</v>
      </c>
      <c r="RIF56" s="163" t="s">
        <v>491</v>
      </c>
      <c r="RIG56" s="163" t="s">
        <v>491</v>
      </c>
      <c r="RIH56" s="163" t="s">
        <v>491</v>
      </c>
      <c r="RII56" s="163" t="s">
        <v>491</v>
      </c>
      <c r="RIJ56" s="163" t="s">
        <v>491</v>
      </c>
      <c r="RIK56" s="163" t="s">
        <v>491</v>
      </c>
      <c r="RIL56" s="163" t="s">
        <v>491</v>
      </c>
      <c r="RIM56" s="163" t="s">
        <v>491</v>
      </c>
      <c r="RIN56" s="163" t="s">
        <v>491</v>
      </c>
      <c r="RIO56" s="163" t="s">
        <v>491</v>
      </c>
      <c r="RIP56" s="163" t="s">
        <v>491</v>
      </c>
      <c r="RIQ56" s="163" t="s">
        <v>491</v>
      </c>
      <c r="RIR56" s="163" t="s">
        <v>491</v>
      </c>
      <c r="RIS56" s="163" t="s">
        <v>491</v>
      </c>
      <c r="RIT56" s="163" t="s">
        <v>491</v>
      </c>
      <c r="RIU56" s="163" t="s">
        <v>491</v>
      </c>
      <c r="RIV56" s="163" t="s">
        <v>491</v>
      </c>
      <c r="RIW56" s="163" t="s">
        <v>491</v>
      </c>
      <c r="RIX56" s="163" t="s">
        <v>491</v>
      </c>
      <c r="RIY56" s="163" t="s">
        <v>491</v>
      </c>
      <c r="RIZ56" s="163" t="s">
        <v>491</v>
      </c>
      <c r="RJA56" s="163" t="s">
        <v>491</v>
      </c>
      <c r="RJB56" s="163" t="s">
        <v>491</v>
      </c>
      <c r="RJC56" s="163" t="s">
        <v>491</v>
      </c>
      <c r="RJD56" s="163" t="s">
        <v>491</v>
      </c>
      <c r="RJE56" s="163" t="s">
        <v>491</v>
      </c>
      <c r="RJF56" s="163" t="s">
        <v>491</v>
      </c>
      <c r="RJG56" s="163" t="s">
        <v>491</v>
      </c>
      <c r="RJH56" s="163" t="s">
        <v>491</v>
      </c>
      <c r="RJI56" s="163" t="s">
        <v>491</v>
      </c>
      <c r="RJJ56" s="163" t="s">
        <v>491</v>
      </c>
      <c r="RJK56" s="163" t="s">
        <v>491</v>
      </c>
      <c r="RJL56" s="163" t="s">
        <v>491</v>
      </c>
      <c r="RJM56" s="163" t="s">
        <v>491</v>
      </c>
      <c r="RJN56" s="163" t="s">
        <v>491</v>
      </c>
      <c r="RJO56" s="163" t="s">
        <v>491</v>
      </c>
      <c r="RJP56" s="163" t="s">
        <v>491</v>
      </c>
      <c r="RJQ56" s="163" t="s">
        <v>491</v>
      </c>
      <c r="RJR56" s="163" t="s">
        <v>491</v>
      </c>
      <c r="RJS56" s="163" t="s">
        <v>491</v>
      </c>
      <c r="RJT56" s="163" t="s">
        <v>491</v>
      </c>
      <c r="RJU56" s="163" t="s">
        <v>491</v>
      </c>
      <c r="RJV56" s="163" t="s">
        <v>491</v>
      </c>
      <c r="RJW56" s="163" t="s">
        <v>491</v>
      </c>
      <c r="RJX56" s="163" t="s">
        <v>491</v>
      </c>
      <c r="RJY56" s="163" t="s">
        <v>491</v>
      </c>
      <c r="RJZ56" s="163" t="s">
        <v>491</v>
      </c>
      <c r="RKA56" s="163" t="s">
        <v>491</v>
      </c>
      <c r="RKB56" s="163" t="s">
        <v>491</v>
      </c>
      <c r="RKC56" s="163" t="s">
        <v>491</v>
      </c>
      <c r="RKD56" s="163" t="s">
        <v>491</v>
      </c>
      <c r="RKE56" s="163" t="s">
        <v>491</v>
      </c>
      <c r="RKF56" s="163" t="s">
        <v>491</v>
      </c>
      <c r="RKG56" s="163" t="s">
        <v>491</v>
      </c>
      <c r="RKH56" s="163" t="s">
        <v>491</v>
      </c>
      <c r="RKI56" s="163" t="s">
        <v>491</v>
      </c>
      <c r="RKJ56" s="163" t="s">
        <v>491</v>
      </c>
      <c r="RKK56" s="163" t="s">
        <v>491</v>
      </c>
      <c r="RKL56" s="163" t="s">
        <v>491</v>
      </c>
      <c r="RKM56" s="163" t="s">
        <v>491</v>
      </c>
      <c r="RKN56" s="163" t="s">
        <v>491</v>
      </c>
      <c r="RKO56" s="163" t="s">
        <v>491</v>
      </c>
      <c r="RKP56" s="163" t="s">
        <v>491</v>
      </c>
      <c r="RKQ56" s="163" t="s">
        <v>491</v>
      </c>
      <c r="RKR56" s="163" t="s">
        <v>491</v>
      </c>
      <c r="RKS56" s="163" t="s">
        <v>491</v>
      </c>
      <c r="RKT56" s="163" t="s">
        <v>491</v>
      </c>
      <c r="RKU56" s="163" t="s">
        <v>491</v>
      </c>
      <c r="RKV56" s="163" t="s">
        <v>491</v>
      </c>
      <c r="RKW56" s="163" t="s">
        <v>491</v>
      </c>
      <c r="RKX56" s="163" t="s">
        <v>491</v>
      </c>
      <c r="RKY56" s="163" t="s">
        <v>491</v>
      </c>
      <c r="RKZ56" s="163" t="s">
        <v>491</v>
      </c>
      <c r="RLA56" s="163" t="s">
        <v>491</v>
      </c>
      <c r="RLB56" s="163" t="s">
        <v>491</v>
      </c>
      <c r="RLC56" s="163" t="s">
        <v>491</v>
      </c>
      <c r="RLD56" s="163" t="s">
        <v>491</v>
      </c>
      <c r="RLE56" s="163" t="s">
        <v>491</v>
      </c>
      <c r="RLF56" s="163" t="s">
        <v>491</v>
      </c>
      <c r="RLG56" s="163" t="s">
        <v>491</v>
      </c>
      <c r="RLH56" s="163" t="s">
        <v>491</v>
      </c>
      <c r="RLI56" s="163" t="s">
        <v>491</v>
      </c>
      <c r="RLJ56" s="163" t="s">
        <v>491</v>
      </c>
      <c r="RLK56" s="163" t="s">
        <v>491</v>
      </c>
      <c r="RLL56" s="163" t="s">
        <v>491</v>
      </c>
      <c r="RLM56" s="163" t="s">
        <v>491</v>
      </c>
      <c r="RLN56" s="163" t="s">
        <v>491</v>
      </c>
      <c r="RLO56" s="163" t="s">
        <v>491</v>
      </c>
      <c r="RLP56" s="163" t="s">
        <v>491</v>
      </c>
      <c r="RLQ56" s="163" t="s">
        <v>491</v>
      </c>
      <c r="RLR56" s="163" t="s">
        <v>491</v>
      </c>
      <c r="RLS56" s="163" t="s">
        <v>491</v>
      </c>
      <c r="RLT56" s="163" t="s">
        <v>491</v>
      </c>
      <c r="RLU56" s="163" t="s">
        <v>491</v>
      </c>
      <c r="RLV56" s="163" t="s">
        <v>491</v>
      </c>
      <c r="RLW56" s="163" t="s">
        <v>491</v>
      </c>
      <c r="RLX56" s="163" t="s">
        <v>491</v>
      </c>
      <c r="RLY56" s="163" t="s">
        <v>491</v>
      </c>
      <c r="RLZ56" s="163" t="s">
        <v>491</v>
      </c>
      <c r="RMA56" s="163" t="s">
        <v>491</v>
      </c>
      <c r="RMB56" s="163" t="s">
        <v>491</v>
      </c>
      <c r="RMC56" s="163" t="s">
        <v>491</v>
      </c>
      <c r="RMD56" s="163" t="s">
        <v>491</v>
      </c>
      <c r="RME56" s="163" t="s">
        <v>491</v>
      </c>
      <c r="RMF56" s="163" t="s">
        <v>491</v>
      </c>
      <c r="RMG56" s="163" t="s">
        <v>491</v>
      </c>
      <c r="RMH56" s="163" t="s">
        <v>491</v>
      </c>
      <c r="RMI56" s="163" t="s">
        <v>491</v>
      </c>
      <c r="RMJ56" s="163" t="s">
        <v>491</v>
      </c>
      <c r="RMK56" s="163" t="s">
        <v>491</v>
      </c>
      <c r="RML56" s="163" t="s">
        <v>491</v>
      </c>
      <c r="RMM56" s="163" t="s">
        <v>491</v>
      </c>
      <c r="RMN56" s="163" t="s">
        <v>491</v>
      </c>
      <c r="RMO56" s="163" t="s">
        <v>491</v>
      </c>
      <c r="RMP56" s="163" t="s">
        <v>491</v>
      </c>
      <c r="RMQ56" s="163" t="s">
        <v>491</v>
      </c>
      <c r="RMR56" s="163" t="s">
        <v>491</v>
      </c>
      <c r="RMS56" s="163" t="s">
        <v>491</v>
      </c>
      <c r="RMT56" s="163" t="s">
        <v>491</v>
      </c>
      <c r="RMU56" s="163" t="s">
        <v>491</v>
      </c>
      <c r="RMV56" s="163" t="s">
        <v>491</v>
      </c>
      <c r="RMW56" s="163" t="s">
        <v>491</v>
      </c>
      <c r="RMX56" s="163" t="s">
        <v>491</v>
      </c>
      <c r="RMY56" s="163" t="s">
        <v>491</v>
      </c>
      <c r="RMZ56" s="163" t="s">
        <v>491</v>
      </c>
      <c r="RNA56" s="163" t="s">
        <v>491</v>
      </c>
      <c r="RNB56" s="163" t="s">
        <v>491</v>
      </c>
      <c r="RNC56" s="163" t="s">
        <v>491</v>
      </c>
      <c r="RND56" s="163" t="s">
        <v>491</v>
      </c>
      <c r="RNE56" s="163" t="s">
        <v>491</v>
      </c>
      <c r="RNF56" s="163" t="s">
        <v>491</v>
      </c>
      <c r="RNG56" s="163" t="s">
        <v>491</v>
      </c>
      <c r="RNH56" s="163" t="s">
        <v>491</v>
      </c>
      <c r="RNI56" s="163" t="s">
        <v>491</v>
      </c>
      <c r="RNJ56" s="163" t="s">
        <v>491</v>
      </c>
      <c r="RNK56" s="163" t="s">
        <v>491</v>
      </c>
      <c r="RNL56" s="163" t="s">
        <v>491</v>
      </c>
      <c r="RNM56" s="163" t="s">
        <v>491</v>
      </c>
      <c r="RNN56" s="163" t="s">
        <v>491</v>
      </c>
      <c r="RNO56" s="163" t="s">
        <v>491</v>
      </c>
      <c r="RNP56" s="163" t="s">
        <v>491</v>
      </c>
      <c r="RNQ56" s="163" t="s">
        <v>491</v>
      </c>
      <c r="RNR56" s="163" t="s">
        <v>491</v>
      </c>
      <c r="RNS56" s="163" t="s">
        <v>491</v>
      </c>
      <c r="RNT56" s="163" t="s">
        <v>491</v>
      </c>
      <c r="RNU56" s="163" t="s">
        <v>491</v>
      </c>
      <c r="RNV56" s="163" t="s">
        <v>491</v>
      </c>
      <c r="RNW56" s="163" t="s">
        <v>491</v>
      </c>
      <c r="RNX56" s="163" t="s">
        <v>491</v>
      </c>
      <c r="RNY56" s="163" t="s">
        <v>491</v>
      </c>
      <c r="RNZ56" s="163" t="s">
        <v>491</v>
      </c>
      <c r="ROA56" s="163" t="s">
        <v>491</v>
      </c>
      <c r="ROB56" s="163" t="s">
        <v>491</v>
      </c>
      <c r="ROC56" s="163" t="s">
        <v>491</v>
      </c>
      <c r="ROD56" s="163" t="s">
        <v>491</v>
      </c>
      <c r="ROE56" s="163" t="s">
        <v>491</v>
      </c>
      <c r="ROF56" s="163" t="s">
        <v>491</v>
      </c>
      <c r="ROG56" s="163" t="s">
        <v>491</v>
      </c>
      <c r="ROH56" s="163" t="s">
        <v>491</v>
      </c>
      <c r="ROI56" s="163" t="s">
        <v>491</v>
      </c>
      <c r="ROJ56" s="163" t="s">
        <v>491</v>
      </c>
      <c r="ROK56" s="163" t="s">
        <v>491</v>
      </c>
      <c r="ROL56" s="163" t="s">
        <v>491</v>
      </c>
      <c r="ROM56" s="163" t="s">
        <v>491</v>
      </c>
      <c r="RON56" s="163" t="s">
        <v>491</v>
      </c>
      <c r="ROO56" s="163" t="s">
        <v>491</v>
      </c>
      <c r="ROP56" s="163" t="s">
        <v>491</v>
      </c>
      <c r="ROQ56" s="163" t="s">
        <v>491</v>
      </c>
      <c r="ROR56" s="163" t="s">
        <v>491</v>
      </c>
      <c r="ROS56" s="163" t="s">
        <v>491</v>
      </c>
      <c r="ROT56" s="163" t="s">
        <v>491</v>
      </c>
      <c r="ROU56" s="163" t="s">
        <v>491</v>
      </c>
      <c r="ROV56" s="163" t="s">
        <v>491</v>
      </c>
      <c r="ROW56" s="163" t="s">
        <v>491</v>
      </c>
      <c r="ROX56" s="163" t="s">
        <v>491</v>
      </c>
      <c r="ROY56" s="163" t="s">
        <v>491</v>
      </c>
      <c r="ROZ56" s="163" t="s">
        <v>491</v>
      </c>
      <c r="RPA56" s="163" t="s">
        <v>491</v>
      </c>
      <c r="RPB56" s="163" t="s">
        <v>491</v>
      </c>
      <c r="RPC56" s="163" t="s">
        <v>491</v>
      </c>
      <c r="RPD56" s="163" t="s">
        <v>491</v>
      </c>
      <c r="RPE56" s="163" t="s">
        <v>491</v>
      </c>
      <c r="RPF56" s="163" t="s">
        <v>491</v>
      </c>
      <c r="RPG56" s="163" t="s">
        <v>491</v>
      </c>
      <c r="RPH56" s="163" t="s">
        <v>491</v>
      </c>
      <c r="RPI56" s="163" t="s">
        <v>491</v>
      </c>
      <c r="RPJ56" s="163" t="s">
        <v>491</v>
      </c>
      <c r="RPK56" s="163" t="s">
        <v>491</v>
      </c>
      <c r="RPL56" s="163" t="s">
        <v>491</v>
      </c>
      <c r="RPM56" s="163" t="s">
        <v>491</v>
      </c>
      <c r="RPN56" s="163" t="s">
        <v>491</v>
      </c>
      <c r="RPO56" s="163" t="s">
        <v>491</v>
      </c>
      <c r="RPP56" s="163" t="s">
        <v>491</v>
      </c>
      <c r="RPQ56" s="163" t="s">
        <v>491</v>
      </c>
      <c r="RPR56" s="163" t="s">
        <v>491</v>
      </c>
      <c r="RPS56" s="163" t="s">
        <v>491</v>
      </c>
      <c r="RPT56" s="163" t="s">
        <v>491</v>
      </c>
      <c r="RPU56" s="163" t="s">
        <v>491</v>
      </c>
      <c r="RPV56" s="163" t="s">
        <v>491</v>
      </c>
      <c r="RPW56" s="163" t="s">
        <v>491</v>
      </c>
      <c r="RPX56" s="163" t="s">
        <v>491</v>
      </c>
      <c r="RPY56" s="163" t="s">
        <v>491</v>
      </c>
      <c r="RPZ56" s="163" t="s">
        <v>491</v>
      </c>
      <c r="RQA56" s="163" t="s">
        <v>491</v>
      </c>
      <c r="RQB56" s="163" t="s">
        <v>491</v>
      </c>
      <c r="RQC56" s="163" t="s">
        <v>491</v>
      </c>
      <c r="RQD56" s="163" t="s">
        <v>491</v>
      </c>
      <c r="RQE56" s="163" t="s">
        <v>491</v>
      </c>
      <c r="RQF56" s="163" t="s">
        <v>491</v>
      </c>
      <c r="RQG56" s="163" t="s">
        <v>491</v>
      </c>
      <c r="RQH56" s="163" t="s">
        <v>491</v>
      </c>
      <c r="RQI56" s="163" t="s">
        <v>491</v>
      </c>
      <c r="RQJ56" s="163" t="s">
        <v>491</v>
      </c>
      <c r="RQK56" s="163" t="s">
        <v>491</v>
      </c>
      <c r="RQL56" s="163" t="s">
        <v>491</v>
      </c>
      <c r="RQM56" s="163" t="s">
        <v>491</v>
      </c>
      <c r="RQN56" s="163" t="s">
        <v>491</v>
      </c>
      <c r="RQO56" s="163" t="s">
        <v>491</v>
      </c>
      <c r="RQP56" s="163" t="s">
        <v>491</v>
      </c>
      <c r="RQQ56" s="163" t="s">
        <v>491</v>
      </c>
      <c r="RQR56" s="163" t="s">
        <v>491</v>
      </c>
      <c r="RQS56" s="163" t="s">
        <v>491</v>
      </c>
      <c r="RQT56" s="163" t="s">
        <v>491</v>
      </c>
      <c r="RQU56" s="163" t="s">
        <v>491</v>
      </c>
      <c r="RQV56" s="163" t="s">
        <v>491</v>
      </c>
      <c r="RQW56" s="163" t="s">
        <v>491</v>
      </c>
      <c r="RQX56" s="163" t="s">
        <v>491</v>
      </c>
      <c r="RQY56" s="163" t="s">
        <v>491</v>
      </c>
      <c r="RQZ56" s="163" t="s">
        <v>491</v>
      </c>
      <c r="RRA56" s="163" t="s">
        <v>491</v>
      </c>
      <c r="RRB56" s="163" t="s">
        <v>491</v>
      </c>
      <c r="RRC56" s="163" t="s">
        <v>491</v>
      </c>
      <c r="RRD56" s="163" t="s">
        <v>491</v>
      </c>
      <c r="RRE56" s="163" t="s">
        <v>491</v>
      </c>
      <c r="RRF56" s="163" t="s">
        <v>491</v>
      </c>
      <c r="RRG56" s="163" t="s">
        <v>491</v>
      </c>
      <c r="RRH56" s="163" t="s">
        <v>491</v>
      </c>
      <c r="RRI56" s="163" t="s">
        <v>491</v>
      </c>
      <c r="RRJ56" s="163" t="s">
        <v>491</v>
      </c>
      <c r="RRK56" s="163" t="s">
        <v>491</v>
      </c>
      <c r="RRL56" s="163" t="s">
        <v>491</v>
      </c>
      <c r="RRM56" s="163" t="s">
        <v>491</v>
      </c>
      <c r="RRN56" s="163" t="s">
        <v>491</v>
      </c>
      <c r="RRO56" s="163" t="s">
        <v>491</v>
      </c>
      <c r="RRP56" s="163" t="s">
        <v>491</v>
      </c>
      <c r="RRQ56" s="163" t="s">
        <v>491</v>
      </c>
      <c r="RRR56" s="163" t="s">
        <v>491</v>
      </c>
      <c r="RRS56" s="163" t="s">
        <v>491</v>
      </c>
      <c r="RRT56" s="163" t="s">
        <v>491</v>
      </c>
      <c r="RRU56" s="163" t="s">
        <v>491</v>
      </c>
      <c r="RRV56" s="163" t="s">
        <v>491</v>
      </c>
      <c r="RRW56" s="163" t="s">
        <v>491</v>
      </c>
      <c r="RRX56" s="163" t="s">
        <v>491</v>
      </c>
      <c r="RRY56" s="163" t="s">
        <v>491</v>
      </c>
      <c r="RRZ56" s="163" t="s">
        <v>491</v>
      </c>
      <c r="RSA56" s="163" t="s">
        <v>491</v>
      </c>
      <c r="RSB56" s="163" t="s">
        <v>491</v>
      </c>
      <c r="RSC56" s="163" t="s">
        <v>491</v>
      </c>
      <c r="RSD56" s="163" t="s">
        <v>491</v>
      </c>
      <c r="RSE56" s="163" t="s">
        <v>491</v>
      </c>
      <c r="RSF56" s="163" t="s">
        <v>491</v>
      </c>
      <c r="RSG56" s="163" t="s">
        <v>491</v>
      </c>
      <c r="RSH56" s="163" t="s">
        <v>491</v>
      </c>
      <c r="RSI56" s="163" t="s">
        <v>491</v>
      </c>
      <c r="RSJ56" s="163" t="s">
        <v>491</v>
      </c>
      <c r="RSK56" s="163" t="s">
        <v>491</v>
      </c>
      <c r="RSL56" s="163" t="s">
        <v>491</v>
      </c>
      <c r="RSM56" s="163" t="s">
        <v>491</v>
      </c>
      <c r="RSN56" s="163" t="s">
        <v>491</v>
      </c>
      <c r="RSO56" s="163" t="s">
        <v>491</v>
      </c>
      <c r="RSP56" s="163" t="s">
        <v>491</v>
      </c>
      <c r="RSQ56" s="163" t="s">
        <v>491</v>
      </c>
      <c r="RSR56" s="163" t="s">
        <v>491</v>
      </c>
      <c r="RSS56" s="163" t="s">
        <v>491</v>
      </c>
      <c r="RST56" s="163" t="s">
        <v>491</v>
      </c>
      <c r="RSU56" s="163" t="s">
        <v>491</v>
      </c>
      <c r="RSV56" s="163" t="s">
        <v>491</v>
      </c>
      <c r="RSW56" s="163" t="s">
        <v>491</v>
      </c>
      <c r="RSX56" s="163" t="s">
        <v>491</v>
      </c>
      <c r="RSY56" s="163" t="s">
        <v>491</v>
      </c>
      <c r="RSZ56" s="163" t="s">
        <v>491</v>
      </c>
      <c r="RTA56" s="163" t="s">
        <v>491</v>
      </c>
      <c r="RTB56" s="163" t="s">
        <v>491</v>
      </c>
      <c r="RTC56" s="163" t="s">
        <v>491</v>
      </c>
      <c r="RTD56" s="163" t="s">
        <v>491</v>
      </c>
      <c r="RTE56" s="163" t="s">
        <v>491</v>
      </c>
      <c r="RTF56" s="163" t="s">
        <v>491</v>
      </c>
      <c r="RTG56" s="163" t="s">
        <v>491</v>
      </c>
      <c r="RTH56" s="163" t="s">
        <v>491</v>
      </c>
      <c r="RTI56" s="163" t="s">
        <v>491</v>
      </c>
      <c r="RTJ56" s="163" t="s">
        <v>491</v>
      </c>
      <c r="RTK56" s="163" t="s">
        <v>491</v>
      </c>
      <c r="RTL56" s="163" t="s">
        <v>491</v>
      </c>
      <c r="RTM56" s="163" t="s">
        <v>491</v>
      </c>
      <c r="RTN56" s="163" t="s">
        <v>491</v>
      </c>
      <c r="RTO56" s="163" t="s">
        <v>491</v>
      </c>
      <c r="RTP56" s="163" t="s">
        <v>491</v>
      </c>
      <c r="RTQ56" s="163" t="s">
        <v>491</v>
      </c>
      <c r="RTR56" s="163" t="s">
        <v>491</v>
      </c>
      <c r="RTS56" s="163" t="s">
        <v>491</v>
      </c>
      <c r="RTT56" s="163" t="s">
        <v>491</v>
      </c>
      <c r="RTU56" s="163" t="s">
        <v>491</v>
      </c>
      <c r="RTV56" s="163" t="s">
        <v>491</v>
      </c>
      <c r="RTW56" s="163" t="s">
        <v>491</v>
      </c>
      <c r="RTX56" s="163" t="s">
        <v>491</v>
      </c>
      <c r="RTY56" s="163" t="s">
        <v>491</v>
      </c>
      <c r="RTZ56" s="163" t="s">
        <v>491</v>
      </c>
      <c r="RUA56" s="163" t="s">
        <v>491</v>
      </c>
      <c r="RUB56" s="163" t="s">
        <v>491</v>
      </c>
      <c r="RUC56" s="163" t="s">
        <v>491</v>
      </c>
      <c r="RUD56" s="163" t="s">
        <v>491</v>
      </c>
      <c r="RUE56" s="163" t="s">
        <v>491</v>
      </c>
      <c r="RUF56" s="163" t="s">
        <v>491</v>
      </c>
      <c r="RUG56" s="163" t="s">
        <v>491</v>
      </c>
      <c r="RUH56" s="163" t="s">
        <v>491</v>
      </c>
      <c r="RUI56" s="163" t="s">
        <v>491</v>
      </c>
      <c r="RUJ56" s="163" t="s">
        <v>491</v>
      </c>
      <c r="RUK56" s="163" t="s">
        <v>491</v>
      </c>
      <c r="RUL56" s="163" t="s">
        <v>491</v>
      </c>
      <c r="RUM56" s="163" t="s">
        <v>491</v>
      </c>
      <c r="RUN56" s="163" t="s">
        <v>491</v>
      </c>
      <c r="RUO56" s="163" t="s">
        <v>491</v>
      </c>
      <c r="RUP56" s="163" t="s">
        <v>491</v>
      </c>
      <c r="RUQ56" s="163" t="s">
        <v>491</v>
      </c>
      <c r="RUR56" s="163" t="s">
        <v>491</v>
      </c>
      <c r="RUS56" s="163" t="s">
        <v>491</v>
      </c>
      <c r="RUT56" s="163" t="s">
        <v>491</v>
      </c>
      <c r="RUU56" s="163" t="s">
        <v>491</v>
      </c>
      <c r="RUV56" s="163" t="s">
        <v>491</v>
      </c>
      <c r="RUW56" s="163" t="s">
        <v>491</v>
      </c>
      <c r="RUX56" s="163" t="s">
        <v>491</v>
      </c>
      <c r="RUY56" s="163" t="s">
        <v>491</v>
      </c>
      <c r="RUZ56" s="163" t="s">
        <v>491</v>
      </c>
      <c r="RVA56" s="163" t="s">
        <v>491</v>
      </c>
      <c r="RVB56" s="163" t="s">
        <v>491</v>
      </c>
      <c r="RVC56" s="163" t="s">
        <v>491</v>
      </c>
      <c r="RVD56" s="163" t="s">
        <v>491</v>
      </c>
      <c r="RVE56" s="163" t="s">
        <v>491</v>
      </c>
      <c r="RVF56" s="163" t="s">
        <v>491</v>
      </c>
      <c r="RVG56" s="163" t="s">
        <v>491</v>
      </c>
      <c r="RVH56" s="163" t="s">
        <v>491</v>
      </c>
      <c r="RVI56" s="163" t="s">
        <v>491</v>
      </c>
      <c r="RVJ56" s="163" t="s">
        <v>491</v>
      </c>
      <c r="RVK56" s="163" t="s">
        <v>491</v>
      </c>
      <c r="RVL56" s="163" t="s">
        <v>491</v>
      </c>
      <c r="RVM56" s="163" t="s">
        <v>491</v>
      </c>
      <c r="RVN56" s="163" t="s">
        <v>491</v>
      </c>
      <c r="RVO56" s="163" t="s">
        <v>491</v>
      </c>
      <c r="RVP56" s="163" t="s">
        <v>491</v>
      </c>
      <c r="RVQ56" s="163" t="s">
        <v>491</v>
      </c>
      <c r="RVR56" s="163" t="s">
        <v>491</v>
      </c>
      <c r="RVS56" s="163" t="s">
        <v>491</v>
      </c>
      <c r="RVT56" s="163" t="s">
        <v>491</v>
      </c>
      <c r="RVU56" s="163" t="s">
        <v>491</v>
      </c>
      <c r="RVV56" s="163" t="s">
        <v>491</v>
      </c>
      <c r="RVW56" s="163" t="s">
        <v>491</v>
      </c>
      <c r="RVX56" s="163" t="s">
        <v>491</v>
      </c>
      <c r="RVY56" s="163" t="s">
        <v>491</v>
      </c>
      <c r="RVZ56" s="163" t="s">
        <v>491</v>
      </c>
      <c r="RWA56" s="163" t="s">
        <v>491</v>
      </c>
      <c r="RWB56" s="163" t="s">
        <v>491</v>
      </c>
      <c r="RWC56" s="163" t="s">
        <v>491</v>
      </c>
      <c r="RWD56" s="163" t="s">
        <v>491</v>
      </c>
      <c r="RWE56" s="163" t="s">
        <v>491</v>
      </c>
      <c r="RWF56" s="163" t="s">
        <v>491</v>
      </c>
      <c r="RWG56" s="163" t="s">
        <v>491</v>
      </c>
      <c r="RWH56" s="163" t="s">
        <v>491</v>
      </c>
      <c r="RWI56" s="163" t="s">
        <v>491</v>
      </c>
      <c r="RWJ56" s="163" t="s">
        <v>491</v>
      </c>
      <c r="RWK56" s="163" t="s">
        <v>491</v>
      </c>
      <c r="RWL56" s="163" t="s">
        <v>491</v>
      </c>
      <c r="RWM56" s="163" t="s">
        <v>491</v>
      </c>
      <c r="RWN56" s="163" t="s">
        <v>491</v>
      </c>
      <c r="RWO56" s="163" t="s">
        <v>491</v>
      </c>
      <c r="RWP56" s="163" t="s">
        <v>491</v>
      </c>
      <c r="RWQ56" s="163" t="s">
        <v>491</v>
      </c>
      <c r="RWR56" s="163" t="s">
        <v>491</v>
      </c>
      <c r="RWS56" s="163" t="s">
        <v>491</v>
      </c>
      <c r="RWT56" s="163" t="s">
        <v>491</v>
      </c>
      <c r="RWU56" s="163" t="s">
        <v>491</v>
      </c>
      <c r="RWV56" s="163" t="s">
        <v>491</v>
      </c>
      <c r="RWW56" s="163" t="s">
        <v>491</v>
      </c>
      <c r="RWX56" s="163" t="s">
        <v>491</v>
      </c>
      <c r="RWY56" s="163" t="s">
        <v>491</v>
      </c>
      <c r="RWZ56" s="163" t="s">
        <v>491</v>
      </c>
      <c r="RXA56" s="163" t="s">
        <v>491</v>
      </c>
      <c r="RXB56" s="163" t="s">
        <v>491</v>
      </c>
      <c r="RXC56" s="163" t="s">
        <v>491</v>
      </c>
      <c r="RXD56" s="163" t="s">
        <v>491</v>
      </c>
      <c r="RXE56" s="163" t="s">
        <v>491</v>
      </c>
      <c r="RXF56" s="163" t="s">
        <v>491</v>
      </c>
      <c r="RXG56" s="163" t="s">
        <v>491</v>
      </c>
      <c r="RXH56" s="163" t="s">
        <v>491</v>
      </c>
      <c r="RXI56" s="163" t="s">
        <v>491</v>
      </c>
      <c r="RXJ56" s="163" t="s">
        <v>491</v>
      </c>
      <c r="RXK56" s="163" t="s">
        <v>491</v>
      </c>
      <c r="RXL56" s="163" t="s">
        <v>491</v>
      </c>
      <c r="RXM56" s="163" t="s">
        <v>491</v>
      </c>
      <c r="RXN56" s="163" t="s">
        <v>491</v>
      </c>
      <c r="RXO56" s="163" t="s">
        <v>491</v>
      </c>
      <c r="RXP56" s="163" t="s">
        <v>491</v>
      </c>
      <c r="RXQ56" s="163" t="s">
        <v>491</v>
      </c>
      <c r="RXR56" s="163" t="s">
        <v>491</v>
      </c>
      <c r="RXS56" s="163" t="s">
        <v>491</v>
      </c>
      <c r="RXT56" s="163" t="s">
        <v>491</v>
      </c>
      <c r="RXU56" s="163" t="s">
        <v>491</v>
      </c>
      <c r="RXV56" s="163" t="s">
        <v>491</v>
      </c>
      <c r="RXW56" s="163" t="s">
        <v>491</v>
      </c>
      <c r="RXX56" s="163" t="s">
        <v>491</v>
      </c>
      <c r="RXY56" s="163" t="s">
        <v>491</v>
      </c>
      <c r="RXZ56" s="163" t="s">
        <v>491</v>
      </c>
      <c r="RYA56" s="163" t="s">
        <v>491</v>
      </c>
      <c r="RYB56" s="163" t="s">
        <v>491</v>
      </c>
      <c r="RYC56" s="163" t="s">
        <v>491</v>
      </c>
      <c r="RYD56" s="163" t="s">
        <v>491</v>
      </c>
      <c r="RYE56" s="163" t="s">
        <v>491</v>
      </c>
      <c r="RYF56" s="163" t="s">
        <v>491</v>
      </c>
      <c r="RYG56" s="163" t="s">
        <v>491</v>
      </c>
      <c r="RYH56" s="163" t="s">
        <v>491</v>
      </c>
      <c r="RYI56" s="163" t="s">
        <v>491</v>
      </c>
      <c r="RYJ56" s="163" t="s">
        <v>491</v>
      </c>
      <c r="RYK56" s="163" t="s">
        <v>491</v>
      </c>
      <c r="RYL56" s="163" t="s">
        <v>491</v>
      </c>
      <c r="RYM56" s="163" t="s">
        <v>491</v>
      </c>
      <c r="RYN56" s="163" t="s">
        <v>491</v>
      </c>
      <c r="RYO56" s="163" t="s">
        <v>491</v>
      </c>
      <c r="RYP56" s="163" t="s">
        <v>491</v>
      </c>
      <c r="RYQ56" s="163" t="s">
        <v>491</v>
      </c>
      <c r="RYR56" s="163" t="s">
        <v>491</v>
      </c>
      <c r="RYS56" s="163" t="s">
        <v>491</v>
      </c>
      <c r="RYT56" s="163" t="s">
        <v>491</v>
      </c>
      <c r="RYU56" s="163" t="s">
        <v>491</v>
      </c>
      <c r="RYV56" s="163" t="s">
        <v>491</v>
      </c>
      <c r="RYW56" s="163" t="s">
        <v>491</v>
      </c>
      <c r="RYX56" s="163" t="s">
        <v>491</v>
      </c>
      <c r="RYY56" s="163" t="s">
        <v>491</v>
      </c>
      <c r="RYZ56" s="163" t="s">
        <v>491</v>
      </c>
      <c r="RZA56" s="163" t="s">
        <v>491</v>
      </c>
      <c r="RZB56" s="163" t="s">
        <v>491</v>
      </c>
      <c r="RZC56" s="163" t="s">
        <v>491</v>
      </c>
      <c r="RZD56" s="163" t="s">
        <v>491</v>
      </c>
      <c r="RZE56" s="163" t="s">
        <v>491</v>
      </c>
      <c r="RZF56" s="163" t="s">
        <v>491</v>
      </c>
      <c r="RZG56" s="163" t="s">
        <v>491</v>
      </c>
      <c r="RZH56" s="163" t="s">
        <v>491</v>
      </c>
      <c r="RZI56" s="163" t="s">
        <v>491</v>
      </c>
      <c r="RZJ56" s="163" t="s">
        <v>491</v>
      </c>
      <c r="RZK56" s="163" t="s">
        <v>491</v>
      </c>
      <c r="RZL56" s="163" t="s">
        <v>491</v>
      </c>
      <c r="RZM56" s="163" t="s">
        <v>491</v>
      </c>
      <c r="RZN56" s="163" t="s">
        <v>491</v>
      </c>
      <c r="RZO56" s="163" t="s">
        <v>491</v>
      </c>
      <c r="RZP56" s="163" t="s">
        <v>491</v>
      </c>
      <c r="RZQ56" s="163" t="s">
        <v>491</v>
      </c>
      <c r="RZR56" s="163" t="s">
        <v>491</v>
      </c>
      <c r="RZS56" s="163" t="s">
        <v>491</v>
      </c>
      <c r="RZT56" s="163" t="s">
        <v>491</v>
      </c>
      <c r="RZU56" s="163" t="s">
        <v>491</v>
      </c>
      <c r="RZV56" s="163" t="s">
        <v>491</v>
      </c>
      <c r="RZW56" s="163" t="s">
        <v>491</v>
      </c>
      <c r="RZX56" s="163" t="s">
        <v>491</v>
      </c>
      <c r="RZY56" s="163" t="s">
        <v>491</v>
      </c>
      <c r="RZZ56" s="163" t="s">
        <v>491</v>
      </c>
      <c r="SAA56" s="163" t="s">
        <v>491</v>
      </c>
      <c r="SAB56" s="163" t="s">
        <v>491</v>
      </c>
      <c r="SAC56" s="163" t="s">
        <v>491</v>
      </c>
      <c r="SAD56" s="163" t="s">
        <v>491</v>
      </c>
      <c r="SAE56" s="163" t="s">
        <v>491</v>
      </c>
      <c r="SAF56" s="163" t="s">
        <v>491</v>
      </c>
      <c r="SAG56" s="163" t="s">
        <v>491</v>
      </c>
      <c r="SAH56" s="163" t="s">
        <v>491</v>
      </c>
      <c r="SAI56" s="163" t="s">
        <v>491</v>
      </c>
      <c r="SAJ56" s="163" t="s">
        <v>491</v>
      </c>
      <c r="SAK56" s="163" t="s">
        <v>491</v>
      </c>
      <c r="SAL56" s="163" t="s">
        <v>491</v>
      </c>
      <c r="SAM56" s="163" t="s">
        <v>491</v>
      </c>
      <c r="SAN56" s="163" t="s">
        <v>491</v>
      </c>
      <c r="SAO56" s="163" t="s">
        <v>491</v>
      </c>
      <c r="SAP56" s="163" t="s">
        <v>491</v>
      </c>
      <c r="SAQ56" s="163" t="s">
        <v>491</v>
      </c>
      <c r="SAR56" s="163" t="s">
        <v>491</v>
      </c>
      <c r="SAS56" s="163" t="s">
        <v>491</v>
      </c>
      <c r="SAT56" s="163" t="s">
        <v>491</v>
      </c>
      <c r="SAU56" s="163" t="s">
        <v>491</v>
      </c>
      <c r="SAV56" s="163" t="s">
        <v>491</v>
      </c>
      <c r="SAW56" s="163" t="s">
        <v>491</v>
      </c>
      <c r="SAX56" s="163" t="s">
        <v>491</v>
      </c>
      <c r="SAY56" s="163" t="s">
        <v>491</v>
      </c>
      <c r="SAZ56" s="163" t="s">
        <v>491</v>
      </c>
      <c r="SBA56" s="163" t="s">
        <v>491</v>
      </c>
      <c r="SBB56" s="163" t="s">
        <v>491</v>
      </c>
      <c r="SBC56" s="163" t="s">
        <v>491</v>
      </c>
      <c r="SBD56" s="163" t="s">
        <v>491</v>
      </c>
      <c r="SBE56" s="163" t="s">
        <v>491</v>
      </c>
      <c r="SBF56" s="163" t="s">
        <v>491</v>
      </c>
      <c r="SBG56" s="163" t="s">
        <v>491</v>
      </c>
      <c r="SBH56" s="163" t="s">
        <v>491</v>
      </c>
      <c r="SBI56" s="163" t="s">
        <v>491</v>
      </c>
      <c r="SBJ56" s="163" t="s">
        <v>491</v>
      </c>
      <c r="SBK56" s="163" t="s">
        <v>491</v>
      </c>
      <c r="SBL56" s="163" t="s">
        <v>491</v>
      </c>
      <c r="SBM56" s="163" t="s">
        <v>491</v>
      </c>
      <c r="SBN56" s="163" t="s">
        <v>491</v>
      </c>
      <c r="SBO56" s="163" t="s">
        <v>491</v>
      </c>
      <c r="SBP56" s="163" t="s">
        <v>491</v>
      </c>
      <c r="SBQ56" s="163" t="s">
        <v>491</v>
      </c>
      <c r="SBR56" s="163" t="s">
        <v>491</v>
      </c>
      <c r="SBS56" s="163" t="s">
        <v>491</v>
      </c>
      <c r="SBT56" s="163" t="s">
        <v>491</v>
      </c>
      <c r="SBU56" s="163" t="s">
        <v>491</v>
      </c>
      <c r="SBV56" s="163" t="s">
        <v>491</v>
      </c>
      <c r="SBW56" s="163" t="s">
        <v>491</v>
      </c>
      <c r="SBX56" s="163" t="s">
        <v>491</v>
      </c>
      <c r="SBY56" s="163" t="s">
        <v>491</v>
      </c>
      <c r="SBZ56" s="163" t="s">
        <v>491</v>
      </c>
      <c r="SCA56" s="163" t="s">
        <v>491</v>
      </c>
      <c r="SCB56" s="163" t="s">
        <v>491</v>
      </c>
      <c r="SCC56" s="163" t="s">
        <v>491</v>
      </c>
      <c r="SCD56" s="163" t="s">
        <v>491</v>
      </c>
      <c r="SCE56" s="163" t="s">
        <v>491</v>
      </c>
      <c r="SCF56" s="163" t="s">
        <v>491</v>
      </c>
      <c r="SCG56" s="163" t="s">
        <v>491</v>
      </c>
      <c r="SCH56" s="163" t="s">
        <v>491</v>
      </c>
      <c r="SCI56" s="163" t="s">
        <v>491</v>
      </c>
      <c r="SCJ56" s="163" t="s">
        <v>491</v>
      </c>
      <c r="SCK56" s="163" t="s">
        <v>491</v>
      </c>
      <c r="SCL56" s="163" t="s">
        <v>491</v>
      </c>
      <c r="SCM56" s="163" t="s">
        <v>491</v>
      </c>
      <c r="SCN56" s="163" t="s">
        <v>491</v>
      </c>
      <c r="SCO56" s="163" t="s">
        <v>491</v>
      </c>
      <c r="SCP56" s="163" t="s">
        <v>491</v>
      </c>
      <c r="SCQ56" s="163" t="s">
        <v>491</v>
      </c>
      <c r="SCR56" s="163" t="s">
        <v>491</v>
      </c>
      <c r="SCS56" s="163" t="s">
        <v>491</v>
      </c>
      <c r="SCT56" s="163" t="s">
        <v>491</v>
      </c>
      <c r="SCU56" s="163" t="s">
        <v>491</v>
      </c>
      <c r="SCV56" s="163" t="s">
        <v>491</v>
      </c>
      <c r="SCW56" s="163" t="s">
        <v>491</v>
      </c>
      <c r="SCX56" s="163" t="s">
        <v>491</v>
      </c>
      <c r="SCY56" s="163" t="s">
        <v>491</v>
      </c>
      <c r="SCZ56" s="163" t="s">
        <v>491</v>
      </c>
      <c r="SDA56" s="163" t="s">
        <v>491</v>
      </c>
      <c r="SDB56" s="163" t="s">
        <v>491</v>
      </c>
      <c r="SDC56" s="163" t="s">
        <v>491</v>
      </c>
      <c r="SDD56" s="163" t="s">
        <v>491</v>
      </c>
      <c r="SDE56" s="163" t="s">
        <v>491</v>
      </c>
      <c r="SDF56" s="163" t="s">
        <v>491</v>
      </c>
      <c r="SDG56" s="163" t="s">
        <v>491</v>
      </c>
      <c r="SDH56" s="163" t="s">
        <v>491</v>
      </c>
      <c r="SDI56" s="163" t="s">
        <v>491</v>
      </c>
      <c r="SDJ56" s="163" t="s">
        <v>491</v>
      </c>
      <c r="SDK56" s="163" t="s">
        <v>491</v>
      </c>
      <c r="SDL56" s="163" t="s">
        <v>491</v>
      </c>
      <c r="SDM56" s="163" t="s">
        <v>491</v>
      </c>
      <c r="SDN56" s="163" t="s">
        <v>491</v>
      </c>
      <c r="SDO56" s="163" t="s">
        <v>491</v>
      </c>
      <c r="SDP56" s="163" t="s">
        <v>491</v>
      </c>
      <c r="SDQ56" s="163" t="s">
        <v>491</v>
      </c>
      <c r="SDR56" s="163" t="s">
        <v>491</v>
      </c>
      <c r="SDS56" s="163" t="s">
        <v>491</v>
      </c>
      <c r="SDT56" s="163" t="s">
        <v>491</v>
      </c>
      <c r="SDU56" s="163" t="s">
        <v>491</v>
      </c>
      <c r="SDV56" s="163" t="s">
        <v>491</v>
      </c>
      <c r="SDW56" s="163" t="s">
        <v>491</v>
      </c>
      <c r="SDX56" s="163" t="s">
        <v>491</v>
      </c>
      <c r="SDY56" s="163" t="s">
        <v>491</v>
      </c>
      <c r="SDZ56" s="163" t="s">
        <v>491</v>
      </c>
      <c r="SEA56" s="163" t="s">
        <v>491</v>
      </c>
      <c r="SEB56" s="163" t="s">
        <v>491</v>
      </c>
      <c r="SEC56" s="163" t="s">
        <v>491</v>
      </c>
      <c r="SED56" s="163" t="s">
        <v>491</v>
      </c>
      <c r="SEE56" s="163" t="s">
        <v>491</v>
      </c>
      <c r="SEF56" s="163" t="s">
        <v>491</v>
      </c>
      <c r="SEG56" s="163" t="s">
        <v>491</v>
      </c>
      <c r="SEH56" s="163" t="s">
        <v>491</v>
      </c>
      <c r="SEI56" s="163" t="s">
        <v>491</v>
      </c>
      <c r="SEJ56" s="163" t="s">
        <v>491</v>
      </c>
      <c r="SEK56" s="163" t="s">
        <v>491</v>
      </c>
      <c r="SEL56" s="163" t="s">
        <v>491</v>
      </c>
      <c r="SEM56" s="163" t="s">
        <v>491</v>
      </c>
      <c r="SEN56" s="163" t="s">
        <v>491</v>
      </c>
      <c r="SEO56" s="163" t="s">
        <v>491</v>
      </c>
      <c r="SEP56" s="163" t="s">
        <v>491</v>
      </c>
      <c r="SEQ56" s="163" t="s">
        <v>491</v>
      </c>
      <c r="SER56" s="163" t="s">
        <v>491</v>
      </c>
      <c r="SES56" s="163" t="s">
        <v>491</v>
      </c>
      <c r="SET56" s="163" t="s">
        <v>491</v>
      </c>
      <c r="SEU56" s="163" t="s">
        <v>491</v>
      </c>
      <c r="SEV56" s="163" t="s">
        <v>491</v>
      </c>
      <c r="SEW56" s="163" t="s">
        <v>491</v>
      </c>
      <c r="SEX56" s="163" t="s">
        <v>491</v>
      </c>
      <c r="SEY56" s="163" t="s">
        <v>491</v>
      </c>
      <c r="SEZ56" s="163" t="s">
        <v>491</v>
      </c>
      <c r="SFA56" s="163" t="s">
        <v>491</v>
      </c>
      <c r="SFB56" s="163" t="s">
        <v>491</v>
      </c>
      <c r="SFC56" s="163" t="s">
        <v>491</v>
      </c>
      <c r="SFD56" s="163" t="s">
        <v>491</v>
      </c>
      <c r="SFE56" s="163" t="s">
        <v>491</v>
      </c>
      <c r="SFF56" s="163" t="s">
        <v>491</v>
      </c>
      <c r="SFG56" s="163" t="s">
        <v>491</v>
      </c>
      <c r="SFH56" s="163" t="s">
        <v>491</v>
      </c>
      <c r="SFI56" s="163" t="s">
        <v>491</v>
      </c>
      <c r="SFJ56" s="163" t="s">
        <v>491</v>
      </c>
      <c r="SFK56" s="163" t="s">
        <v>491</v>
      </c>
      <c r="SFL56" s="163" t="s">
        <v>491</v>
      </c>
      <c r="SFM56" s="163" t="s">
        <v>491</v>
      </c>
      <c r="SFN56" s="163" t="s">
        <v>491</v>
      </c>
      <c r="SFO56" s="163" t="s">
        <v>491</v>
      </c>
      <c r="SFP56" s="163" t="s">
        <v>491</v>
      </c>
      <c r="SFQ56" s="163" t="s">
        <v>491</v>
      </c>
      <c r="SFR56" s="163" t="s">
        <v>491</v>
      </c>
      <c r="SFS56" s="163" t="s">
        <v>491</v>
      </c>
      <c r="SFT56" s="163" t="s">
        <v>491</v>
      </c>
      <c r="SFU56" s="163" t="s">
        <v>491</v>
      </c>
      <c r="SFV56" s="163" t="s">
        <v>491</v>
      </c>
      <c r="SFW56" s="163" t="s">
        <v>491</v>
      </c>
      <c r="SFX56" s="163" t="s">
        <v>491</v>
      </c>
      <c r="SFY56" s="163" t="s">
        <v>491</v>
      </c>
      <c r="SFZ56" s="163" t="s">
        <v>491</v>
      </c>
      <c r="SGA56" s="163" t="s">
        <v>491</v>
      </c>
      <c r="SGB56" s="163" t="s">
        <v>491</v>
      </c>
      <c r="SGC56" s="163" t="s">
        <v>491</v>
      </c>
      <c r="SGD56" s="163" t="s">
        <v>491</v>
      </c>
      <c r="SGE56" s="163" t="s">
        <v>491</v>
      </c>
      <c r="SGF56" s="163" t="s">
        <v>491</v>
      </c>
      <c r="SGG56" s="163" t="s">
        <v>491</v>
      </c>
      <c r="SGH56" s="163" t="s">
        <v>491</v>
      </c>
      <c r="SGI56" s="163" t="s">
        <v>491</v>
      </c>
      <c r="SGJ56" s="163" t="s">
        <v>491</v>
      </c>
      <c r="SGK56" s="163" t="s">
        <v>491</v>
      </c>
      <c r="SGL56" s="163" t="s">
        <v>491</v>
      </c>
      <c r="SGM56" s="163" t="s">
        <v>491</v>
      </c>
      <c r="SGN56" s="163" t="s">
        <v>491</v>
      </c>
      <c r="SGO56" s="163" t="s">
        <v>491</v>
      </c>
      <c r="SGP56" s="163" t="s">
        <v>491</v>
      </c>
      <c r="SGQ56" s="163" t="s">
        <v>491</v>
      </c>
      <c r="SGR56" s="163" t="s">
        <v>491</v>
      </c>
      <c r="SGS56" s="163" t="s">
        <v>491</v>
      </c>
      <c r="SGT56" s="163" t="s">
        <v>491</v>
      </c>
      <c r="SGU56" s="163" t="s">
        <v>491</v>
      </c>
      <c r="SGV56" s="163" t="s">
        <v>491</v>
      </c>
      <c r="SGW56" s="163" t="s">
        <v>491</v>
      </c>
      <c r="SGX56" s="163" t="s">
        <v>491</v>
      </c>
      <c r="SGY56" s="163" t="s">
        <v>491</v>
      </c>
      <c r="SGZ56" s="163" t="s">
        <v>491</v>
      </c>
      <c r="SHA56" s="163" t="s">
        <v>491</v>
      </c>
      <c r="SHB56" s="163" t="s">
        <v>491</v>
      </c>
      <c r="SHC56" s="163" t="s">
        <v>491</v>
      </c>
      <c r="SHD56" s="163" t="s">
        <v>491</v>
      </c>
      <c r="SHE56" s="163" t="s">
        <v>491</v>
      </c>
      <c r="SHF56" s="163" t="s">
        <v>491</v>
      </c>
      <c r="SHG56" s="163" t="s">
        <v>491</v>
      </c>
      <c r="SHH56" s="163" t="s">
        <v>491</v>
      </c>
      <c r="SHI56" s="163" t="s">
        <v>491</v>
      </c>
      <c r="SHJ56" s="163" t="s">
        <v>491</v>
      </c>
      <c r="SHK56" s="163" t="s">
        <v>491</v>
      </c>
      <c r="SHL56" s="163" t="s">
        <v>491</v>
      </c>
      <c r="SHM56" s="163" t="s">
        <v>491</v>
      </c>
      <c r="SHN56" s="163" t="s">
        <v>491</v>
      </c>
      <c r="SHO56" s="163" t="s">
        <v>491</v>
      </c>
      <c r="SHP56" s="163" t="s">
        <v>491</v>
      </c>
      <c r="SHQ56" s="163" t="s">
        <v>491</v>
      </c>
      <c r="SHR56" s="163" t="s">
        <v>491</v>
      </c>
      <c r="SHS56" s="163" t="s">
        <v>491</v>
      </c>
      <c r="SHT56" s="163" t="s">
        <v>491</v>
      </c>
      <c r="SHU56" s="163" t="s">
        <v>491</v>
      </c>
      <c r="SHV56" s="163" t="s">
        <v>491</v>
      </c>
      <c r="SHW56" s="163" t="s">
        <v>491</v>
      </c>
      <c r="SHX56" s="163" t="s">
        <v>491</v>
      </c>
      <c r="SHY56" s="163" t="s">
        <v>491</v>
      </c>
      <c r="SHZ56" s="163" t="s">
        <v>491</v>
      </c>
      <c r="SIA56" s="163" t="s">
        <v>491</v>
      </c>
      <c r="SIB56" s="163" t="s">
        <v>491</v>
      </c>
      <c r="SIC56" s="163" t="s">
        <v>491</v>
      </c>
      <c r="SID56" s="163" t="s">
        <v>491</v>
      </c>
      <c r="SIE56" s="163" t="s">
        <v>491</v>
      </c>
      <c r="SIF56" s="163" t="s">
        <v>491</v>
      </c>
      <c r="SIG56" s="163" t="s">
        <v>491</v>
      </c>
      <c r="SIH56" s="163" t="s">
        <v>491</v>
      </c>
      <c r="SII56" s="163" t="s">
        <v>491</v>
      </c>
      <c r="SIJ56" s="163" t="s">
        <v>491</v>
      </c>
      <c r="SIK56" s="163" t="s">
        <v>491</v>
      </c>
      <c r="SIL56" s="163" t="s">
        <v>491</v>
      </c>
      <c r="SIM56" s="163" t="s">
        <v>491</v>
      </c>
      <c r="SIN56" s="163" t="s">
        <v>491</v>
      </c>
      <c r="SIO56" s="163" t="s">
        <v>491</v>
      </c>
      <c r="SIP56" s="163" t="s">
        <v>491</v>
      </c>
      <c r="SIQ56" s="163" t="s">
        <v>491</v>
      </c>
      <c r="SIR56" s="163" t="s">
        <v>491</v>
      </c>
      <c r="SIS56" s="163" t="s">
        <v>491</v>
      </c>
      <c r="SIT56" s="163" t="s">
        <v>491</v>
      </c>
      <c r="SIU56" s="163" t="s">
        <v>491</v>
      </c>
      <c r="SIV56" s="163" t="s">
        <v>491</v>
      </c>
      <c r="SIW56" s="163" t="s">
        <v>491</v>
      </c>
      <c r="SIX56" s="163" t="s">
        <v>491</v>
      </c>
      <c r="SIY56" s="163" t="s">
        <v>491</v>
      </c>
      <c r="SIZ56" s="163" t="s">
        <v>491</v>
      </c>
      <c r="SJA56" s="163" t="s">
        <v>491</v>
      </c>
      <c r="SJB56" s="163" t="s">
        <v>491</v>
      </c>
      <c r="SJC56" s="163" t="s">
        <v>491</v>
      </c>
      <c r="SJD56" s="163" t="s">
        <v>491</v>
      </c>
      <c r="SJE56" s="163" t="s">
        <v>491</v>
      </c>
      <c r="SJF56" s="163" t="s">
        <v>491</v>
      </c>
      <c r="SJG56" s="163" t="s">
        <v>491</v>
      </c>
      <c r="SJH56" s="163" t="s">
        <v>491</v>
      </c>
      <c r="SJI56" s="163" t="s">
        <v>491</v>
      </c>
      <c r="SJJ56" s="163" t="s">
        <v>491</v>
      </c>
      <c r="SJK56" s="163" t="s">
        <v>491</v>
      </c>
      <c r="SJL56" s="163" t="s">
        <v>491</v>
      </c>
      <c r="SJM56" s="163" t="s">
        <v>491</v>
      </c>
      <c r="SJN56" s="163" t="s">
        <v>491</v>
      </c>
      <c r="SJO56" s="163" t="s">
        <v>491</v>
      </c>
      <c r="SJP56" s="163" t="s">
        <v>491</v>
      </c>
      <c r="SJQ56" s="163" t="s">
        <v>491</v>
      </c>
      <c r="SJR56" s="163" t="s">
        <v>491</v>
      </c>
      <c r="SJS56" s="163" t="s">
        <v>491</v>
      </c>
      <c r="SJT56" s="163" t="s">
        <v>491</v>
      </c>
      <c r="SJU56" s="163" t="s">
        <v>491</v>
      </c>
      <c r="SJV56" s="163" t="s">
        <v>491</v>
      </c>
      <c r="SJW56" s="163" t="s">
        <v>491</v>
      </c>
      <c r="SJX56" s="163" t="s">
        <v>491</v>
      </c>
      <c r="SJY56" s="163" t="s">
        <v>491</v>
      </c>
      <c r="SJZ56" s="163" t="s">
        <v>491</v>
      </c>
      <c r="SKA56" s="163" t="s">
        <v>491</v>
      </c>
      <c r="SKB56" s="163" t="s">
        <v>491</v>
      </c>
      <c r="SKC56" s="163" t="s">
        <v>491</v>
      </c>
      <c r="SKD56" s="163" t="s">
        <v>491</v>
      </c>
      <c r="SKE56" s="163" t="s">
        <v>491</v>
      </c>
      <c r="SKF56" s="163" t="s">
        <v>491</v>
      </c>
      <c r="SKG56" s="163" t="s">
        <v>491</v>
      </c>
      <c r="SKH56" s="163" t="s">
        <v>491</v>
      </c>
      <c r="SKI56" s="163" t="s">
        <v>491</v>
      </c>
      <c r="SKJ56" s="163" t="s">
        <v>491</v>
      </c>
      <c r="SKK56" s="163" t="s">
        <v>491</v>
      </c>
      <c r="SKL56" s="163" t="s">
        <v>491</v>
      </c>
      <c r="SKM56" s="163" t="s">
        <v>491</v>
      </c>
      <c r="SKN56" s="163" t="s">
        <v>491</v>
      </c>
      <c r="SKO56" s="163" t="s">
        <v>491</v>
      </c>
      <c r="SKP56" s="163" t="s">
        <v>491</v>
      </c>
      <c r="SKQ56" s="163" t="s">
        <v>491</v>
      </c>
      <c r="SKR56" s="163" t="s">
        <v>491</v>
      </c>
      <c r="SKS56" s="163" t="s">
        <v>491</v>
      </c>
      <c r="SKT56" s="163" t="s">
        <v>491</v>
      </c>
      <c r="SKU56" s="163" t="s">
        <v>491</v>
      </c>
      <c r="SKV56" s="163" t="s">
        <v>491</v>
      </c>
      <c r="SKW56" s="163" t="s">
        <v>491</v>
      </c>
      <c r="SKX56" s="163" t="s">
        <v>491</v>
      </c>
      <c r="SKY56" s="163" t="s">
        <v>491</v>
      </c>
      <c r="SKZ56" s="163" t="s">
        <v>491</v>
      </c>
      <c r="SLA56" s="163" t="s">
        <v>491</v>
      </c>
      <c r="SLB56" s="163" t="s">
        <v>491</v>
      </c>
      <c r="SLC56" s="163" t="s">
        <v>491</v>
      </c>
      <c r="SLD56" s="163" t="s">
        <v>491</v>
      </c>
      <c r="SLE56" s="163" t="s">
        <v>491</v>
      </c>
      <c r="SLF56" s="163" t="s">
        <v>491</v>
      </c>
      <c r="SLG56" s="163" t="s">
        <v>491</v>
      </c>
      <c r="SLH56" s="163" t="s">
        <v>491</v>
      </c>
      <c r="SLI56" s="163" t="s">
        <v>491</v>
      </c>
      <c r="SLJ56" s="163" t="s">
        <v>491</v>
      </c>
      <c r="SLK56" s="163" t="s">
        <v>491</v>
      </c>
      <c r="SLL56" s="163" t="s">
        <v>491</v>
      </c>
      <c r="SLM56" s="163" t="s">
        <v>491</v>
      </c>
      <c r="SLN56" s="163" t="s">
        <v>491</v>
      </c>
      <c r="SLO56" s="163" t="s">
        <v>491</v>
      </c>
      <c r="SLP56" s="163" t="s">
        <v>491</v>
      </c>
      <c r="SLQ56" s="163" t="s">
        <v>491</v>
      </c>
      <c r="SLR56" s="163" t="s">
        <v>491</v>
      </c>
      <c r="SLS56" s="163" t="s">
        <v>491</v>
      </c>
      <c r="SLT56" s="163" t="s">
        <v>491</v>
      </c>
      <c r="SLU56" s="163" t="s">
        <v>491</v>
      </c>
      <c r="SLV56" s="163" t="s">
        <v>491</v>
      </c>
      <c r="SLW56" s="163" t="s">
        <v>491</v>
      </c>
      <c r="SLX56" s="163" t="s">
        <v>491</v>
      </c>
      <c r="SLY56" s="163" t="s">
        <v>491</v>
      </c>
      <c r="SLZ56" s="163" t="s">
        <v>491</v>
      </c>
      <c r="SMA56" s="163" t="s">
        <v>491</v>
      </c>
      <c r="SMB56" s="163" t="s">
        <v>491</v>
      </c>
      <c r="SMC56" s="163" t="s">
        <v>491</v>
      </c>
      <c r="SMD56" s="163" t="s">
        <v>491</v>
      </c>
      <c r="SME56" s="163" t="s">
        <v>491</v>
      </c>
      <c r="SMF56" s="163" t="s">
        <v>491</v>
      </c>
      <c r="SMG56" s="163" t="s">
        <v>491</v>
      </c>
      <c r="SMH56" s="163" t="s">
        <v>491</v>
      </c>
      <c r="SMI56" s="163" t="s">
        <v>491</v>
      </c>
      <c r="SMJ56" s="163" t="s">
        <v>491</v>
      </c>
      <c r="SMK56" s="163" t="s">
        <v>491</v>
      </c>
      <c r="SML56" s="163" t="s">
        <v>491</v>
      </c>
      <c r="SMM56" s="163" t="s">
        <v>491</v>
      </c>
      <c r="SMN56" s="163" t="s">
        <v>491</v>
      </c>
      <c r="SMO56" s="163" t="s">
        <v>491</v>
      </c>
      <c r="SMP56" s="163" t="s">
        <v>491</v>
      </c>
      <c r="SMQ56" s="163" t="s">
        <v>491</v>
      </c>
      <c r="SMR56" s="163" t="s">
        <v>491</v>
      </c>
      <c r="SMS56" s="163" t="s">
        <v>491</v>
      </c>
      <c r="SMT56" s="163" t="s">
        <v>491</v>
      </c>
      <c r="SMU56" s="163" t="s">
        <v>491</v>
      </c>
      <c r="SMV56" s="163" t="s">
        <v>491</v>
      </c>
      <c r="SMW56" s="163" t="s">
        <v>491</v>
      </c>
      <c r="SMX56" s="163" t="s">
        <v>491</v>
      </c>
      <c r="SMY56" s="163" t="s">
        <v>491</v>
      </c>
      <c r="SMZ56" s="163" t="s">
        <v>491</v>
      </c>
      <c r="SNA56" s="163" t="s">
        <v>491</v>
      </c>
      <c r="SNB56" s="163" t="s">
        <v>491</v>
      </c>
      <c r="SNC56" s="163" t="s">
        <v>491</v>
      </c>
      <c r="SND56" s="163" t="s">
        <v>491</v>
      </c>
      <c r="SNE56" s="163" t="s">
        <v>491</v>
      </c>
      <c r="SNF56" s="163" t="s">
        <v>491</v>
      </c>
      <c r="SNG56" s="163" t="s">
        <v>491</v>
      </c>
      <c r="SNH56" s="163" t="s">
        <v>491</v>
      </c>
      <c r="SNI56" s="163" t="s">
        <v>491</v>
      </c>
      <c r="SNJ56" s="163" t="s">
        <v>491</v>
      </c>
      <c r="SNK56" s="163" t="s">
        <v>491</v>
      </c>
      <c r="SNL56" s="163" t="s">
        <v>491</v>
      </c>
      <c r="SNM56" s="163" t="s">
        <v>491</v>
      </c>
      <c r="SNN56" s="163" t="s">
        <v>491</v>
      </c>
      <c r="SNO56" s="163" t="s">
        <v>491</v>
      </c>
      <c r="SNP56" s="163" t="s">
        <v>491</v>
      </c>
      <c r="SNQ56" s="163" t="s">
        <v>491</v>
      </c>
      <c r="SNR56" s="163" t="s">
        <v>491</v>
      </c>
      <c r="SNS56" s="163" t="s">
        <v>491</v>
      </c>
      <c r="SNT56" s="163" t="s">
        <v>491</v>
      </c>
      <c r="SNU56" s="163" t="s">
        <v>491</v>
      </c>
      <c r="SNV56" s="163" t="s">
        <v>491</v>
      </c>
      <c r="SNW56" s="163" t="s">
        <v>491</v>
      </c>
      <c r="SNX56" s="163" t="s">
        <v>491</v>
      </c>
      <c r="SNY56" s="163" t="s">
        <v>491</v>
      </c>
      <c r="SNZ56" s="163" t="s">
        <v>491</v>
      </c>
      <c r="SOA56" s="163" t="s">
        <v>491</v>
      </c>
      <c r="SOB56" s="163" t="s">
        <v>491</v>
      </c>
      <c r="SOC56" s="163" t="s">
        <v>491</v>
      </c>
      <c r="SOD56" s="163" t="s">
        <v>491</v>
      </c>
      <c r="SOE56" s="163" t="s">
        <v>491</v>
      </c>
      <c r="SOF56" s="163" t="s">
        <v>491</v>
      </c>
      <c r="SOG56" s="163" t="s">
        <v>491</v>
      </c>
      <c r="SOH56" s="163" t="s">
        <v>491</v>
      </c>
      <c r="SOI56" s="163" t="s">
        <v>491</v>
      </c>
      <c r="SOJ56" s="163" t="s">
        <v>491</v>
      </c>
      <c r="SOK56" s="163" t="s">
        <v>491</v>
      </c>
      <c r="SOL56" s="163" t="s">
        <v>491</v>
      </c>
      <c r="SOM56" s="163" t="s">
        <v>491</v>
      </c>
      <c r="SON56" s="163" t="s">
        <v>491</v>
      </c>
      <c r="SOO56" s="163" t="s">
        <v>491</v>
      </c>
      <c r="SOP56" s="163" t="s">
        <v>491</v>
      </c>
      <c r="SOQ56" s="163" t="s">
        <v>491</v>
      </c>
      <c r="SOR56" s="163" t="s">
        <v>491</v>
      </c>
      <c r="SOS56" s="163" t="s">
        <v>491</v>
      </c>
      <c r="SOT56" s="163" t="s">
        <v>491</v>
      </c>
      <c r="SOU56" s="163" t="s">
        <v>491</v>
      </c>
      <c r="SOV56" s="163" t="s">
        <v>491</v>
      </c>
      <c r="SOW56" s="163" t="s">
        <v>491</v>
      </c>
      <c r="SOX56" s="163" t="s">
        <v>491</v>
      </c>
      <c r="SOY56" s="163" t="s">
        <v>491</v>
      </c>
      <c r="SOZ56" s="163" t="s">
        <v>491</v>
      </c>
      <c r="SPA56" s="163" t="s">
        <v>491</v>
      </c>
      <c r="SPB56" s="163" t="s">
        <v>491</v>
      </c>
      <c r="SPC56" s="163" t="s">
        <v>491</v>
      </c>
      <c r="SPD56" s="163" t="s">
        <v>491</v>
      </c>
      <c r="SPE56" s="163" t="s">
        <v>491</v>
      </c>
      <c r="SPF56" s="163" t="s">
        <v>491</v>
      </c>
      <c r="SPG56" s="163" t="s">
        <v>491</v>
      </c>
      <c r="SPH56" s="163" t="s">
        <v>491</v>
      </c>
      <c r="SPI56" s="163" t="s">
        <v>491</v>
      </c>
      <c r="SPJ56" s="163" t="s">
        <v>491</v>
      </c>
      <c r="SPK56" s="163" t="s">
        <v>491</v>
      </c>
      <c r="SPL56" s="163" t="s">
        <v>491</v>
      </c>
      <c r="SPM56" s="163" t="s">
        <v>491</v>
      </c>
      <c r="SPN56" s="163" t="s">
        <v>491</v>
      </c>
      <c r="SPO56" s="163" t="s">
        <v>491</v>
      </c>
      <c r="SPP56" s="163" t="s">
        <v>491</v>
      </c>
      <c r="SPQ56" s="163" t="s">
        <v>491</v>
      </c>
      <c r="SPR56" s="163" t="s">
        <v>491</v>
      </c>
      <c r="SPS56" s="163" t="s">
        <v>491</v>
      </c>
      <c r="SPT56" s="163" t="s">
        <v>491</v>
      </c>
      <c r="SPU56" s="163" t="s">
        <v>491</v>
      </c>
      <c r="SPV56" s="163" t="s">
        <v>491</v>
      </c>
      <c r="SPW56" s="163" t="s">
        <v>491</v>
      </c>
      <c r="SPX56" s="163" t="s">
        <v>491</v>
      </c>
      <c r="SPY56" s="163" t="s">
        <v>491</v>
      </c>
      <c r="SPZ56" s="163" t="s">
        <v>491</v>
      </c>
      <c r="SQA56" s="163" t="s">
        <v>491</v>
      </c>
      <c r="SQB56" s="163" t="s">
        <v>491</v>
      </c>
      <c r="SQC56" s="163" t="s">
        <v>491</v>
      </c>
      <c r="SQD56" s="163" t="s">
        <v>491</v>
      </c>
      <c r="SQE56" s="163" t="s">
        <v>491</v>
      </c>
      <c r="SQF56" s="163" t="s">
        <v>491</v>
      </c>
      <c r="SQG56" s="163" t="s">
        <v>491</v>
      </c>
      <c r="SQH56" s="163" t="s">
        <v>491</v>
      </c>
      <c r="SQI56" s="163" t="s">
        <v>491</v>
      </c>
      <c r="SQJ56" s="163" t="s">
        <v>491</v>
      </c>
      <c r="SQK56" s="163" t="s">
        <v>491</v>
      </c>
      <c r="SQL56" s="163" t="s">
        <v>491</v>
      </c>
      <c r="SQM56" s="163" t="s">
        <v>491</v>
      </c>
      <c r="SQN56" s="163" t="s">
        <v>491</v>
      </c>
      <c r="SQO56" s="163" t="s">
        <v>491</v>
      </c>
      <c r="SQP56" s="163" t="s">
        <v>491</v>
      </c>
      <c r="SQQ56" s="163" t="s">
        <v>491</v>
      </c>
      <c r="SQR56" s="163" t="s">
        <v>491</v>
      </c>
      <c r="SQS56" s="163" t="s">
        <v>491</v>
      </c>
      <c r="SQT56" s="163" t="s">
        <v>491</v>
      </c>
      <c r="SQU56" s="163" t="s">
        <v>491</v>
      </c>
      <c r="SQV56" s="163" t="s">
        <v>491</v>
      </c>
      <c r="SQW56" s="163" t="s">
        <v>491</v>
      </c>
      <c r="SQX56" s="163" t="s">
        <v>491</v>
      </c>
      <c r="SQY56" s="163" t="s">
        <v>491</v>
      </c>
      <c r="SQZ56" s="163" t="s">
        <v>491</v>
      </c>
      <c r="SRA56" s="163" t="s">
        <v>491</v>
      </c>
      <c r="SRB56" s="163" t="s">
        <v>491</v>
      </c>
      <c r="SRC56" s="163" t="s">
        <v>491</v>
      </c>
      <c r="SRD56" s="163" t="s">
        <v>491</v>
      </c>
      <c r="SRE56" s="163" t="s">
        <v>491</v>
      </c>
      <c r="SRF56" s="163" t="s">
        <v>491</v>
      </c>
      <c r="SRG56" s="163" t="s">
        <v>491</v>
      </c>
      <c r="SRH56" s="163" t="s">
        <v>491</v>
      </c>
      <c r="SRI56" s="163" t="s">
        <v>491</v>
      </c>
      <c r="SRJ56" s="163" t="s">
        <v>491</v>
      </c>
      <c r="SRK56" s="163" t="s">
        <v>491</v>
      </c>
      <c r="SRL56" s="163" t="s">
        <v>491</v>
      </c>
      <c r="SRM56" s="163" t="s">
        <v>491</v>
      </c>
      <c r="SRN56" s="163" t="s">
        <v>491</v>
      </c>
      <c r="SRO56" s="163" t="s">
        <v>491</v>
      </c>
      <c r="SRP56" s="163" t="s">
        <v>491</v>
      </c>
      <c r="SRQ56" s="163" t="s">
        <v>491</v>
      </c>
      <c r="SRR56" s="163" t="s">
        <v>491</v>
      </c>
      <c r="SRS56" s="163" t="s">
        <v>491</v>
      </c>
      <c r="SRT56" s="163" t="s">
        <v>491</v>
      </c>
      <c r="SRU56" s="163" t="s">
        <v>491</v>
      </c>
      <c r="SRV56" s="163" t="s">
        <v>491</v>
      </c>
      <c r="SRW56" s="163" t="s">
        <v>491</v>
      </c>
      <c r="SRX56" s="163" t="s">
        <v>491</v>
      </c>
      <c r="SRY56" s="163" t="s">
        <v>491</v>
      </c>
      <c r="SRZ56" s="163" t="s">
        <v>491</v>
      </c>
      <c r="SSA56" s="163" t="s">
        <v>491</v>
      </c>
      <c r="SSB56" s="163" t="s">
        <v>491</v>
      </c>
      <c r="SSC56" s="163" t="s">
        <v>491</v>
      </c>
      <c r="SSD56" s="163" t="s">
        <v>491</v>
      </c>
      <c r="SSE56" s="163" t="s">
        <v>491</v>
      </c>
      <c r="SSF56" s="163" t="s">
        <v>491</v>
      </c>
      <c r="SSG56" s="163" t="s">
        <v>491</v>
      </c>
      <c r="SSH56" s="163" t="s">
        <v>491</v>
      </c>
      <c r="SSI56" s="163" t="s">
        <v>491</v>
      </c>
      <c r="SSJ56" s="163" t="s">
        <v>491</v>
      </c>
      <c r="SSK56" s="163" t="s">
        <v>491</v>
      </c>
      <c r="SSL56" s="163" t="s">
        <v>491</v>
      </c>
      <c r="SSM56" s="163" t="s">
        <v>491</v>
      </c>
      <c r="SSN56" s="163" t="s">
        <v>491</v>
      </c>
      <c r="SSO56" s="163" t="s">
        <v>491</v>
      </c>
      <c r="SSP56" s="163" t="s">
        <v>491</v>
      </c>
      <c r="SSQ56" s="163" t="s">
        <v>491</v>
      </c>
      <c r="SSR56" s="163" t="s">
        <v>491</v>
      </c>
      <c r="SSS56" s="163" t="s">
        <v>491</v>
      </c>
      <c r="SST56" s="163" t="s">
        <v>491</v>
      </c>
      <c r="SSU56" s="163" t="s">
        <v>491</v>
      </c>
      <c r="SSV56" s="163" t="s">
        <v>491</v>
      </c>
      <c r="SSW56" s="163" t="s">
        <v>491</v>
      </c>
      <c r="SSX56" s="163" t="s">
        <v>491</v>
      </c>
      <c r="SSY56" s="163" t="s">
        <v>491</v>
      </c>
      <c r="SSZ56" s="163" t="s">
        <v>491</v>
      </c>
      <c r="STA56" s="163" t="s">
        <v>491</v>
      </c>
      <c r="STB56" s="163" t="s">
        <v>491</v>
      </c>
      <c r="STC56" s="163" t="s">
        <v>491</v>
      </c>
      <c r="STD56" s="163" t="s">
        <v>491</v>
      </c>
      <c r="STE56" s="163" t="s">
        <v>491</v>
      </c>
      <c r="STF56" s="163" t="s">
        <v>491</v>
      </c>
      <c r="STG56" s="163" t="s">
        <v>491</v>
      </c>
      <c r="STH56" s="163" t="s">
        <v>491</v>
      </c>
      <c r="STI56" s="163" t="s">
        <v>491</v>
      </c>
      <c r="STJ56" s="163" t="s">
        <v>491</v>
      </c>
      <c r="STK56" s="163" t="s">
        <v>491</v>
      </c>
      <c r="STL56" s="163" t="s">
        <v>491</v>
      </c>
      <c r="STM56" s="163" t="s">
        <v>491</v>
      </c>
      <c r="STN56" s="163" t="s">
        <v>491</v>
      </c>
      <c r="STO56" s="163" t="s">
        <v>491</v>
      </c>
      <c r="STP56" s="163" t="s">
        <v>491</v>
      </c>
      <c r="STQ56" s="163" t="s">
        <v>491</v>
      </c>
      <c r="STR56" s="163" t="s">
        <v>491</v>
      </c>
      <c r="STS56" s="163" t="s">
        <v>491</v>
      </c>
      <c r="STT56" s="163" t="s">
        <v>491</v>
      </c>
      <c r="STU56" s="163" t="s">
        <v>491</v>
      </c>
      <c r="STV56" s="163" t="s">
        <v>491</v>
      </c>
      <c r="STW56" s="163" t="s">
        <v>491</v>
      </c>
      <c r="STX56" s="163" t="s">
        <v>491</v>
      </c>
      <c r="STY56" s="163" t="s">
        <v>491</v>
      </c>
      <c r="STZ56" s="163" t="s">
        <v>491</v>
      </c>
      <c r="SUA56" s="163" t="s">
        <v>491</v>
      </c>
      <c r="SUB56" s="163" t="s">
        <v>491</v>
      </c>
      <c r="SUC56" s="163" t="s">
        <v>491</v>
      </c>
      <c r="SUD56" s="163" t="s">
        <v>491</v>
      </c>
      <c r="SUE56" s="163" t="s">
        <v>491</v>
      </c>
      <c r="SUF56" s="163" t="s">
        <v>491</v>
      </c>
      <c r="SUG56" s="163" t="s">
        <v>491</v>
      </c>
      <c r="SUH56" s="163" t="s">
        <v>491</v>
      </c>
      <c r="SUI56" s="163" t="s">
        <v>491</v>
      </c>
      <c r="SUJ56" s="163" t="s">
        <v>491</v>
      </c>
      <c r="SUK56" s="163" t="s">
        <v>491</v>
      </c>
      <c r="SUL56" s="163" t="s">
        <v>491</v>
      </c>
      <c r="SUM56" s="163" t="s">
        <v>491</v>
      </c>
      <c r="SUN56" s="163" t="s">
        <v>491</v>
      </c>
      <c r="SUO56" s="163" t="s">
        <v>491</v>
      </c>
      <c r="SUP56" s="163" t="s">
        <v>491</v>
      </c>
      <c r="SUQ56" s="163" t="s">
        <v>491</v>
      </c>
      <c r="SUR56" s="163" t="s">
        <v>491</v>
      </c>
      <c r="SUS56" s="163" t="s">
        <v>491</v>
      </c>
      <c r="SUT56" s="163" t="s">
        <v>491</v>
      </c>
      <c r="SUU56" s="163" t="s">
        <v>491</v>
      </c>
      <c r="SUV56" s="163" t="s">
        <v>491</v>
      </c>
      <c r="SUW56" s="163" t="s">
        <v>491</v>
      </c>
      <c r="SUX56" s="163" t="s">
        <v>491</v>
      </c>
      <c r="SUY56" s="163" t="s">
        <v>491</v>
      </c>
      <c r="SUZ56" s="163" t="s">
        <v>491</v>
      </c>
      <c r="SVA56" s="163" t="s">
        <v>491</v>
      </c>
      <c r="SVB56" s="163" t="s">
        <v>491</v>
      </c>
      <c r="SVC56" s="163" t="s">
        <v>491</v>
      </c>
      <c r="SVD56" s="163" t="s">
        <v>491</v>
      </c>
      <c r="SVE56" s="163" t="s">
        <v>491</v>
      </c>
      <c r="SVF56" s="163" t="s">
        <v>491</v>
      </c>
      <c r="SVG56" s="163" t="s">
        <v>491</v>
      </c>
      <c r="SVH56" s="163" t="s">
        <v>491</v>
      </c>
      <c r="SVI56" s="163" t="s">
        <v>491</v>
      </c>
      <c r="SVJ56" s="163" t="s">
        <v>491</v>
      </c>
      <c r="SVK56" s="163" t="s">
        <v>491</v>
      </c>
      <c r="SVL56" s="163" t="s">
        <v>491</v>
      </c>
      <c r="SVM56" s="163" t="s">
        <v>491</v>
      </c>
      <c r="SVN56" s="163" t="s">
        <v>491</v>
      </c>
      <c r="SVO56" s="163" t="s">
        <v>491</v>
      </c>
      <c r="SVP56" s="163" t="s">
        <v>491</v>
      </c>
      <c r="SVQ56" s="163" t="s">
        <v>491</v>
      </c>
      <c r="SVR56" s="163" t="s">
        <v>491</v>
      </c>
      <c r="SVS56" s="163" t="s">
        <v>491</v>
      </c>
      <c r="SVT56" s="163" t="s">
        <v>491</v>
      </c>
      <c r="SVU56" s="163" t="s">
        <v>491</v>
      </c>
      <c r="SVV56" s="163" t="s">
        <v>491</v>
      </c>
      <c r="SVW56" s="163" t="s">
        <v>491</v>
      </c>
      <c r="SVX56" s="163" t="s">
        <v>491</v>
      </c>
      <c r="SVY56" s="163" t="s">
        <v>491</v>
      </c>
      <c r="SVZ56" s="163" t="s">
        <v>491</v>
      </c>
      <c r="SWA56" s="163" t="s">
        <v>491</v>
      </c>
      <c r="SWB56" s="163" t="s">
        <v>491</v>
      </c>
      <c r="SWC56" s="163" t="s">
        <v>491</v>
      </c>
      <c r="SWD56" s="163" t="s">
        <v>491</v>
      </c>
      <c r="SWE56" s="163" t="s">
        <v>491</v>
      </c>
      <c r="SWF56" s="163" t="s">
        <v>491</v>
      </c>
      <c r="SWG56" s="163" t="s">
        <v>491</v>
      </c>
      <c r="SWH56" s="163" t="s">
        <v>491</v>
      </c>
      <c r="SWI56" s="163" t="s">
        <v>491</v>
      </c>
      <c r="SWJ56" s="163" t="s">
        <v>491</v>
      </c>
      <c r="SWK56" s="163" t="s">
        <v>491</v>
      </c>
      <c r="SWL56" s="163" t="s">
        <v>491</v>
      </c>
      <c r="SWM56" s="163" t="s">
        <v>491</v>
      </c>
      <c r="SWN56" s="163" t="s">
        <v>491</v>
      </c>
      <c r="SWO56" s="163" t="s">
        <v>491</v>
      </c>
      <c r="SWP56" s="163" t="s">
        <v>491</v>
      </c>
      <c r="SWQ56" s="163" t="s">
        <v>491</v>
      </c>
      <c r="SWR56" s="163" t="s">
        <v>491</v>
      </c>
      <c r="SWS56" s="163" t="s">
        <v>491</v>
      </c>
      <c r="SWT56" s="163" t="s">
        <v>491</v>
      </c>
      <c r="SWU56" s="163" t="s">
        <v>491</v>
      </c>
      <c r="SWV56" s="163" t="s">
        <v>491</v>
      </c>
      <c r="SWW56" s="163" t="s">
        <v>491</v>
      </c>
      <c r="SWX56" s="163" t="s">
        <v>491</v>
      </c>
      <c r="SWY56" s="163" t="s">
        <v>491</v>
      </c>
      <c r="SWZ56" s="163" t="s">
        <v>491</v>
      </c>
      <c r="SXA56" s="163" t="s">
        <v>491</v>
      </c>
      <c r="SXB56" s="163" t="s">
        <v>491</v>
      </c>
      <c r="SXC56" s="163" t="s">
        <v>491</v>
      </c>
      <c r="SXD56" s="163" t="s">
        <v>491</v>
      </c>
      <c r="SXE56" s="163" t="s">
        <v>491</v>
      </c>
      <c r="SXF56" s="163" t="s">
        <v>491</v>
      </c>
      <c r="SXG56" s="163" t="s">
        <v>491</v>
      </c>
      <c r="SXH56" s="163" t="s">
        <v>491</v>
      </c>
      <c r="SXI56" s="163" t="s">
        <v>491</v>
      </c>
      <c r="SXJ56" s="163" t="s">
        <v>491</v>
      </c>
      <c r="SXK56" s="163" t="s">
        <v>491</v>
      </c>
      <c r="SXL56" s="163" t="s">
        <v>491</v>
      </c>
      <c r="SXM56" s="163" t="s">
        <v>491</v>
      </c>
      <c r="SXN56" s="163" t="s">
        <v>491</v>
      </c>
      <c r="SXO56" s="163" t="s">
        <v>491</v>
      </c>
      <c r="SXP56" s="163" t="s">
        <v>491</v>
      </c>
      <c r="SXQ56" s="163" t="s">
        <v>491</v>
      </c>
      <c r="SXR56" s="163" t="s">
        <v>491</v>
      </c>
      <c r="SXS56" s="163" t="s">
        <v>491</v>
      </c>
      <c r="SXT56" s="163" t="s">
        <v>491</v>
      </c>
      <c r="SXU56" s="163" t="s">
        <v>491</v>
      </c>
      <c r="SXV56" s="163" t="s">
        <v>491</v>
      </c>
      <c r="SXW56" s="163" t="s">
        <v>491</v>
      </c>
      <c r="SXX56" s="163" t="s">
        <v>491</v>
      </c>
      <c r="SXY56" s="163" t="s">
        <v>491</v>
      </c>
      <c r="SXZ56" s="163" t="s">
        <v>491</v>
      </c>
      <c r="SYA56" s="163" t="s">
        <v>491</v>
      </c>
      <c r="SYB56" s="163" t="s">
        <v>491</v>
      </c>
      <c r="SYC56" s="163" t="s">
        <v>491</v>
      </c>
      <c r="SYD56" s="163" t="s">
        <v>491</v>
      </c>
      <c r="SYE56" s="163" t="s">
        <v>491</v>
      </c>
      <c r="SYF56" s="163" t="s">
        <v>491</v>
      </c>
      <c r="SYG56" s="163" t="s">
        <v>491</v>
      </c>
      <c r="SYH56" s="163" t="s">
        <v>491</v>
      </c>
      <c r="SYI56" s="163" t="s">
        <v>491</v>
      </c>
      <c r="SYJ56" s="163" t="s">
        <v>491</v>
      </c>
      <c r="SYK56" s="163" t="s">
        <v>491</v>
      </c>
      <c r="SYL56" s="163" t="s">
        <v>491</v>
      </c>
      <c r="SYM56" s="163" t="s">
        <v>491</v>
      </c>
      <c r="SYN56" s="163" t="s">
        <v>491</v>
      </c>
      <c r="SYO56" s="163" t="s">
        <v>491</v>
      </c>
      <c r="SYP56" s="163" t="s">
        <v>491</v>
      </c>
      <c r="SYQ56" s="163" t="s">
        <v>491</v>
      </c>
      <c r="SYR56" s="163" t="s">
        <v>491</v>
      </c>
      <c r="SYS56" s="163" t="s">
        <v>491</v>
      </c>
      <c r="SYT56" s="163" t="s">
        <v>491</v>
      </c>
      <c r="SYU56" s="163" t="s">
        <v>491</v>
      </c>
      <c r="SYV56" s="163" t="s">
        <v>491</v>
      </c>
      <c r="SYW56" s="163" t="s">
        <v>491</v>
      </c>
      <c r="SYX56" s="163" t="s">
        <v>491</v>
      </c>
      <c r="SYY56" s="163" t="s">
        <v>491</v>
      </c>
      <c r="SYZ56" s="163" t="s">
        <v>491</v>
      </c>
      <c r="SZA56" s="163" t="s">
        <v>491</v>
      </c>
      <c r="SZB56" s="163" t="s">
        <v>491</v>
      </c>
      <c r="SZC56" s="163" t="s">
        <v>491</v>
      </c>
      <c r="SZD56" s="163" t="s">
        <v>491</v>
      </c>
      <c r="SZE56" s="163" t="s">
        <v>491</v>
      </c>
      <c r="SZF56" s="163" t="s">
        <v>491</v>
      </c>
      <c r="SZG56" s="163" t="s">
        <v>491</v>
      </c>
      <c r="SZH56" s="163" t="s">
        <v>491</v>
      </c>
      <c r="SZI56" s="163" t="s">
        <v>491</v>
      </c>
      <c r="SZJ56" s="163" t="s">
        <v>491</v>
      </c>
      <c r="SZK56" s="163" t="s">
        <v>491</v>
      </c>
      <c r="SZL56" s="163" t="s">
        <v>491</v>
      </c>
      <c r="SZM56" s="163" t="s">
        <v>491</v>
      </c>
      <c r="SZN56" s="163" t="s">
        <v>491</v>
      </c>
      <c r="SZO56" s="163" t="s">
        <v>491</v>
      </c>
      <c r="SZP56" s="163" t="s">
        <v>491</v>
      </c>
      <c r="SZQ56" s="163" t="s">
        <v>491</v>
      </c>
      <c r="SZR56" s="163" t="s">
        <v>491</v>
      </c>
      <c r="SZS56" s="163" t="s">
        <v>491</v>
      </c>
      <c r="SZT56" s="163" t="s">
        <v>491</v>
      </c>
      <c r="SZU56" s="163" t="s">
        <v>491</v>
      </c>
      <c r="SZV56" s="163" t="s">
        <v>491</v>
      </c>
      <c r="SZW56" s="163" t="s">
        <v>491</v>
      </c>
      <c r="SZX56" s="163" t="s">
        <v>491</v>
      </c>
      <c r="SZY56" s="163" t="s">
        <v>491</v>
      </c>
      <c r="SZZ56" s="163" t="s">
        <v>491</v>
      </c>
      <c r="TAA56" s="163" t="s">
        <v>491</v>
      </c>
      <c r="TAB56" s="163" t="s">
        <v>491</v>
      </c>
      <c r="TAC56" s="163" t="s">
        <v>491</v>
      </c>
      <c r="TAD56" s="163" t="s">
        <v>491</v>
      </c>
      <c r="TAE56" s="163" t="s">
        <v>491</v>
      </c>
      <c r="TAF56" s="163" t="s">
        <v>491</v>
      </c>
      <c r="TAG56" s="163" t="s">
        <v>491</v>
      </c>
      <c r="TAH56" s="163" t="s">
        <v>491</v>
      </c>
      <c r="TAI56" s="163" t="s">
        <v>491</v>
      </c>
      <c r="TAJ56" s="163" t="s">
        <v>491</v>
      </c>
      <c r="TAK56" s="163" t="s">
        <v>491</v>
      </c>
      <c r="TAL56" s="163" t="s">
        <v>491</v>
      </c>
      <c r="TAM56" s="163" t="s">
        <v>491</v>
      </c>
      <c r="TAN56" s="163" t="s">
        <v>491</v>
      </c>
      <c r="TAO56" s="163" t="s">
        <v>491</v>
      </c>
      <c r="TAP56" s="163" t="s">
        <v>491</v>
      </c>
      <c r="TAQ56" s="163" t="s">
        <v>491</v>
      </c>
      <c r="TAR56" s="163" t="s">
        <v>491</v>
      </c>
      <c r="TAS56" s="163" t="s">
        <v>491</v>
      </c>
      <c r="TAT56" s="163" t="s">
        <v>491</v>
      </c>
      <c r="TAU56" s="163" t="s">
        <v>491</v>
      </c>
      <c r="TAV56" s="163" t="s">
        <v>491</v>
      </c>
      <c r="TAW56" s="163" t="s">
        <v>491</v>
      </c>
      <c r="TAX56" s="163" t="s">
        <v>491</v>
      </c>
      <c r="TAY56" s="163" t="s">
        <v>491</v>
      </c>
      <c r="TAZ56" s="163" t="s">
        <v>491</v>
      </c>
      <c r="TBA56" s="163" t="s">
        <v>491</v>
      </c>
      <c r="TBB56" s="163" t="s">
        <v>491</v>
      </c>
      <c r="TBC56" s="163" t="s">
        <v>491</v>
      </c>
      <c r="TBD56" s="163" t="s">
        <v>491</v>
      </c>
      <c r="TBE56" s="163" t="s">
        <v>491</v>
      </c>
      <c r="TBF56" s="163" t="s">
        <v>491</v>
      </c>
      <c r="TBG56" s="163" t="s">
        <v>491</v>
      </c>
      <c r="TBH56" s="163" t="s">
        <v>491</v>
      </c>
      <c r="TBI56" s="163" t="s">
        <v>491</v>
      </c>
      <c r="TBJ56" s="163" t="s">
        <v>491</v>
      </c>
      <c r="TBK56" s="163" t="s">
        <v>491</v>
      </c>
      <c r="TBL56" s="163" t="s">
        <v>491</v>
      </c>
      <c r="TBM56" s="163" t="s">
        <v>491</v>
      </c>
      <c r="TBN56" s="163" t="s">
        <v>491</v>
      </c>
      <c r="TBO56" s="163" t="s">
        <v>491</v>
      </c>
      <c r="TBP56" s="163" t="s">
        <v>491</v>
      </c>
      <c r="TBQ56" s="163" t="s">
        <v>491</v>
      </c>
      <c r="TBR56" s="163" t="s">
        <v>491</v>
      </c>
      <c r="TBS56" s="163" t="s">
        <v>491</v>
      </c>
      <c r="TBT56" s="163" t="s">
        <v>491</v>
      </c>
      <c r="TBU56" s="163" t="s">
        <v>491</v>
      </c>
      <c r="TBV56" s="163" t="s">
        <v>491</v>
      </c>
      <c r="TBW56" s="163" t="s">
        <v>491</v>
      </c>
      <c r="TBX56" s="163" t="s">
        <v>491</v>
      </c>
      <c r="TBY56" s="163" t="s">
        <v>491</v>
      </c>
      <c r="TBZ56" s="163" t="s">
        <v>491</v>
      </c>
      <c r="TCA56" s="163" t="s">
        <v>491</v>
      </c>
      <c r="TCB56" s="163" t="s">
        <v>491</v>
      </c>
      <c r="TCC56" s="163" t="s">
        <v>491</v>
      </c>
      <c r="TCD56" s="163" t="s">
        <v>491</v>
      </c>
      <c r="TCE56" s="163" t="s">
        <v>491</v>
      </c>
      <c r="TCF56" s="163" t="s">
        <v>491</v>
      </c>
      <c r="TCG56" s="163" t="s">
        <v>491</v>
      </c>
      <c r="TCH56" s="163" t="s">
        <v>491</v>
      </c>
      <c r="TCI56" s="163" t="s">
        <v>491</v>
      </c>
      <c r="TCJ56" s="163" t="s">
        <v>491</v>
      </c>
      <c r="TCK56" s="163" t="s">
        <v>491</v>
      </c>
      <c r="TCL56" s="163" t="s">
        <v>491</v>
      </c>
      <c r="TCM56" s="163" t="s">
        <v>491</v>
      </c>
      <c r="TCN56" s="163" t="s">
        <v>491</v>
      </c>
      <c r="TCO56" s="163" t="s">
        <v>491</v>
      </c>
      <c r="TCP56" s="163" t="s">
        <v>491</v>
      </c>
      <c r="TCQ56" s="163" t="s">
        <v>491</v>
      </c>
      <c r="TCR56" s="163" t="s">
        <v>491</v>
      </c>
      <c r="TCS56" s="163" t="s">
        <v>491</v>
      </c>
      <c r="TCT56" s="163" t="s">
        <v>491</v>
      </c>
      <c r="TCU56" s="163" t="s">
        <v>491</v>
      </c>
      <c r="TCV56" s="163" t="s">
        <v>491</v>
      </c>
      <c r="TCW56" s="163" t="s">
        <v>491</v>
      </c>
      <c r="TCX56" s="163" t="s">
        <v>491</v>
      </c>
      <c r="TCY56" s="163" t="s">
        <v>491</v>
      </c>
      <c r="TCZ56" s="163" t="s">
        <v>491</v>
      </c>
      <c r="TDA56" s="163" t="s">
        <v>491</v>
      </c>
      <c r="TDB56" s="163" t="s">
        <v>491</v>
      </c>
      <c r="TDC56" s="163" t="s">
        <v>491</v>
      </c>
      <c r="TDD56" s="163" t="s">
        <v>491</v>
      </c>
      <c r="TDE56" s="163" t="s">
        <v>491</v>
      </c>
      <c r="TDF56" s="163" t="s">
        <v>491</v>
      </c>
      <c r="TDG56" s="163" t="s">
        <v>491</v>
      </c>
      <c r="TDH56" s="163" t="s">
        <v>491</v>
      </c>
      <c r="TDI56" s="163" t="s">
        <v>491</v>
      </c>
      <c r="TDJ56" s="163" t="s">
        <v>491</v>
      </c>
      <c r="TDK56" s="163" t="s">
        <v>491</v>
      </c>
      <c r="TDL56" s="163" t="s">
        <v>491</v>
      </c>
      <c r="TDM56" s="163" t="s">
        <v>491</v>
      </c>
      <c r="TDN56" s="163" t="s">
        <v>491</v>
      </c>
      <c r="TDO56" s="163" t="s">
        <v>491</v>
      </c>
      <c r="TDP56" s="163" t="s">
        <v>491</v>
      </c>
      <c r="TDQ56" s="163" t="s">
        <v>491</v>
      </c>
      <c r="TDR56" s="163" t="s">
        <v>491</v>
      </c>
      <c r="TDS56" s="163" t="s">
        <v>491</v>
      </c>
      <c r="TDT56" s="163" t="s">
        <v>491</v>
      </c>
      <c r="TDU56" s="163" t="s">
        <v>491</v>
      </c>
      <c r="TDV56" s="163" t="s">
        <v>491</v>
      </c>
      <c r="TDW56" s="163" t="s">
        <v>491</v>
      </c>
      <c r="TDX56" s="163" t="s">
        <v>491</v>
      </c>
      <c r="TDY56" s="163" t="s">
        <v>491</v>
      </c>
      <c r="TDZ56" s="163" t="s">
        <v>491</v>
      </c>
      <c r="TEA56" s="163" t="s">
        <v>491</v>
      </c>
      <c r="TEB56" s="163" t="s">
        <v>491</v>
      </c>
      <c r="TEC56" s="163" t="s">
        <v>491</v>
      </c>
      <c r="TED56" s="163" t="s">
        <v>491</v>
      </c>
      <c r="TEE56" s="163" t="s">
        <v>491</v>
      </c>
      <c r="TEF56" s="163" t="s">
        <v>491</v>
      </c>
      <c r="TEG56" s="163" t="s">
        <v>491</v>
      </c>
      <c r="TEH56" s="163" t="s">
        <v>491</v>
      </c>
      <c r="TEI56" s="163" t="s">
        <v>491</v>
      </c>
      <c r="TEJ56" s="163" t="s">
        <v>491</v>
      </c>
      <c r="TEK56" s="163" t="s">
        <v>491</v>
      </c>
      <c r="TEL56" s="163" t="s">
        <v>491</v>
      </c>
      <c r="TEM56" s="163" t="s">
        <v>491</v>
      </c>
      <c r="TEN56" s="163" t="s">
        <v>491</v>
      </c>
      <c r="TEO56" s="163" t="s">
        <v>491</v>
      </c>
      <c r="TEP56" s="163" t="s">
        <v>491</v>
      </c>
      <c r="TEQ56" s="163" t="s">
        <v>491</v>
      </c>
      <c r="TER56" s="163" t="s">
        <v>491</v>
      </c>
      <c r="TES56" s="163" t="s">
        <v>491</v>
      </c>
      <c r="TET56" s="163" t="s">
        <v>491</v>
      </c>
      <c r="TEU56" s="163" t="s">
        <v>491</v>
      </c>
      <c r="TEV56" s="163" t="s">
        <v>491</v>
      </c>
      <c r="TEW56" s="163" t="s">
        <v>491</v>
      </c>
      <c r="TEX56" s="163" t="s">
        <v>491</v>
      </c>
      <c r="TEY56" s="163" t="s">
        <v>491</v>
      </c>
      <c r="TEZ56" s="163" t="s">
        <v>491</v>
      </c>
      <c r="TFA56" s="163" t="s">
        <v>491</v>
      </c>
      <c r="TFB56" s="163" t="s">
        <v>491</v>
      </c>
      <c r="TFC56" s="163" t="s">
        <v>491</v>
      </c>
      <c r="TFD56" s="163" t="s">
        <v>491</v>
      </c>
      <c r="TFE56" s="163" t="s">
        <v>491</v>
      </c>
      <c r="TFF56" s="163" t="s">
        <v>491</v>
      </c>
      <c r="TFG56" s="163" t="s">
        <v>491</v>
      </c>
      <c r="TFH56" s="163" t="s">
        <v>491</v>
      </c>
      <c r="TFI56" s="163" t="s">
        <v>491</v>
      </c>
      <c r="TFJ56" s="163" t="s">
        <v>491</v>
      </c>
      <c r="TFK56" s="163" t="s">
        <v>491</v>
      </c>
      <c r="TFL56" s="163" t="s">
        <v>491</v>
      </c>
      <c r="TFM56" s="163" t="s">
        <v>491</v>
      </c>
      <c r="TFN56" s="163" t="s">
        <v>491</v>
      </c>
      <c r="TFO56" s="163" t="s">
        <v>491</v>
      </c>
      <c r="TFP56" s="163" t="s">
        <v>491</v>
      </c>
      <c r="TFQ56" s="163" t="s">
        <v>491</v>
      </c>
      <c r="TFR56" s="163" t="s">
        <v>491</v>
      </c>
      <c r="TFS56" s="163" t="s">
        <v>491</v>
      </c>
      <c r="TFT56" s="163" t="s">
        <v>491</v>
      </c>
      <c r="TFU56" s="163" t="s">
        <v>491</v>
      </c>
      <c r="TFV56" s="163" t="s">
        <v>491</v>
      </c>
      <c r="TFW56" s="163" t="s">
        <v>491</v>
      </c>
      <c r="TFX56" s="163" t="s">
        <v>491</v>
      </c>
      <c r="TFY56" s="163" t="s">
        <v>491</v>
      </c>
      <c r="TFZ56" s="163" t="s">
        <v>491</v>
      </c>
      <c r="TGA56" s="163" t="s">
        <v>491</v>
      </c>
      <c r="TGB56" s="163" t="s">
        <v>491</v>
      </c>
      <c r="TGC56" s="163" t="s">
        <v>491</v>
      </c>
      <c r="TGD56" s="163" t="s">
        <v>491</v>
      </c>
      <c r="TGE56" s="163" t="s">
        <v>491</v>
      </c>
      <c r="TGF56" s="163" t="s">
        <v>491</v>
      </c>
      <c r="TGG56" s="163" t="s">
        <v>491</v>
      </c>
      <c r="TGH56" s="163" t="s">
        <v>491</v>
      </c>
      <c r="TGI56" s="163" t="s">
        <v>491</v>
      </c>
      <c r="TGJ56" s="163" t="s">
        <v>491</v>
      </c>
      <c r="TGK56" s="163" t="s">
        <v>491</v>
      </c>
      <c r="TGL56" s="163" t="s">
        <v>491</v>
      </c>
      <c r="TGM56" s="163" t="s">
        <v>491</v>
      </c>
      <c r="TGN56" s="163" t="s">
        <v>491</v>
      </c>
      <c r="TGO56" s="163" t="s">
        <v>491</v>
      </c>
      <c r="TGP56" s="163" t="s">
        <v>491</v>
      </c>
      <c r="TGQ56" s="163" t="s">
        <v>491</v>
      </c>
      <c r="TGR56" s="163" t="s">
        <v>491</v>
      </c>
      <c r="TGS56" s="163" t="s">
        <v>491</v>
      </c>
      <c r="TGT56" s="163" t="s">
        <v>491</v>
      </c>
      <c r="TGU56" s="163" t="s">
        <v>491</v>
      </c>
      <c r="TGV56" s="163" t="s">
        <v>491</v>
      </c>
      <c r="TGW56" s="163" t="s">
        <v>491</v>
      </c>
      <c r="TGX56" s="163" t="s">
        <v>491</v>
      </c>
      <c r="TGY56" s="163" t="s">
        <v>491</v>
      </c>
      <c r="TGZ56" s="163" t="s">
        <v>491</v>
      </c>
      <c r="THA56" s="163" t="s">
        <v>491</v>
      </c>
      <c r="THB56" s="163" t="s">
        <v>491</v>
      </c>
      <c r="THC56" s="163" t="s">
        <v>491</v>
      </c>
      <c r="THD56" s="163" t="s">
        <v>491</v>
      </c>
      <c r="THE56" s="163" t="s">
        <v>491</v>
      </c>
      <c r="THF56" s="163" t="s">
        <v>491</v>
      </c>
      <c r="THG56" s="163" t="s">
        <v>491</v>
      </c>
      <c r="THH56" s="163" t="s">
        <v>491</v>
      </c>
      <c r="THI56" s="163" t="s">
        <v>491</v>
      </c>
      <c r="THJ56" s="163" t="s">
        <v>491</v>
      </c>
      <c r="THK56" s="163" t="s">
        <v>491</v>
      </c>
      <c r="THL56" s="163" t="s">
        <v>491</v>
      </c>
      <c r="THM56" s="163" t="s">
        <v>491</v>
      </c>
      <c r="THN56" s="163" t="s">
        <v>491</v>
      </c>
      <c r="THO56" s="163" t="s">
        <v>491</v>
      </c>
      <c r="THP56" s="163" t="s">
        <v>491</v>
      </c>
      <c r="THQ56" s="163" t="s">
        <v>491</v>
      </c>
      <c r="THR56" s="163" t="s">
        <v>491</v>
      </c>
      <c r="THS56" s="163" t="s">
        <v>491</v>
      </c>
      <c r="THT56" s="163" t="s">
        <v>491</v>
      </c>
      <c r="THU56" s="163" t="s">
        <v>491</v>
      </c>
      <c r="THV56" s="163" t="s">
        <v>491</v>
      </c>
      <c r="THW56" s="163" t="s">
        <v>491</v>
      </c>
      <c r="THX56" s="163" t="s">
        <v>491</v>
      </c>
      <c r="THY56" s="163" t="s">
        <v>491</v>
      </c>
      <c r="THZ56" s="163" t="s">
        <v>491</v>
      </c>
      <c r="TIA56" s="163" t="s">
        <v>491</v>
      </c>
      <c r="TIB56" s="163" t="s">
        <v>491</v>
      </c>
      <c r="TIC56" s="163" t="s">
        <v>491</v>
      </c>
      <c r="TID56" s="163" t="s">
        <v>491</v>
      </c>
      <c r="TIE56" s="163" t="s">
        <v>491</v>
      </c>
      <c r="TIF56" s="163" t="s">
        <v>491</v>
      </c>
      <c r="TIG56" s="163" t="s">
        <v>491</v>
      </c>
      <c r="TIH56" s="163" t="s">
        <v>491</v>
      </c>
      <c r="TII56" s="163" t="s">
        <v>491</v>
      </c>
      <c r="TIJ56" s="163" t="s">
        <v>491</v>
      </c>
      <c r="TIK56" s="163" t="s">
        <v>491</v>
      </c>
      <c r="TIL56" s="163" t="s">
        <v>491</v>
      </c>
      <c r="TIM56" s="163" t="s">
        <v>491</v>
      </c>
      <c r="TIN56" s="163" t="s">
        <v>491</v>
      </c>
      <c r="TIO56" s="163" t="s">
        <v>491</v>
      </c>
      <c r="TIP56" s="163" t="s">
        <v>491</v>
      </c>
      <c r="TIQ56" s="163" t="s">
        <v>491</v>
      </c>
      <c r="TIR56" s="163" t="s">
        <v>491</v>
      </c>
      <c r="TIS56" s="163" t="s">
        <v>491</v>
      </c>
      <c r="TIT56" s="163" t="s">
        <v>491</v>
      </c>
      <c r="TIU56" s="163" t="s">
        <v>491</v>
      </c>
      <c r="TIV56" s="163" t="s">
        <v>491</v>
      </c>
      <c r="TIW56" s="163" t="s">
        <v>491</v>
      </c>
      <c r="TIX56" s="163" t="s">
        <v>491</v>
      </c>
      <c r="TIY56" s="163" t="s">
        <v>491</v>
      </c>
      <c r="TIZ56" s="163" t="s">
        <v>491</v>
      </c>
      <c r="TJA56" s="163" t="s">
        <v>491</v>
      </c>
      <c r="TJB56" s="163" t="s">
        <v>491</v>
      </c>
      <c r="TJC56" s="163" t="s">
        <v>491</v>
      </c>
      <c r="TJD56" s="163" t="s">
        <v>491</v>
      </c>
      <c r="TJE56" s="163" t="s">
        <v>491</v>
      </c>
      <c r="TJF56" s="163" t="s">
        <v>491</v>
      </c>
      <c r="TJG56" s="163" t="s">
        <v>491</v>
      </c>
      <c r="TJH56" s="163" t="s">
        <v>491</v>
      </c>
      <c r="TJI56" s="163" t="s">
        <v>491</v>
      </c>
      <c r="TJJ56" s="163" t="s">
        <v>491</v>
      </c>
      <c r="TJK56" s="163" t="s">
        <v>491</v>
      </c>
      <c r="TJL56" s="163" t="s">
        <v>491</v>
      </c>
      <c r="TJM56" s="163" t="s">
        <v>491</v>
      </c>
      <c r="TJN56" s="163" t="s">
        <v>491</v>
      </c>
      <c r="TJO56" s="163" t="s">
        <v>491</v>
      </c>
      <c r="TJP56" s="163" t="s">
        <v>491</v>
      </c>
      <c r="TJQ56" s="163" t="s">
        <v>491</v>
      </c>
      <c r="TJR56" s="163" t="s">
        <v>491</v>
      </c>
      <c r="TJS56" s="163" t="s">
        <v>491</v>
      </c>
      <c r="TJT56" s="163" t="s">
        <v>491</v>
      </c>
      <c r="TJU56" s="163" t="s">
        <v>491</v>
      </c>
      <c r="TJV56" s="163" t="s">
        <v>491</v>
      </c>
      <c r="TJW56" s="163" t="s">
        <v>491</v>
      </c>
      <c r="TJX56" s="163" t="s">
        <v>491</v>
      </c>
      <c r="TJY56" s="163" t="s">
        <v>491</v>
      </c>
      <c r="TJZ56" s="163" t="s">
        <v>491</v>
      </c>
      <c r="TKA56" s="163" t="s">
        <v>491</v>
      </c>
      <c r="TKB56" s="163" t="s">
        <v>491</v>
      </c>
      <c r="TKC56" s="163" t="s">
        <v>491</v>
      </c>
      <c r="TKD56" s="163" t="s">
        <v>491</v>
      </c>
      <c r="TKE56" s="163" t="s">
        <v>491</v>
      </c>
      <c r="TKF56" s="163" t="s">
        <v>491</v>
      </c>
      <c r="TKG56" s="163" t="s">
        <v>491</v>
      </c>
      <c r="TKH56" s="163" t="s">
        <v>491</v>
      </c>
      <c r="TKI56" s="163" t="s">
        <v>491</v>
      </c>
      <c r="TKJ56" s="163" t="s">
        <v>491</v>
      </c>
      <c r="TKK56" s="163" t="s">
        <v>491</v>
      </c>
      <c r="TKL56" s="163" t="s">
        <v>491</v>
      </c>
      <c r="TKM56" s="163" t="s">
        <v>491</v>
      </c>
      <c r="TKN56" s="163" t="s">
        <v>491</v>
      </c>
      <c r="TKO56" s="163" t="s">
        <v>491</v>
      </c>
      <c r="TKP56" s="163" t="s">
        <v>491</v>
      </c>
      <c r="TKQ56" s="163" t="s">
        <v>491</v>
      </c>
      <c r="TKR56" s="163" t="s">
        <v>491</v>
      </c>
      <c r="TKS56" s="163" t="s">
        <v>491</v>
      </c>
      <c r="TKT56" s="163" t="s">
        <v>491</v>
      </c>
      <c r="TKU56" s="163" t="s">
        <v>491</v>
      </c>
      <c r="TKV56" s="163" t="s">
        <v>491</v>
      </c>
      <c r="TKW56" s="163" t="s">
        <v>491</v>
      </c>
      <c r="TKX56" s="163" t="s">
        <v>491</v>
      </c>
      <c r="TKY56" s="163" t="s">
        <v>491</v>
      </c>
      <c r="TKZ56" s="163" t="s">
        <v>491</v>
      </c>
      <c r="TLA56" s="163" t="s">
        <v>491</v>
      </c>
      <c r="TLB56" s="163" t="s">
        <v>491</v>
      </c>
      <c r="TLC56" s="163" t="s">
        <v>491</v>
      </c>
      <c r="TLD56" s="163" t="s">
        <v>491</v>
      </c>
      <c r="TLE56" s="163" t="s">
        <v>491</v>
      </c>
      <c r="TLF56" s="163" t="s">
        <v>491</v>
      </c>
      <c r="TLG56" s="163" t="s">
        <v>491</v>
      </c>
      <c r="TLH56" s="163" t="s">
        <v>491</v>
      </c>
      <c r="TLI56" s="163" t="s">
        <v>491</v>
      </c>
      <c r="TLJ56" s="163" t="s">
        <v>491</v>
      </c>
      <c r="TLK56" s="163" t="s">
        <v>491</v>
      </c>
      <c r="TLL56" s="163" t="s">
        <v>491</v>
      </c>
      <c r="TLM56" s="163" t="s">
        <v>491</v>
      </c>
      <c r="TLN56" s="163" t="s">
        <v>491</v>
      </c>
      <c r="TLO56" s="163" t="s">
        <v>491</v>
      </c>
      <c r="TLP56" s="163" t="s">
        <v>491</v>
      </c>
      <c r="TLQ56" s="163" t="s">
        <v>491</v>
      </c>
      <c r="TLR56" s="163" t="s">
        <v>491</v>
      </c>
      <c r="TLS56" s="163" t="s">
        <v>491</v>
      </c>
      <c r="TLT56" s="163" t="s">
        <v>491</v>
      </c>
      <c r="TLU56" s="163" t="s">
        <v>491</v>
      </c>
      <c r="TLV56" s="163" t="s">
        <v>491</v>
      </c>
      <c r="TLW56" s="163" t="s">
        <v>491</v>
      </c>
      <c r="TLX56" s="163" t="s">
        <v>491</v>
      </c>
      <c r="TLY56" s="163" t="s">
        <v>491</v>
      </c>
      <c r="TLZ56" s="163" t="s">
        <v>491</v>
      </c>
      <c r="TMA56" s="163" t="s">
        <v>491</v>
      </c>
      <c r="TMB56" s="163" t="s">
        <v>491</v>
      </c>
      <c r="TMC56" s="163" t="s">
        <v>491</v>
      </c>
      <c r="TMD56" s="163" t="s">
        <v>491</v>
      </c>
      <c r="TME56" s="163" t="s">
        <v>491</v>
      </c>
      <c r="TMF56" s="163" t="s">
        <v>491</v>
      </c>
      <c r="TMG56" s="163" t="s">
        <v>491</v>
      </c>
      <c r="TMH56" s="163" t="s">
        <v>491</v>
      </c>
      <c r="TMI56" s="163" t="s">
        <v>491</v>
      </c>
      <c r="TMJ56" s="163" t="s">
        <v>491</v>
      </c>
      <c r="TMK56" s="163" t="s">
        <v>491</v>
      </c>
      <c r="TML56" s="163" t="s">
        <v>491</v>
      </c>
      <c r="TMM56" s="163" t="s">
        <v>491</v>
      </c>
      <c r="TMN56" s="163" t="s">
        <v>491</v>
      </c>
      <c r="TMO56" s="163" t="s">
        <v>491</v>
      </c>
      <c r="TMP56" s="163" t="s">
        <v>491</v>
      </c>
      <c r="TMQ56" s="163" t="s">
        <v>491</v>
      </c>
      <c r="TMR56" s="163" t="s">
        <v>491</v>
      </c>
      <c r="TMS56" s="163" t="s">
        <v>491</v>
      </c>
      <c r="TMT56" s="163" t="s">
        <v>491</v>
      </c>
      <c r="TMU56" s="163" t="s">
        <v>491</v>
      </c>
      <c r="TMV56" s="163" t="s">
        <v>491</v>
      </c>
      <c r="TMW56" s="163" t="s">
        <v>491</v>
      </c>
      <c r="TMX56" s="163" t="s">
        <v>491</v>
      </c>
      <c r="TMY56" s="163" t="s">
        <v>491</v>
      </c>
      <c r="TMZ56" s="163" t="s">
        <v>491</v>
      </c>
      <c r="TNA56" s="163" t="s">
        <v>491</v>
      </c>
      <c r="TNB56" s="163" t="s">
        <v>491</v>
      </c>
      <c r="TNC56" s="163" t="s">
        <v>491</v>
      </c>
      <c r="TND56" s="163" t="s">
        <v>491</v>
      </c>
      <c r="TNE56" s="163" t="s">
        <v>491</v>
      </c>
      <c r="TNF56" s="163" t="s">
        <v>491</v>
      </c>
      <c r="TNG56" s="163" t="s">
        <v>491</v>
      </c>
      <c r="TNH56" s="163" t="s">
        <v>491</v>
      </c>
      <c r="TNI56" s="163" t="s">
        <v>491</v>
      </c>
      <c r="TNJ56" s="163" t="s">
        <v>491</v>
      </c>
      <c r="TNK56" s="163" t="s">
        <v>491</v>
      </c>
      <c r="TNL56" s="163" t="s">
        <v>491</v>
      </c>
      <c r="TNM56" s="163" t="s">
        <v>491</v>
      </c>
      <c r="TNN56" s="163" t="s">
        <v>491</v>
      </c>
      <c r="TNO56" s="163" t="s">
        <v>491</v>
      </c>
      <c r="TNP56" s="163" t="s">
        <v>491</v>
      </c>
      <c r="TNQ56" s="163" t="s">
        <v>491</v>
      </c>
      <c r="TNR56" s="163" t="s">
        <v>491</v>
      </c>
      <c r="TNS56" s="163" t="s">
        <v>491</v>
      </c>
      <c r="TNT56" s="163" t="s">
        <v>491</v>
      </c>
      <c r="TNU56" s="163" t="s">
        <v>491</v>
      </c>
      <c r="TNV56" s="163" t="s">
        <v>491</v>
      </c>
      <c r="TNW56" s="163" t="s">
        <v>491</v>
      </c>
      <c r="TNX56" s="163" t="s">
        <v>491</v>
      </c>
      <c r="TNY56" s="163" t="s">
        <v>491</v>
      </c>
      <c r="TNZ56" s="163" t="s">
        <v>491</v>
      </c>
      <c r="TOA56" s="163" t="s">
        <v>491</v>
      </c>
      <c r="TOB56" s="163" t="s">
        <v>491</v>
      </c>
      <c r="TOC56" s="163" t="s">
        <v>491</v>
      </c>
      <c r="TOD56" s="163" t="s">
        <v>491</v>
      </c>
      <c r="TOE56" s="163" t="s">
        <v>491</v>
      </c>
      <c r="TOF56" s="163" t="s">
        <v>491</v>
      </c>
      <c r="TOG56" s="163" t="s">
        <v>491</v>
      </c>
      <c r="TOH56" s="163" t="s">
        <v>491</v>
      </c>
      <c r="TOI56" s="163" t="s">
        <v>491</v>
      </c>
      <c r="TOJ56" s="163" t="s">
        <v>491</v>
      </c>
      <c r="TOK56" s="163" t="s">
        <v>491</v>
      </c>
      <c r="TOL56" s="163" t="s">
        <v>491</v>
      </c>
      <c r="TOM56" s="163" t="s">
        <v>491</v>
      </c>
      <c r="TON56" s="163" t="s">
        <v>491</v>
      </c>
      <c r="TOO56" s="163" t="s">
        <v>491</v>
      </c>
      <c r="TOP56" s="163" t="s">
        <v>491</v>
      </c>
      <c r="TOQ56" s="163" t="s">
        <v>491</v>
      </c>
      <c r="TOR56" s="163" t="s">
        <v>491</v>
      </c>
      <c r="TOS56" s="163" t="s">
        <v>491</v>
      </c>
      <c r="TOT56" s="163" t="s">
        <v>491</v>
      </c>
      <c r="TOU56" s="163" t="s">
        <v>491</v>
      </c>
      <c r="TOV56" s="163" t="s">
        <v>491</v>
      </c>
      <c r="TOW56" s="163" t="s">
        <v>491</v>
      </c>
      <c r="TOX56" s="163" t="s">
        <v>491</v>
      </c>
      <c r="TOY56" s="163" t="s">
        <v>491</v>
      </c>
      <c r="TOZ56" s="163" t="s">
        <v>491</v>
      </c>
      <c r="TPA56" s="163" t="s">
        <v>491</v>
      </c>
      <c r="TPB56" s="163" t="s">
        <v>491</v>
      </c>
      <c r="TPC56" s="163" t="s">
        <v>491</v>
      </c>
      <c r="TPD56" s="163" t="s">
        <v>491</v>
      </c>
      <c r="TPE56" s="163" t="s">
        <v>491</v>
      </c>
      <c r="TPF56" s="163" t="s">
        <v>491</v>
      </c>
      <c r="TPG56" s="163" t="s">
        <v>491</v>
      </c>
      <c r="TPH56" s="163" t="s">
        <v>491</v>
      </c>
      <c r="TPI56" s="163" t="s">
        <v>491</v>
      </c>
      <c r="TPJ56" s="163" t="s">
        <v>491</v>
      </c>
      <c r="TPK56" s="163" t="s">
        <v>491</v>
      </c>
      <c r="TPL56" s="163" t="s">
        <v>491</v>
      </c>
      <c r="TPM56" s="163" t="s">
        <v>491</v>
      </c>
      <c r="TPN56" s="163" t="s">
        <v>491</v>
      </c>
      <c r="TPO56" s="163" t="s">
        <v>491</v>
      </c>
      <c r="TPP56" s="163" t="s">
        <v>491</v>
      </c>
      <c r="TPQ56" s="163" t="s">
        <v>491</v>
      </c>
      <c r="TPR56" s="163" t="s">
        <v>491</v>
      </c>
      <c r="TPS56" s="163" t="s">
        <v>491</v>
      </c>
      <c r="TPT56" s="163" t="s">
        <v>491</v>
      </c>
      <c r="TPU56" s="163" t="s">
        <v>491</v>
      </c>
      <c r="TPV56" s="163" t="s">
        <v>491</v>
      </c>
      <c r="TPW56" s="163" t="s">
        <v>491</v>
      </c>
      <c r="TPX56" s="163" t="s">
        <v>491</v>
      </c>
      <c r="TPY56" s="163" t="s">
        <v>491</v>
      </c>
      <c r="TPZ56" s="163" t="s">
        <v>491</v>
      </c>
      <c r="TQA56" s="163" t="s">
        <v>491</v>
      </c>
      <c r="TQB56" s="163" t="s">
        <v>491</v>
      </c>
      <c r="TQC56" s="163" t="s">
        <v>491</v>
      </c>
      <c r="TQD56" s="163" t="s">
        <v>491</v>
      </c>
      <c r="TQE56" s="163" t="s">
        <v>491</v>
      </c>
      <c r="TQF56" s="163" t="s">
        <v>491</v>
      </c>
      <c r="TQG56" s="163" t="s">
        <v>491</v>
      </c>
      <c r="TQH56" s="163" t="s">
        <v>491</v>
      </c>
      <c r="TQI56" s="163" t="s">
        <v>491</v>
      </c>
      <c r="TQJ56" s="163" t="s">
        <v>491</v>
      </c>
      <c r="TQK56" s="163" t="s">
        <v>491</v>
      </c>
      <c r="TQL56" s="163" t="s">
        <v>491</v>
      </c>
      <c r="TQM56" s="163" t="s">
        <v>491</v>
      </c>
      <c r="TQN56" s="163" t="s">
        <v>491</v>
      </c>
      <c r="TQO56" s="163" t="s">
        <v>491</v>
      </c>
      <c r="TQP56" s="163" t="s">
        <v>491</v>
      </c>
      <c r="TQQ56" s="163" t="s">
        <v>491</v>
      </c>
      <c r="TQR56" s="163" t="s">
        <v>491</v>
      </c>
      <c r="TQS56" s="163" t="s">
        <v>491</v>
      </c>
      <c r="TQT56" s="163" t="s">
        <v>491</v>
      </c>
      <c r="TQU56" s="163" t="s">
        <v>491</v>
      </c>
      <c r="TQV56" s="163" t="s">
        <v>491</v>
      </c>
      <c r="TQW56" s="163" t="s">
        <v>491</v>
      </c>
      <c r="TQX56" s="163" t="s">
        <v>491</v>
      </c>
      <c r="TQY56" s="163" t="s">
        <v>491</v>
      </c>
      <c r="TQZ56" s="163" t="s">
        <v>491</v>
      </c>
      <c r="TRA56" s="163" t="s">
        <v>491</v>
      </c>
      <c r="TRB56" s="163" t="s">
        <v>491</v>
      </c>
      <c r="TRC56" s="163" t="s">
        <v>491</v>
      </c>
      <c r="TRD56" s="163" t="s">
        <v>491</v>
      </c>
      <c r="TRE56" s="163" t="s">
        <v>491</v>
      </c>
      <c r="TRF56" s="163" t="s">
        <v>491</v>
      </c>
      <c r="TRG56" s="163" t="s">
        <v>491</v>
      </c>
      <c r="TRH56" s="163" t="s">
        <v>491</v>
      </c>
      <c r="TRI56" s="163" t="s">
        <v>491</v>
      </c>
      <c r="TRJ56" s="163" t="s">
        <v>491</v>
      </c>
      <c r="TRK56" s="163" t="s">
        <v>491</v>
      </c>
      <c r="TRL56" s="163" t="s">
        <v>491</v>
      </c>
      <c r="TRM56" s="163" t="s">
        <v>491</v>
      </c>
      <c r="TRN56" s="163" t="s">
        <v>491</v>
      </c>
      <c r="TRO56" s="163" t="s">
        <v>491</v>
      </c>
      <c r="TRP56" s="163" t="s">
        <v>491</v>
      </c>
      <c r="TRQ56" s="163" t="s">
        <v>491</v>
      </c>
      <c r="TRR56" s="163" t="s">
        <v>491</v>
      </c>
      <c r="TRS56" s="163" t="s">
        <v>491</v>
      </c>
      <c r="TRT56" s="163" t="s">
        <v>491</v>
      </c>
      <c r="TRU56" s="163" t="s">
        <v>491</v>
      </c>
      <c r="TRV56" s="163" t="s">
        <v>491</v>
      </c>
      <c r="TRW56" s="163" t="s">
        <v>491</v>
      </c>
      <c r="TRX56" s="163" t="s">
        <v>491</v>
      </c>
      <c r="TRY56" s="163" t="s">
        <v>491</v>
      </c>
      <c r="TRZ56" s="163" t="s">
        <v>491</v>
      </c>
      <c r="TSA56" s="163" t="s">
        <v>491</v>
      </c>
      <c r="TSB56" s="163" t="s">
        <v>491</v>
      </c>
      <c r="TSC56" s="163" t="s">
        <v>491</v>
      </c>
      <c r="TSD56" s="163" t="s">
        <v>491</v>
      </c>
      <c r="TSE56" s="163" t="s">
        <v>491</v>
      </c>
      <c r="TSF56" s="163" t="s">
        <v>491</v>
      </c>
      <c r="TSG56" s="163" t="s">
        <v>491</v>
      </c>
      <c r="TSH56" s="163" t="s">
        <v>491</v>
      </c>
      <c r="TSI56" s="163" t="s">
        <v>491</v>
      </c>
      <c r="TSJ56" s="163" t="s">
        <v>491</v>
      </c>
      <c r="TSK56" s="163" t="s">
        <v>491</v>
      </c>
      <c r="TSL56" s="163" t="s">
        <v>491</v>
      </c>
      <c r="TSM56" s="163" t="s">
        <v>491</v>
      </c>
      <c r="TSN56" s="163" t="s">
        <v>491</v>
      </c>
      <c r="TSO56" s="163" t="s">
        <v>491</v>
      </c>
      <c r="TSP56" s="163" t="s">
        <v>491</v>
      </c>
      <c r="TSQ56" s="163" t="s">
        <v>491</v>
      </c>
      <c r="TSR56" s="163" t="s">
        <v>491</v>
      </c>
      <c r="TSS56" s="163" t="s">
        <v>491</v>
      </c>
      <c r="TST56" s="163" t="s">
        <v>491</v>
      </c>
      <c r="TSU56" s="163" t="s">
        <v>491</v>
      </c>
      <c r="TSV56" s="163" t="s">
        <v>491</v>
      </c>
      <c r="TSW56" s="163" t="s">
        <v>491</v>
      </c>
      <c r="TSX56" s="163" t="s">
        <v>491</v>
      </c>
      <c r="TSY56" s="163" t="s">
        <v>491</v>
      </c>
      <c r="TSZ56" s="163" t="s">
        <v>491</v>
      </c>
      <c r="TTA56" s="163" t="s">
        <v>491</v>
      </c>
      <c r="TTB56" s="163" t="s">
        <v>491</v>
      </c>
      <c r="TTC56" s="163" t="s">
        <v>491</v>
      </c>
      <c r="TTD56" s="163" t="s">
        <v>491</v>
      </c>
      <c r="TTE56" s="163" t="s">
        <v>491</v>
      </c>
      <c r="TTF56" s="163" t="s">
        <v>491</v>
      </c>
      <c r="TTG56" s="163" t="s">
        <v>491</v>
      </c>
      <c r="TTH56" s="163" t="s">
        <v>491</v>
      </c>
      <c r="TTI56" s="163" t="s">
        <v>491</v>
      </c>
      <c r="TTJ56" s="163" t="s">
        <v>491</v>
      </c>
      <c r="TTK56" s="163" t="s">
        <v>491</v>
      </c>
      <c r="TTL56" s="163" t="s">
        <v>491</v>
      </c>
      <c r="TTM56" s="163" t="s">
        <v>491</v>
      </c>
      <c r="TTN56" s="163" t="s">
        <v>491</v>
      </c>
      <c r="TTO56" s="163" t="s">
        <v>491</v>
      </c>
      <c r="TTP56" s="163" t="s">
        <v>491</v>
      </c>
      <c r="TTQ56" s="163" t="s">
        <v>491</v>
      </c>
      <c r="TTR56" s="163" t="s">
        <v>491</v>
      </c>
      <c r="TTS56" s="163" t="s">
        <v>491</v>
      </c>
      <c r="TTT56" s="163" t="s">
        <v>491</v>
      </c>
      <c r="TTU56" s="163" t="s">
        <v>491</v>
      </c>
      <c r="TTV56" s="163" t="s">
        <v>491</v>
      </c>
      <c r="TTW56" s="163" t="s">
        <v>491</v>
      </c>
      <c r="TTX56" s="163" t="s">
        <v>491</v>
      </c>
      <c r="TTY56" s="163" t="s">
        <v>491</v>
      </c>
      <c r="TTZ56" s="163" t="s">
        <v>491</v>
      </c>
      <c r="TUA56" s="163" t="s">
        <v>491</v>
      </c>
      <c r="TUB56" s="163" t="s">
        <v>491</v>
      </c>
      <c r="TUC56" s="163" t="s">
        <v>491</v>
      </c>
      <c r="TUD56" s="163" t="s">
        <v>491</v>
      </c>
      <c r="TUE56" s="163" t="s">
        <v>491</v>
      </c>
      <c r="TUF56" s="163" t="s">
        <v>491</v>
      </c>
      <c r="TUG56" s="163" t="s">
        <v>491</v>
      </c>
      <c r="TUH56" s="163" t="s">
        <v>491</v>
      </c>
      <c r="TUI56" s="163" t="s">
        <v>491</v>
      </c>
      <c r="TUJ56" s="163" t="s">
        <v>491</v>
      </c>
      <c r="TUK56" s="163" t="s">
        <v>491</v>
      </c>
      <c r="TUL56" s="163" t="s">
        <v>491</v>
      </c>
      <c r="TUM56" s="163" t="s">
        <v>491</v>
      </c>
      <c r="TUN56" s="163" t="s">
        <v>491</v>
      </c>
      <c r="TUO56" s="163" t="s">
        <v>491</v>
      </c>
      <c r="TUP56" s="163" t="s">
        <v>491</v>
      </c>
      <c r="TUQ56" s="163" t="s">
        <v>491</v>
      </c>
      <c r="TUR56" s="163" t="s">
        <v>491</v>
      </c>
      <c r="TUS56" s="163" t="s">
        <v>491</v>
      </c>
      <c r="TUT56" s="163" t="s">
        <v>491</v>
      </c>
      <c r="TUU56" s="163" t="s">
        <v>491</v>
      </c>
      <c r="TUV56" s="163" t="s">
        <v>491</v>
      </c>
      <c r="TUW56" s="163" t="s">
        <v>491</v>
      </c>
      <c r="TUX56" s="163" t="s">
        <v>491</v>
      </c>
      <c r="TUY56" s="163" t="s">
        <v>491</v>
      </c>
      <c r="TUZ56" s="163" t="s">
        <v>491</v>
      </c>
      <c r="TVA56" s="163" t="s">
        <v>491</v>
      </c>
      <c r="TVB56" s="163" t="s">
        <v>491</v>
      </c>
      <c r="TVC56" s="163" t="s">
        <v>491</v>
      </c>
      <c r="TVD56" s="163" t="s">
        <v>491</v>
      </c>
      <c r="TVE56" s="163" t="s">
        <v>491</v>
      </c>
      <c r="TVF56" s="163" t="s">
        <v>491</v>
      </c>
      <c r="TVG56" s="163" t="s">
        <v>491</v>
      </c>
      <c r="TVH56" s="163" t="s">
        <v>491</v>
      </c>
      <c r="TVI56" s="163" t="s">
        <v>491</v>
      </c>
      <c r="TVJ56" s="163" t="s">
        <v>491</v>
      </c>
      <c r="TVK56" s="163" t="s">
        <v>491</v>
      </c>
      <c r="TVL56" s="163" t="s">
        <v>491</v>
      </c>
      <c r="TVM56" s="163" t="s">
        <v>491</v>
      </c>
      <c r="TVN56" s="163" t="s">
        <v>491</v>
      </c>
      <c r="TVO56" s="163" t="s">
        <v>491</v>
      </c>
      <c r="TVP56" s="163" t="s">
        <v>491</v>
      </c>
      <c r="TVQ56" s="163" t="s">
        <v>491</v>
      </c>
      <c r="TVR56" s="163" t="s">
        <v>491</v>
      </c>
      <c r="TVS56" s="163" t="s">
        <v>491</v>
      </c>
      <c r="TVT56" s="163" t="s">
        <v>491</v>
      </c>
      <c r="TVU56" s="163" t="s">
        <v>491</v>
      </c>
      <c r="TVV56" s="163" t="s">
        <v>491</v>
      </c>
      <c r="TVW56" s="163" t="s">
        <v>491</v>
      </c>
      <c r="TVX56" s="163" t="s">
        <v>491</v>
      </c>
      <c r="TVY56" s="163" t="s">
        <v>491</v>
      </c>
      <c r="TVZ56" s="163" t="s">
        <v>491</v>
      </c>
      <c r="TWA56" s="163" t="s">
        <v>491</v>
      </c>
      <c r="TWB56" s="163" t="s">
        <v>491</v>
      </c>
      <c r="TWC56" s="163" t="s">
        <v>491</v>
      </c>
      <c r="TWD56" s="163" t="s">
        <v>491</v>
      </c>
      <c r="TWE56" s="163" t="s">
        <v>491</v>
      </c>
      <c r="TWF56" s="163" t="s">
        <v>491</v>
      </c>
      <c r="TWG56" s="163" t="s">
        <v>491</v>
      </c>
      <c r="TWH56" s="163" t="s">
        <v>491</v>
      </c>
      <c r="TWI56" s="163" t="s">
        <v>491</v>
      </c>
      <c r="TWJ56" s="163" t="s">
        <v>491</v>
      </c>
      <c r="TWK56" s="163" t="s">
        <v>491</v>
      </c>
      <c r="TWL56" s="163" t="s">
        <v>491</v>
      </c>
      <c r="TWM56" s="163" t="s">
        <v>491</v>
      </c>
      <c r="TWN56" s="163" t="s">
        <v>491</v>
      </c>
      <c r="TWO56" s="163" t="s">
        <v>491</v>
      </c>
      <c r="TWP56" s="163" t="s">
        <v>491</v>
      </c>
      <c r="TWQ56" s="163" t="s">
        <v>491</v>
      </c>
      <c r="TWR56" s="163" t="s">
        <v>491</v>
      </c>
      <c r="TWS56" s="163" t="s">
        <v>491</v>
      </c>
      <c r="TWT56" s="163" t="s">
        <v>491</v>
      </c>
      <c r="TWU56" s="163" t="s">
        <v>491</v>
      </c>
      <c r="TWV56" s="163" t="s">
        <v>491</v>
      </c>
      <c r="TWW56" s="163" t="s">
        <v>491</v>
      </c>
      <c r="TWX56" s="163" t="s">
        <v>491</v>
      </c>
      <c r="TWY56" s="163" t="s">
        <v>491</v>
      </c>
      <c r="TWZ56" s="163" t="s">
        <v>491</v>
      </c>
      <c r="TXA56" s="163" t="s">
        <v>491</v>
      </c>
      <c r="TXB56" s="163" t="s">
        <v>491</v>
      </c>
      <c r="TXC56" s="163" t="s">
        <v>491</v>
      </c>
      <c r="TXD56" s="163" t="s">
        <v>491</v>
      </c>
      <c r="TXE56" s="163" t="s">
        <v>491</v>
      </c>
      <c r="TXF56" s="163" t="s">
        <v>491</v>
      </c>
      <c r="TXG56" s="163" t="s">
        <v>491</v>
      </c>
      <c r="TXH56" s="163" t="s">
        <v>491</v>
      </c>
      <c r="TXI56" s="163" t="s">
        <v>491</v>
      </c>
      <c r="TXJ56" s="163" t="s">
        <v>491</v>
      </c>
      <c r="TXK56" s="163" t="s">
        <v>491</v>
      </c>
      <c r="TXL56" s="163" t="s">
        <v>491</v>
      </c>
      <c r="TXM56" s="163" t="s">
        <v>491</v>
      </c>
      <c r="TXN56" s="163" t="s">
        <v>491</v>
      </c>
      <c r="TXO56" s="163" t="s">
        <v>491</v>
      </c>
      <c r="TXP56" s="163" t="s">
        <v>491</v>
      </c>
      <c r="TXQ56" s="163" t="s">
        <v>491</v>
      </c>
      <c r="TXR56" s="163" t="s">
        <v>491</v>
      </c>
      <c r="TXS56" s="163" t="s">
        <v>491</v>
      </c>
      <c r="TXT56" s="163" t="s">
        <v>491</v>
      </c>
      <c r="TXU56" s="163" t="s">
        <v>491</v>
      </c>
      <c r="TXV56" s="163" t="s">
        <v>491</v>
      </c>
      <c r="TXW56" s="163" t="s">
        <v>491</v>
      </c>
      <c r="TXX56" s="163" t="s">
        <v>491</v>
      </c>
      <c r="TXY56" s="163" t="s">
        <v>491</v>
      </c>
      <c r="TXZ56" s="163" t="s">
        <v>491</v>
      </c>
      <c r="TYA56" s="163" t="s">
        <v>491</v>
      </c>
      <c r="TYB56" s="163" t="s">
        <v>491</v>
      </c>
      <c r="TYC56" s="163" t="s">
        <v>491</v>
      </c>
      <c r="TYD56" s="163" t="s">
        <v>491</v>
      </c>
      <c r="TYE56" s="163" t="s">
        <v>491</v>
      </c>
      <c r="TYF56" s="163" t="s">
        <v>491</v>
      </c>
      <c r="TYG56" s="163" t="s">
        <v>491</v>
      </c>
      <c r="TYH56" s="163" t="s">
        <v>491</v>
      </c>
      <c r="TYI56" s="163" t="s">
        <v>491</v>
      </c>
      <c r="TYJ56" s="163" t="s">
        <v>491</v>
      </c>
      <c r="TYK56" s="163" t="s">
        <v>491</v>
      </c>
      <c r="TYL56" s="163" t="s">
        <v>491</v>
      </c>
      <c r="TYM56" s="163" t="s">
        <v>491</v>
      </c>
      <c r="TYN56" s="163" t="s">
        <v>491</v>
      </c>
      <c r="TYO56" s="163" t="s">
        <v>491</v>
      </c>
      <c r="TYP56" s="163" t="s">
        <v>491</v>
      </c>
      <c r="TYQ56" s="163" t="s">
        <v>491</v>
      </c>
      <c r="TYR56" s="163" t="s">
        <v>491</v>
      </c>
      <c r="TYS56" s="163" t="s">
        <v>491</v>
      </c>
      <c r="TYT56" s="163" t="s">
        <v>491</v>
      </c>
      <c r="TYU56" s="163" t="s">
        <v>491</v>
      </c>
      <c r="TYV56" s="163" t="s">
        <v>491</v>
      </c>
      <c r="TYW56" s="163" t="s">
        <v>491</v>
      </c>
      <c r="TYX56" s="163" t="s">
        <v>491</v>
      </c>
      <c r="TYY56" s="163" t="s">
        <v>491</v>
      </c>
      <c r="TYZ56" s="163" t="s">
        <v>491</v>
      </c>
      <c r="TZA56" s="163" t="s">
        <v>491</v>
      </c>
      <c r="TZB56" s="163" t="s">
        <v>491</v>
      </c>
      <c r="TZC56" s="163" t="s">
        <v>491</v>
      </c>
      <c r="TZD56" s="163" t="s">
        <v>491</v>
      </c>
      <c r="TZE56" s="163" t="s">
        <v>491</v>
      </c>
      <c r="TZF56" s="163" t="s">
        <v>491</v>
      </c>
      <c r="TZG56" s="163" t="s">
        <v>491</v>
      </c>
      <c r="TZH56" s="163" t="s">
        <v>491</v>
      </c>
      <c r="TZI56" s="163" t="s">
        <v>491</v>
      </c>
      <c r="TZJ56" s="163" t="s">
        <v>491</v>
      </c>
      <c r="TZK56" s="163" t="s">
        <v>491</v>
      </c>
      <c r="TZL56" s="163" t="s">
        <v>491</v>
      </c>
      <c r="TZM56" s="163" t="s">
        <v>491</v>
      </c>
      <c r="TZN56" s="163" t="s">
        <v>491</v>
      </c>
      <c r="TZO56" s="163" t="s">
        <v>491</v>
      </c>
      <c r="TZP56" s="163" t="s">
        <v>491</v>
      </c>
      <c r="TZQ56" s="163" t="s">
        <v>491</v>
      </c>
      <c r="TZR56" s="163" t="s">
        <v>491</v>
      </c>
      <c r="TZS56" s="163" t="s">
        <v>491</v>
      </c>
      <c r="TZT56" s="163" t="s">
        <v>491</v>
      </c>
      <c r="TZU56" s="163" t="s">
        <v>491</v>
      </c>
      <c r="TZV56" s="163" t="s">
        <v>491</v>
      </c>
      <c r="TZW56" s="163" t="s">
        <v>491</v>
      </c>
      <c r="TZX56" s="163" t="s">
        <v>491</v>
      </c>
      <c r="TZY56" s="163" t="s">
        <v>491</v>
      </c>
      <c r="TZZ56" s="163" t="s">
        <v>491</v>
      </c>
      <c r="UAA56" s="163" t="s">
        <v>491</v>
      </c>
      <c r="UAB56" s="163" t="s">
        <v>491</v>
      </c>
      <c r="UAC56" s="163" t="s">
        <v>491</v>
      </c>
      <c r="UAD56" s="163" t="s">
        <v>491</v>
      </c>
      <c r="UAE56" s="163" t="s">
        <v>491</v>
      </c>
      <c r="UAF56" s="163" t="s">
        <v>491</v>
      </c>
      <c r="UAG56" s="163" t="s">
        <v>491</v>
      </c>
      <c r="UAH56" s="163" t="s">
        <v>491</v>
      </c>
      <c r="UAI56" s="163" t="s">
        <v>491</v>
      </c>
      <c r="UAJ56" s="163" t="s">
        <v>491</v>
      </c>
      <c r="UAK56" s="163" t="s">
        <v>491</v>
      </c>
      <c r="UAL56" s="163" t="s">
        <v>491</v>
      </c>
      <c r="UAM56" s="163" t="s">
        <v>491</v>
      </c>
      <c r="UAN56" s="163" t="s">
        <v>491</v>
      </c>
      <c r="UAO56" s="163" t="s">
        <v>491</v>
      </c>
      <c r="UAP56" s="163" t="s">
        <v>491</v>
      </c>
      <c r="UAQ56" s="163" t="s">
        <v>491</v>
      </c>
      <c r="UAR56" s="163" t="s">
        <v>491</v>
      </c>
      <c r="UAS56" s="163" t="s">
        <v>491</v>
      </c>
      <c r="UAT56" s="163" t="s">
        <v>491</v>
      </c>
      <c r="UAU56" s="163" t="s">
        <v>491</v>
      </c>
      <c r="UAV56" s="163" t="s">
        <v>491</v>
      </c>
      <c r="UAW56" s="163" t="s">
        <v>491</v>
      </c>
      <c r="UAX56" s="163" t="s">
        <v>491</v>
      </c>
      <c r="UAY56" s="163" t="s">
        <v>491</v>
      </c>
      <c r="UAZ56" s="163" t="s">
        <v>491</v>
      </c>
      <c r="UBA56" s="163" t="s">
        <v>491</v>
      </c>
      <c r="UBB56" s="163" t="s">
        <v>491</v>
      </c>
      <c r="UBC56" s="163" t="s">
        <v>491</v>
      </c>
      <c r="UBD56" s="163" t="s">
        <v>491</v>
      </c>
      <c r="UBE56" s="163" t="s">
        <v>491</v>
      </c>
      <c r="UBF56" s="163" t="s">
        <v>491</v>
      </c>
      <c r="UBG56" s="163" t="s">
        <v>491</v>
      </c>
      <c r="UBH56" s="163" t="s">
        <v>491</v>
      </c>
      <c r="UBI56" s="163" t="s">
        <v>491</v>
      </c>
      <c r="UBJ56" s="163" t="s">
        <v>491</v>
      </c>
      <c r="UBK56" s="163" t="s">
        <v>491</v>
      </c>
      <c r="UBL56" s="163" t="s">
        <v>491</v>
      </c>
      <c r="UBM56" s="163" t="s">
        <v>491</v>
      </c>
      <c r="UBN56" s="163" t="s">
        <v>491</v>
      </c>
      <c r="UBO56" s="163" t="s">
        <v>491</v>
      </c>
      <c r="UBP56" s="163" t="s">
        <v>491</v>
      </c>
      <c r="UBQ56" s="163" t="s">
        <v>491</v>
      </c>
      <c r="UBR56" s="163" t="s">
        <v>491</v>
      </c>
      <c r="UBS56" s="163" t="s">
        <v>491</v>
      </c>
      <c r="UBT56" s="163" t="s">
        <v>491</v>
      </c>
      <c r="UBU56" s="163" t="s">
        <v>491</v>
      </c>
      <c r="UBV56" s="163" t="s">
        <v>491</v>
      </c>
      <c r="UBW56" s="163" t="s">
        <v>491</v>
      </c>
      <c r="UBX56" s="163" t="s">
        <v>491</v>
      </c>
      <c r="UBY56" s="163" t="s">
        <v>491</v>
      </c>
      <c r="UBZ56" s="163" t="s">
        <v>491</v>
      </c>
      <c r="UCA56" s="163" t="s">
        <v>491</v>
      </c>
      <c r="UCB56" s="163" t="s">
        <v>491</v>
      </c>
      <c r="UCC56" s="163" t="s">
        <v>491</v>
      </c>
      <c r="UCD56" s="163" t="s">
        <v>491</v>
      </c>
      <c r="UCE56" s="163" t="s">
        <v>491</v>
      </c>
      <c r="UCF56" s="163" t="s">
        <v>491</v>
      </c>
      <c r="UCG56" s="163" t="s">
        <v>491</v>
      </c>
      <c r="UCH56" s="163" t="s">
        <v>491</v>
      </c>
      <c r="UCI56" s="163" t="s">
        <v>491</v>
      </c>
      <c r="UCJ56" s="163" t="s">
        <v>491</v>
      </c>
      <c r="UCK56" s="163" t="s">
        <v>491</v>
      </c>
      <c r="UCL56" s="163" t="s">
        <v>491</v>
      </c>
      <c r="UCM56" s="163" t="s">
        <v>491</v>
      </c>
      <c r="UCN56" s="163" t="s">
        <v>491</v>
      </c>
      <c r="UCO56" s="163" t="s">
        <v>491</v>
      </c>
      <c r="UCP56" s="163" t="s">
        <v>491</v>
      </c>
      <c r="UCQ56" s="163" t="s">
        <v>491</v>
      </c>
      <c r="UCR56" s="163" t="s">
        <v>491</v>
      </c>
      <c r="UCS56" s="163" t="s">
        <v>491</v>
      </c>
      <c r="UCT56" s="163" t="s">
        <v>491</v>
      </c>
      <c r="UCU56" s="163" t="s">
        <v>491</v>
      </c>
      <c r="UCV56" s="163" t="s">
        <v>491</v>
      </c>
      <c r="UCW56" s="163" t="s">
        <v>491</v>
      </c>
      <c r="UCX56" s="163" t="s">
        <v>491</v>
      </c>
      <c r="UCY56" s="163" t="s">
        <v>491</v>
      </c>
      <c r="UCZ56" s="163" t="s">
        <v>491</v>
      </c>
      <c r="UDA56" s="163" t="s">
        <v>491</v>
      </c>
      <c r="UDB56" s="163" t="s">
        <v>491</v>
      </c>
      <c r="UDC56" s="163" t="s">
        <v>491</v>
      </c>
      <c r="UDD56" s="163" t="s">
        <v>491</v>
      </c>
      <c r="UDE56" s="163" t="s">
        <v>491</v>
      </c>
      <c r="UDF56" s="163" t="s">
        <v>491</v>
      </c>
      <c r="UDG56" s="163" t="s">
        <v>491</v>
      </c>
      <c r="UDH56" s="163" t="s">
        <v>491</v>
      </c>
      <c r="UDI56" s="163" t="s">
        <v>491</v>
      </c>
      <c r="UDJ56" s="163" t="s">
        <v>491</v>
      </c>
      <c r="UDK56" s="163" t="s">
        <v>491</v>
      </c>
      <c r="UDL56" s="163" t="s">
        <v>491</v>
      </c>
      <c r="UDM56" s="163" t="s">
        <v>491</v>
      </c>
      <c r="UDN56" s="163" t="s">
        <v>491</v>
      </c>
      <c r="UDO56" s="163" t="s">
        <v>491</v>
      </c>
      <c r="UDP56" s="163" t="s">
        <v>491</v>
      </c>
      <c r="UDQ56" s="163" t="s">
        <v>491</v>
      </c>
      <c r="UDR56" s="163" t="s">
        <v>491</v>
      </c>
      <c r="UDS56" s="163" t="s">
        <v>491</v>
      </c>
      <c r="UDT56" s="163" t="s">
        <v>491</v>
      </c>
      <c r="UDU56" s="163" t="s">
        <v>491</v>
      </c>
      <c r="UDV56" s="163" t="s">
        <v>491</v>
      </c>
      <c r="UDW56" s="163" t="s">
        <v>491</v>
      </c>
      <c r="UDX56" s="163" t="s">
        <v>491</v>
      </c>
      <c r="UDY56" s="163" t="s">
        <v>491</v>
      </c>
      <c r="UDZ56" s="163" t="s">
        <v>491</v>
      </c>
      <c r="UEA56" s="163" t="s">
        <v>491</v>
      </c>
      <c r="UEB56" s="163" t="s">
        <v>491</v>
      </c>
      <c r="UEC56" s="163" t="s">
        <v>491</v>
      </c>
      <c r="UED56" s="163" t="s">
        <v>491</v>
      </c>
      <c r="UEE56" s="163" t="s">
        <v>491</v>
      </c>
      <c r="UEF56" s="163" t="s">
        <v>491</v>
      </c>
      <c r="UEG56" s="163" t="s">
        <v>491</v>
      </c>
      <c r="UEH56" s="163" t="s">
        <v>491</v>
      </c>
      <c r="UEI56" s="163" t="s">
        <v>491</v>
      </c>
      <c r="UEJ56" s="163" t="s">
        <v>491</v>
      </c>
      <c r="UEK56" s="163" t="s">
        <v>491</v>
      </c>
      <c r="UEL56" s="163" t="s">
        <v>491</v>
      </c>
      <c r="UEM56" s="163" t="s">
        <v>491</v>
      </c>
      <c r="UEN56" s="163" t="s">
        <v>491</v>
      </c>
      <c r="UEO56" s="163" t="s">
        <v>491</v>
      </c>
      <c r="UEP56" s="163" t="s">
        <v>491</v>
      </c>
      <c r="UEQ56" s="163" t="s">
        <v>491</v>
      </c>
      <c r="UER56" s="163" t="s">
        <v>491</v>
      </c>
      <c r="UES56" s="163" t="s">
        <v>491</v>
      </c>
      <c r="UET56" s="163" t="s">
        <v>491</v>
      </c>
      <c r="UEU56" s="163" t="s">
        <v>491</v>
      </c>
      <c r="UEV56" s="163" t="s">
        <v>491</v>
      </c>
      <c r="UEW56" s="163" t="s">
        <v>491</v>
      </c>
      <c r="UEX56" s="163" t="s">
        <v>491</v>
      </c>
      <c r="UEY56" s="163" t="s">
        <v>491</v>
      </c>
      <c r="UEZ56" s="163" t="s">
        <v>491</v>
      </c>
      <c r="UFA56" s="163" t="s">
        <v>491</v>
      </c>
      <c r="UFB56" s="163" t="s">
        <v>491</v>
      </c>
      <c r="UFC56" s="163" t="s">
        <v>491</v>
      </c>
      <c r="UFD56" s="163" t="s">
        <v>491</v>
      </c>
      <c r="UFE56" s="163" t="s">
        <v>491</v>
      </c>
      <c r="UFF56" s="163" t="s">
        <v>491</v>
      </c>
      <c r="UFG56" s="163" t="s">
        <v>491</v>
      </c>
      <c r="UFH56" s="163" t="s">
        <v>491</v>
      </c>
      <c r="UFI56" s="163" t="s">
        <v>491</v>
      </c>
      <c r="UFJ56" s="163" t="s">
        <v>491</v>
      </c>
      <c r="UFK56" s="163" t="s">
        <v>491</v>
      </c>
      <c r="UFL56" s="163" t="s">
        <v>491</v>
      </c>
      <c r="UFM56" s="163" t="s">
        <v>491</v>
      </c>
      <c r="UFN56" s="163" t="s">
        <v>491</v>
      </c>
      <c r="UFO56" s="163" t="s">
        <v>491</v>
      </c>
      <c r="UFP56" s="163" t="s">
        <v>491</v>
      </c>
      <c r="UFQ56" s="163" t="s">
        <v>491</v>
      </c>
      <c r="UFR56" s="163" t="s">
        <v>491</v>
      </c>
      <c r="UFS56" s="163" t="s">
        <v>491</v>
      </c>
      <c r="UFT56" s="163" t="s">
        <v>491</v>
      </c>
      <c r="UFU56" s="163" t="s">
        <v>491</v>
      </c>
      <c r="UFV56" s="163" t="s">
        <v>491</v>
      </c>
      <c r="UFW56" s="163" t="s">
        <v>491</v>
      </c>
      <c r="UFX56" s="163" t="s">
        <v>491</v>
      </c>
      <c r="UFY56" s="163" t="s">
        <v>491</v>
      </c>
      <c r="UFZ56" s="163" t="s">
        <v>491</v>
      </c>
      <c r="UGA56" s="163" t="s">
        <v>491</v>
      </c>
      <c r="UGB56" s="163" t="s">
        <v>491</v>
      </c>
      <c r="UGC56" s="163" t="s">
        <v>491</v>
      </c>
      <c r="UGD56" s="163" t="s">
        <v>491</v>
      </c>
      <c r="UGE56" s="163" t="s">
        <v>491</v>
      </c>
      <c r="UGF56" s="163" t="s">
        <v>491</v>
      </c>
      <c r="UGG56" s="163" t="s">
        <v>491</v>
      </c>
      <c r="UGH56" s="163" t="s">
        <v>491</v>
      </c>
      <c r="UGI56" s="163" t="s">
        <v>491</v>
      </c>
      <c r="UGJ56" s="163" t="s">
        <v>491</v>
      </c>
      <c r="UGK56" s="163" t="s">
        <v>491</v>
      </c>
      <c r="UGL56" s="163" t="s">
        <v>491</v>
      </c>
      <c r="UGM56" s="163" t="s">
        <v>491</v>
      </c>
      <c r="UGN56" s="163" t="s">
        <v>491</v>
      </c>
      <c r="UGO56" s="163" t="s">
        <v>491</v>
      </c>
      <c r="UGP56" s="163" t="s">
        <v>491</v>
      </c>
      <c r="UGQ56" s="163" t="s">
        <v>491</v>
      </c>
      <c r="UGR56" s="163" t="s">
        <v>491</v>
      </c>
      <c r="UGS56" s="163" t="s">
        <v>491</v>
      </c>
      <c r="UGT56" s="163" t="s">
        <v>491</v>
      </c>
      <c r="UGU56" s="163" t="s">
        <v>491</v>
      </c>
      <c r="UGV56" s="163" t="s">
        <v>491</v>
      </c>
      <c r="UGW56" s="163" t="s">
        <v>491</v>
      </c>
      <c r="UGX56" s="163" t="s">
        <v>491</v>
      </c>
      <c r="UGY56" s="163" t="s">
        <v>491</v>
      </c>
      <c r="UGZ56" s="163" t="s">
        <v>491</v>
      </c>
      <c r="UHA56" s="163" t="s">
        <v>491</v>
      </c>
      <c r="UHB56" s="163" t="s">
        <v>491</v>
      </c>
      <c r="UHC56" s="163" t="s">
        <v>491</v>
      </c>
      <c r="UHD56" s="163" t="s">
        <v>491</v>
      </c>
      <c r="UHE56" s="163" t="s">
        <v>491</v>
      </c>
      <c r="UHF56" s="163" t="s">
        <v>491</v>
      </c>
      <c r="UHG56" s="163" t="s">
        <v>491</v>
      </c>
      <c r="UHH56" s="163" t="s">
        <v>491</v>
      </c>
      <c r="UHI56" s="163" t="s">
        <v>491</v>
      </c>
      <c r="UHJ56" s="163" t="s">
        <v>491</v>
      </c>
      <c r="UHK56" s="163" t="s">
        <v>491</v>
      </c>
      <c r="UHL56" s="163" t="s">
        <v>491</v>
      </c>
      <c r="UHM56" s="163" t="s">
        <v>491</v>
      </c>
      <c r="UHN56" s="163" t="s">
        <v>491</v>
      </c>
      <c r="UHO56" s="163" t="s">
        <v>491</v>
      </c>
      <c r="UHP56" s="163" t="s">
        <v>491</v>
      </c>
      <c r="UHQ56" s="163" t="s">
        <v>491</v>
      </c>
      <c r="UHR56" s="163" t="s">
        <v>491</v>
      </c>
      <c r="UHS56" s="163" t="s">
        <v>491</v>
      </c>
      <c r="UHT56" s="163" t="s">
        <v>491</v>
      </c>
      <c r="UHU56" s="163" t="s">
        <v>491</v>
      </c>
      <c r="UHV56" s="163" t="s">
        <v>491</v>
      </c>
      <c r="UHW56" s="163" t="s">
        <v>491</v>
      </c>
      <c r="UHX56" s="163" t="s">
        <v>491</v>
      </c>
      <c r="UHY56" s="163" t="s">
        <v>491</v>
      </c>
      <c r="UHZ56" s="163" t="s">
        <v>491</v>
      </c>
      <c r="UIA56" s="163" t="s">
        <v>491</v>
      </c>
      <c r="UIB56" s="163" t="s">
        <v>491</v>
      </c>
      <c r="UIC56" s="163" t="s">
        <v>491</v>
      </c>
      <c r="UID56" s="163" t="s">
        <v>491</v>
      </c>
      <c r="UIE56" s="163" t="s">
        <v>491</v>
      </c>
      <c r="UIF56" s="163" t="s">
        <v>491</v>
      </c>
      <c r="UIG56" s="163" t="s">
        <v>491</v>
      </c>
      <c r="UIH56" s="163" t="s">
        <v>491</v>
      </c>
      <c r="UII56" s="163" t="s">
        <v>491</v>
      </c>
      <c r="UIJ56" s="163" t="s">
        <v>491</v>
      </c>
      <c r="UIK56" s="163" t="s">
        <v>491</v>
      </c>
      <c r="UIL56" s="163" t="s">
        <v>491</v>
      </c>
      <c r="UIM56" s="163" t="s">
        <v>491</v>
      </c>
      <c r="UIN56" s="163" t="s">
        <v>491</v>
      </c>
      <c r="UIO56" s="163" t="s">
        <v>491</v>
      </c>
      <c r="UIP56" s="163" t="s">
        <v>491</v>
      </c>
      <c r="UIQ56" s="163" t="s">
        <v>491</v>
      </c>
      <c r="UIR56" s="163" t="s">
        <v>491</v>
      </c>
      <c r="UIS56" s="163" t="s">
        <v>491</v>
      </c>
      <c r="UIT56" s="163" t="s">
        <v>491</v>
      </c>
      <c r="UIU56" s="163" t="s">
        <v>491</v>
      </c>
      <c r="UIV56" s="163" t="s">
        <v>491</v>
      </c>
      <c r="UIW56" s="163" t="s">
        <v>491</v>
      </c>
      <c r="UIX56" s="163" t="s">
        <v>491</v>
      </c>
      <c r="UIY56" s="163" t="s">
        <v>491</v>
      </c>
      <c r="UIZ56" s="163" t="s">
        <v>491</v>
      </c>
      <c r="UJA56" s="163" t="s">
        <v>491</v>
      </c>
      <c r="UJB56" s="163" t="s">
        <v>491</v>
      </c>
      <c r="UJC56" s="163" t="s">
        <v>491</v>
      </c>
      <c r="UJD56" s="163" t="s">
        <v>491</v>
      </c>
      <c r="UJE56" s="163" t="s">
        <v>491</v>
      </c>
      <c r="UJF56" s="163" t="s">
        <v>491</v>
      </c>
      <c r="UJG56" s="163" t="s">
        <v>491</v>
      </c>
      <c r="UJH56" s="163" t="s">
        <v>491</v>
      </c>
      <c r="UJI56" s="163" t="s">
        <v>491</v>
      </c>
      <c r="UJJ56" s="163" t="s">
        <v>491</v>
      </c>
      <c r="UJK56" s="163" t="s">
        <v>491</v>
      </c>
      <c r="UJL56" s="163" t="s">
        <v>491</v>
      </c>
      <c r="UJM56" s="163" t="s">
        <v>491</v>
      </c>
      <c r="UJN56" s="163" t="s">
        <v>491</v>
      </c>
      <c r="UJO56" s="163" t="s">
        <v>491</v>
      </c>
      <c r="UJP56" s="163" t="s">
        <v>491</v>
      </c>
      <c r="UJQ56" s="163" t="s">
        <v>491</v>
      </c>
      <c r="UJR56" s="163" t="s">
        <v>491</v>
      </c>
      <c r="UJS56" s="163" t="s">
        <v>491</v>
      </c>
      <c r="UJT56" s="163" t="s">
        <v>491</v>
      </c>
      <c r="UJU56" s="163" t="s">
        <v>491</v>
      </c>
      <c r="UJV56" s="163" t="s">
        <v>491</v>
      </c>
      <c r="UJW56" s="163" t="s">
        <v>491</v>
      </c>
      <c r="UJX56" s="163" t="s">
        <v>491</v>
      </c>
      <c r="UJY56" s="163" t="s">
        <v>491</v>
      </c>
      <c r="UJZ56" s="163" t="s">
        <v>491</v>
      </c>
      <c r="UKA56" s="163" t="s">
        <v>491</v>
      </c>
      <c r="UKB56" s="163" t="s">
        <v>491</v>
      </c>
      <c r="UKC56" s="163" t="s">
        <v>491</v>
      </c>
      <c r="UKD56" s="163" t="s">
        <v>491</v>
      </c>
      <c r="UKE56" s="163" t="s">
        <v>491</v>
      </c>
      <c r="UKF56" s="163" t="s">
        <v>491</v>
      </c>
      <c r="UKG56" s="163" t="s">
        <v>491</v>
      </c>
      <c r="UKH56" s="163" t="s">
        <v>491</v>
      </c>
      <c r="UKI56" s="163" t="s">
        <v>491</v>
      </c>
      <c r="UKJ56" s="163" t="s">
        <v>491</v>
      </c>
      <c r="UKK56" s="163" t="s">
        <v>491</v>
      </c>
      <c r="UKL56" s="163" t="s">
        <v>491</v>
      </c>
      <c r="UKM56" s="163" t="s">
        <v>491</v>
      </c>
      <c r="UKN56" s="163" t="s">
        <v>491</v>
      </c>
      <c r="UKO56" s="163" t="s">
        <v>491</v>
      </c>
      <c r="UKP56" s="163" t="s">
        <v>491</v>
      </c>
      <c r="UKQ56" s="163" t="s">
        <v>491</v>
      </c>
      <c r="UKR56" s="163" t="s">
        <v>491</v>
      </c>
      <c r="UKS56" s="163" t="s">
        <v>491</v>
      </c>
      <c r="UKT56" s="163" t="s">
        <v>491</v>
      </c>
      <c r="UKU56" s="163" t="s">
        <v>491</v>
      </c>
      <c r="UKV56" s="163" t="s">
        <v>491</v>
      </c>
      <c r="UKW56" s="163" t="s">
        <v>491</v>
      </c>
      <c r="UKX56" s="163" t="s">
        <v>491</v>
      </c>
      <c r="UKY56" s="163" t="s">
        <v>491</v>
      </c>
      <c r="UKZ56" s="163" t="s">
        <v>491</v>
      </c>
      <c r="ULA56" s="163" t="s">
        <v>491</v>
      </c>
      <c r="ULB56" s="163" t="s">
        <v>491</v>
      </c>
      <c r="ULC56" s="163" t="s">
        <v>491</v>
      </c>
      <c r="ULD56" s="163" t="s">
        <v>491</v>
      </c>
      <c r="ULE56" s="163" t="s">
        <v>491</v>
      </c>
      <c r="ULF56" s="163" t="s">
        <v>491</v>
      </c>
      <c r="ULG56" s="163" t="s">
        <v>491</v>
      </c>
      <c r="ULH56" s="163" t="s">
        <v>491</v>
      </c>
      <c r="ULI56" s="163" t="s">
        <v>491</v>
      </c>
      <c r="ULJ56" s="163" t="s">
        <v>491</v>
      </c>
      <c r="ULK56" s="163" t="s">
        <v>491</v>
      </c>
      <c r="ULL56" s="163" t="s">
        <v>491</v>
      </c>
      <c r="ULM56" s="163" t="s">
        <v>491</v>
      </c>
      <c r="ULN56" s="163" t="s">
        <v>491</v>
      </c>
      <c r="ULO56" s="163" t="s">
        <v>491</v>
      </c>
      <c r="ULP56" s="163" t="s">
        <v>491</v>
      </c>
      <c r="ULQ56" s="163" t="s">
        <v>491</v>
      </c>
      <c r="ULR56" s="163" t="s">
        <v>491</v>
      </c>
      <c r="ULS56" s="163" t="s">
        <v>491</v>
      </c>
      <c r="ULT56" s="163" t="s">
        <v>491</v>
      </c>
      <c r="ULU56" s="163" t="s">
        <v>491</v>
      </c>
      <c r="ULV56" s="163" t="s">
        <v>491</v>
      </c>
      <c r="ULW56" s="163" t="s">
        <v>491</v>
      </c>
      <c r="ULX56" s="163" t="s">
        <v>491</v>
      </c>
      <c r="ULY56" s="163" t="s">
        <v>491</v>
      </c>
      <c r="ULZ56" s="163" t="s">
        <v>491</v>
      </c>
      <c r="UMA56" s="163" t="s">
        <v>491</v>
      </c>
      <c r="UMB56" s="163" t="s">
        <v>491</v>
      </c>
      <c r="UMC56" s="163" t="s">
        <v>491</v>
      </c>
      <c r="UMD56" s="163" t="s">
        <v>491</v>
      </c>
      <c r="UME56" s="163" t="s">
        <v>491</v>
      </c>
      <c r="UMF56" s="163" t="s">
        <v>491</v>
      </c>
      <c r="UMG56" s="163" t="s">
        <v>491</v>
      </c>
      <c r="UMH56" s="163" t="s">
        <v>491</v>
      </c>
      <c r="UMI56" s="163" t="s">
        <v>491</v>
      </c>
      <c r="UMJ56" s="163" t="s">
        <v>491</v>
      </c>
      <c r="UMK56" s="163" t="s">
        <v>491</v>
      </c>
      <c r="UML56" s="163" t="s">
        <v>491</v>
      </c>
      <c r="UMM56" s="163" t="s">
        <v>491</v>
      </c>
      <c r="UMN56" s="163" t="s">
        <v>491</v>
      </c>
      <c r="UMO56" s="163" t="s">
        <v>491</v>
      </c>
      <c r="UMP56" s="163" t="s">
        <v>491</v>
      </c>
      <c r="UMQ56" s="163" t="s">
        <v>491</v>
      </c>
      <c r="UMR56" s="163" t="s">
        <v>491</v>
      </c>
      <c r="UMS56" s="163" t="s">
        <v>491</v>
      </c>
      <c r="UMT56" s="163" t="s">
        <v>491</v>
      </c>
      <c r="UMU56" s="163" t="s">
        <v>491</v>
      </c>
      <c r="UMV56" s="163" t="s">
        <v>491</v>
      </c>
      <c r="UMW56" s="163" t="s">
        <v>491</v>
      </c>
      <c r="UMX56" s="163" t="s">
        <v>491</v>
      </c>
      <c r="UMY56" s="163" t="s">
        <v>491</v>
      </c>
      <c r="UMZ56" s="163" t="s">
        <v>491</v>
      </c>
      <c r="UNA56" s="163" t="s">
        <v>491</v>
      </c>
      <c r="UNB56" s="163" t="s">
        <v>491</v>
      </c>
      <c r="UNC56" s="163" t="s">
        <v>491</v>
      </c>
      <c r="UND56" s="163" t="s">
        <v>491</v>
      </c>
      <c r="UNE56" s="163" t="s">
        <v>491</v>
      </c>
      <c r="UNF56" s="163" t="s">
        <v>491</v>
      </c>
      <c r="UNG56" s="163" t="s">
        <v>491</v>
      </c>
      <c r="UNH56" s="163" t="s">
        <v>491</v>
      </c>
      <c r="UNI56" s="163" t="s">
        <v>491</v>
      </c>
      <c r="UNJ56" s="163" t="s">
        <v>491</v>
      </c>
      <c r="UNK56" s="163" t="s">
        <v>491</v>
      </c>
      <c r="UNL56" s="163" t="s">
        <v>491</v>
      </c>
      <c r="UNM56" s="163" t="s">
        <v>491</v>
      </c>
      <c r="UNN56" s="163" t="s">
        <v>491</v>
      </c>
      <c r="UNO56" s="163" t="s">
        <v>491</v>
      </c>
      <c r="UNP56" s="163" t="s">
        <v>491</v>
      </c>
      <c r="UNQ56" s="163" t="s">
        <v>491</v>
      </c>
      <c r="UNR56" s="163" t="s">
        <v>491</v>
      </c>
      <c r="UNS56" s="163" t="s">
        <v>491</v>
      </c>
      <c r="UNT56" s="163" t="s">
        <v>491</v>
      </c>
      <c r="UNU56" s="163" t="s">
        <v>491</v>
      </c>
      <c r="UNV56" s="163" t="s">
        <v>491</v>
      </c>
      <c r="UNW56" s="163" t="s">
        <v>491</v>
      </c>
      <c r="UNX56" s="163" t="s">
        <v>491</v>
      </c>
      <c r="UNY56" s="163" t="s">
        <v>491</v>
      </c>
      <c r="UNZ56" s="163" t="s">
        <v>491</v>
      </c>
      <c r="UOA56" s="163" t="s">
        <v>491</v>
      </c>
      <c r="UOB56" s="163" t="s">
        <v>491</v>
      </c>
      <c r="UOC56" s="163" t="s">
        <v>491</v>
      </c>
      <c r="UOD56" s="163" t="s">
        <v>491</v>
      </c>
      <c r="UOE56" s="163" t="s">
        <v>491</v>
      </c>
      <c r="UOF56" s="163" t="s">
        <v>491</v>
      </c>
      <c r="UOG56" s="163" t="s">
        <v>491</v>
      </c>
      <c r="UOH56" s="163" t="s">
        <v>491</v>
      </c>
      <c r="UOI56" s="163" t="s">
        <v>491</v>
      </c>
      <c r="UOJ56" s="163" t="s">
        <v>491</v>
      </c>
      <c r="UOK56" s="163" t="s">
        <v>491</v>
      </c>
      <c r="UOL56" s="163" t="s">
        <v>491</v>
      </c>
      <c r="UOM56" s="163" t="s">
        <v>491</v>
      </c>
      <c r="UON56" s="163" t="s">
        <v>491</v>
      </c>
      <c r="UOO56" s="163" t="s">
        <v>491</v>
      </c>
      <c r="UOP56" s="163" t="s">
        <v>491</v>
      </c>
      <c r="UOQ56" s="163" t="s">
        <v>491</v>
      </c>
      <c r="UOR56" s="163" t="s">
        <v>491</v>
      </c>
      <c r="UOS56" s="163" t="s">
        <v>491</v>
      </c>
      <c r="UOT56" s="163" t="s">
        <v>491</v>
      </c>
      <c r="UOU56" s="163" t="s">
        <v>491</v>
      </c>
      <c r="UOV56" s="163" t="s">
        <v>491</v>
      </c>
      <c r="UOW56" s="163" t="s">
        <v>491</v>
      </c>
      <c r="UOX56" s="163" t="s">
        <v>491</v>
      </c>
      <c r="UOY56" s="163" t="s">
        <v>491</v>
      </c>
      <c r="UOZ56" s="163" t="s">
        <v>491</v>
      </c>
      <c r="UPA56" s="163" t="s">
        <v>491</v>
      </c>
      <c r="UPB56" s="163" t="s">
        <v>491</v>
      </c>
      <c r="UPC56" s="163" t="s">
        <v>491</v>
      </c>
      <c r="UPD56" s="163" t="s">
        <v>491</v>
      </c>
      <c r="UPE56" s="163" t="s">
        <v>491</v>
      </c>
      <c r="UPF56" s="163" t="s">
        <v>491</v>
      </c>
      <c r="UPG56" s="163" t="s">
        <v>491</v>
      </c>
      <c r="UPH56" s="163" t="s">
        <v>491</v>
      </c>
      <c r="UPI56" s="163" t="s">
        <v>491</v>
      </c>
      <c r="UPJ56" s="163" t="s">
        <v>491</v>
      </c>
      <c r="UPK56" s="163" t="s">
        <v>491</v>
      </c>
      <c r="UPL56" s="163" t="s">
        <v>491</v>
      </c>
      <c r="UPM56" s="163" t="s">
        <v>491</v>
      </c>
      <c r="UPN56" s="163" t="s">
        <v>491</v>
      </c>
      <c r="UPO56" s="163" t="s">
        <v>491</v>
      </c>
      <c r="UPP56" s="163" t="s">
        <v>491</v>
      </c>
      <c r="UPQ56" s="163" t="s">
        <v>491</v>
      </c>
      <c r="UPR56" s="163" t="s">
        <v>491</v>
      </c>
      <c r="UPS56" s="163" t="s">
        <v>491</v>
      </c>
      <c r="UPT56" s="163" t="s">
        <v>491</v>
      </c>
      <c r="UPU56" s="163" t="s">
        <v>491</v>
      </c>
      <c r="UPV56" s="163" t="s">
        <v>491</v>
      </c>
      <c r="UPW56" s="163" t="s">
        <v>491</v>
      </c>
      <c r="UPX56" s="163" t="s">
        <v>491</v>
      </c>
      <c r="UPY56" s="163" t="s">
        <v>491</v>
      </c>
      <c r="UPZ56" s="163" t="s">
        <v>491</v>
      </c>
      <c r="UQA56" s="163" t="s">
        <v>491</v>
      </c>
      <c r="UQB56" s="163" t="s">
        <v>491</v>
      </c>
      <c r="UQC56" s="163" t="s">
        <v>491</v>
      </c>
      <c r="UQD56" s="163" t="s">
        <v>491</v>
      </c>
      <c r="UQE56" s="163" t="s">
        <v>491</v>
      </c>
      <c r="UQF56" s="163" t="s">
        <v>491</v>
      </c>
      <c r="UQG56" s="163" t="s">
        <v>491</v>
      </c>
      <c r="UQH56" s="163" t="s">
        <v>491</v>
      </c>
      <c r="UQI56" s="163" t="s">
        <v>491</v>
      </c>
      <c r="UQJ56" s="163" t="s">
        <v>491</v>
      </c>
      <c r="UQK56" s="163" t="s">
        <v>491</v>
      </c>
      <c r="UQL56" s="163" t="s">
        <v>491</v>
      </c>
      <c r="UQM56" s="163" t="s">
        <v>491</v>
      </c>
      <c r="UQN56" s="163" t="s">
        <v>491</v>
      </c>
      <c r="UQO56" s="163" t="s">
        <v>491</v>
      </c>
      <c r="UQP56" s="163" t="s">
        <v>491</v>
      </c>
      <c r="UQQ56" s="163" t="s">
        <v>491</v>
      </c>
      <c r="UQR56" s="163" t="s">
        <v>491</v>
      </c>
      <c r="UQS56" s="163" t="s">
        <v>491</v>
      </c>
      <c r="UQT56" s="163" t="s">
        <v>491</v>
      </c>
      <c r="UQU56" s="163" t="s">
        <v>491</v>
      </c>
      <c r="UQV56" s="163" t="s">
        <v>491</v>
      </c>
      <c r="UQW56" s="163" t="s">
        <v>491</v>
      </c>
      <c r="UQX56" s="163" t="s">
        <v>491</v>
      </c>
      <c r="UQY56" s="163" t="s">
        <v>491</v>
      </c>
      <c r="UQZ56" s="163" t="s">
        <v>491</v>
      </c>
      <c r="URA56" s="163" t="s">
        <v>491</v>
      </c>
      <c r="URB56" s="163" t="s">
        <v>491</v>
      </c>
      <c r="URC56" s="163" t="s">
        <v>491</v>
      </c>
      <c r="URD56" s="163" t="s">
        <v>491</v>
      </c>
      <c r="URE56" s="163" t="s">
        <v>491</v>
      </c>
      <c r="URF56" s="163" t="s">
        <v>491</v>
      </c>
      <c r="URG56" s="163" t="s">
        <v>491</v>
      </c>
      <c r="URH56" s="163" t="s">
        <v>491</v>
      </c>
      <c r="URI56" s="163" t="s">
        <v>491</v>
      </c>
      <c r="URJ56" s="163" t="s">
        <v>491</v>
      </c>
      <c r="URK56" s="163" t="s">
        <v>491</v>
      </c>
      <c r="URL56" s="163" t="s">
        <v>491</v>
      </c>
      <c r="URM56" s="163" t="s">
        <v>491</v>
      </c>
      <c r="URN56" s="163" t="s">
        <v>491</v>
      </c>
      <c r="URO56" s="163" t="s">
        <v>491</v>
      </c>
      <c r="URP56" s="163" t="s">
        <v>491</v>
      </c>
      <c r="URQ56" s="163" t="s">
        <v>491</v>
      </c>
      <c r="URR56" s="163" t="s">
        <v>491</v>
      </c>
      <c r="URS56" s="163" t="s">
        <v>491</v>
      </c>
      <c r="URT56" s="163" t="s">
        <v>491</v>
      </c>
      <c r="URU56" s="163" t="s">
        <v>491</v>
      </c>
      <c r="URV56" s="163" t="s">
        <v>491</v>
      </c>
      <c r="URW56" s="163" t="s">
        <v>491</v>
      </c>
      <c r="URX56" s="163" t="s">
        <v>491</v>
      </c>
      <c r="URY56" s="163" t="s">
        <v>491</v>
      </c>
      <c r="URZ56" s="163" t="s">
        <v>491</v>
      </c>
      <c r="USA56" s="163" t="s">
        <v>491</v>
      </c>
      <c r="USB56" s="163" t="s">
        <v>491</v>
      </c>
      <c r="USC56" s="163" t="s">
        <v>491</v>
      </c>
      <c r="USD56" s="163" t="s">
        <v>491</v>
      </c>
      <c r="USE56" s="163" t="s">
        <v>491</v>
      </c>
      <c r="USF56" s="163" t="s">
        <v>491</v>
      </c>
      <c r="USG56" s="163" t="s">
        <v>491</v>
      </c>
      <c r="USH56" s="163" t="s">
        <v>491</v>
      </c>
      <c r="USI56" s="163" t="s">
        <v>491</v>
      </c>
      <c r="USJ56" s="163" t="s">
        <v>491</v>
      </c>
      <c r="USK56" s="163" t="s">
        <v>491</v>
      </c>
      <c r="USL56" s="163" t="s">
        <v>491</v>
      </c>
      <c r="USM56" s="163" t="s">
        <v>491</v>
      </c>
      <c r="USN56" s="163" t="s">
        <v>491</v>
      </c>
      <c r="USO56" s="163" t="s">
        <v>491</v>
      </c>
      <c r="USP56" s="163" t="s">
        <v>491</v>
      </c>
      <c r="USQ56" s="163" t="s">
        <v>491</v>
      </c>
      <c r="USR56" s="163" t="s">
        <v>491</v>
      </c>
      <c r="USS56" s="163" t="s">
        <v>491</v>
      </c>
      <c r="UST56" s="163" t="s">
        <v>491</v>
      </c>
      <c r="USU56" s="163" t="s">
        <v>491</v>
      </c>
      <c r="USV56" s="163" t="s">
        <v>491</v>
      </c>
      <c r="USW56" s="163" t="s">
        <v>491</v>
      </c>
      <c r="USX56" s="163" t="s">
        <v>491</v>
      </c>
      <c r="USY56" s="163" t="s">
        <v>491</v>
      </c>
      <c r="USZ56" s="163" t="s">
        <v>491</v>
      </c>
      <c r="UTA56" s="163" t="s">
        <v>491</v>
      </c>
      <c r="UTB56" s="163" t="s">
        <v>491</v>
      </c>
      <c r="UTC56" s="163" t="s">
        <v>491</v>
      </c>
      <c r="UTD56" s="163" t="s">
        <v>491</v>
      </c>
      <c r="UTE56" s="163" t="s">
        <v>491</v>
      </c>
      <c r="UTF56" s="163" t="s">
        <v>491</v>
      </c>
      <c r="UTG56" s="163" t="s">
        <v>491</v>
      </c>
      <c r="UTH56" s="163" t="s">
        <v>491</v>
      </c>
      <c r="UTI56" s="163" t="s">
        <v>491</v>
      </c>
      <c r="UTJ56" s="163" t="s">
        <v>491</v>
      </c>
      <c r="UTK56" s="163" t="s">
        <v>491</v>
      </c>
      <c r="UTL56" s="163" t="s">
        <v>491</v>
      </c>
      <c r="UTM56" s="163" t="s">
        <v>491</v>
      </c>
      <c r="UTN56" s="163" t="s">
        <v>491</v>
      </c>
      <c r="UTO56" s="163" t="s">
        <v>491</v>
      </c>
      <c r="UTP56" s="163" t="s">
        <v>491</v>
      </c>
      <c r="UTQ56" s="163" t="s">
        <v>491</v>
      </c>
      <c r="UTR56" s="163" t="s">
        <v>491</v>
      </c>
      <c r="UTS56" s="163" t="s">
        <v>491</v>
      </c>
      <c r="UTT56" s="163" t="s">
        <v>491</v>
      </c>
      <c r="UTU56" s="163" t="s">
        <v>491</v>
      </c>
      <c r="UTV56" s="163" t="s">
        <v>491</v>
      </c>
      <c r="UTW56" s="163" t="s">
        <v>491</v>
      </c>
      <c r="UTX56" s="163" t="s">
        <v>491</v>
      </c>
      <c r="UTY56" s="163" t="s">
        <v>491</v>
      </c>
      <c r="UTZ56" s="163" t="s">
        <v>491</v>
      </c>
      <c r="UUA56" s="163" t="s">
        <v>491</v>
      </c>
      <c r="UUB56" s="163" t="s">
        <v>491</v>
      </c>
      <c r="UUC56" s="163" t="s">
        <v>491</v>
      </c>
      <c r="UUD56" s="163" t="s">
        <v>491</v>
      </c>
      <c r="UUE56" s="163" t="s">
        <v>491</v>
      </c>
      <c r="UUF56" s="163" t="s">
        <v>491</v>
      </c>
      <c r="UUG56" s="163" t="s">
        <v>491</v>
      </c>
      <c r="UUH56" s="163" t="s">
        <v>491</v>
      </c>
      <c r="UUI56" s="163" t="s">
        <v>491</v>
      </c>
      <c r="UUJ56" s="163" t="s">
        <v>491</v>
      </c>
      <c r="UUK56" s="163" t="s">
        <v>491</v>
      </c>
      <c r="UUL56" s="163" t="s">
        <v>491</v>
      </c>
      <c r="UUM56" s="163" t="s">
        <v>491</v>
      </c>
      <c r="UUN56" s="163" t="s">
        <v>491</v>
      </c>
      <c r="UUO56" s="163" t="s">
        <v>491</v>
      </c>
      <c r="UUP56" s="163" t="s">
        <v>491</v>
      </c>
      <c r="UUQ56" s="163" t="s">
        <v>491</v>
      </c>
      <c r="UUR56" s="163" t="s">
        <v>491</v>
      </c>
      <c r="UUS56" s="163" t="s">
        <v>491</v>
      </c>
      <c r="UUT56" s="163" t="s">
        <v>491</v>
      </c>
      <c r="UUU56" s="163" t="s">
        <v>491</v>
      </c>
      <c r="UUV56" s="163" t="s">
        <v>491</v>
      </c>
      <c r="UUW56" s="163" t="s">
        <v>491</v>
      </c>
      <c r="UUX56" s="163" t="s">
        <v>491</v>
      </c>
      <c r="UUY56" s="163" t="s">
        <v>491</v>
      </c>
      <c r="UUZ56" s="163" t="s">
        <v>491</v>
      </c>
      <c r="UVA56" s="163" t="s">
        <v>491</v>
      </c>
      <c r="UVB56" s="163" t="s">
        <v>491</v>
      </c>
      <c r="UVC56" s="163" t="s">
        <v>491</v>
      </c>
      <c r="UVD56" s="163" t="s">
        <v>491</v>
      </c>
      <c r="UVE56" s="163" t="s">
        <v>491</v>
      </c>
      <c r="UVF56" s="163" t="s">
        <v>491</v>
      </c>
      <c r="UVG56" s="163" t="s">
        <v>491</v>
      </c>
      <c r="UVH56" s="163" t="s">
        <v>491</v>
      </c>
      <c r="UVI56" s="163" t="s">
        <v>491</v>
      </c>
      <c r="UVJ56" s="163" t="s">
        <v>491</v>
      </c>
      <c r="UVK56" s="163" t="s">
        <v>491</v>
      </c>
      <c r="UVL56" s="163" t="s">
        <v>491</v>
      </c>
      <c r="UVM56" s="163" t="s">
        <v>491</v>
      </c>
      <c r="UVN56" s="163" t="s">
        <v>491</v>
      </c>
      <c r="UVO56" s="163" t="s">
        <v>491</v>
      </c>
      <c r="UVP56" s="163" t="s">
        <v>491</v>
      </c>
      <c r="UVQ56" s="163" t="s">
        <v>491</v>
      </c>
      <c r="UVR56" s="163" t="s">
        <v>491</v>
      </c>
      <c r="UVS56" s="163" t="s">
        <v>491</v>
      </c>
      <c r="UVT56" s="163" t="s">
        <v>491</v>
      </c>
      <c r="UVU56" s="163" t="s">
        <v>491</v>
      </c>
      <c r="UVV56" s="163" t="s">
        <v>491</v>
      </c>
      <c r="UVW56" s="163" t="s">
        <v>491</v>
      </c>
      <c r="UVX56" s="163" t="s">
        <v>491</v>
      </c>
      <c r="UVY56" s="163" t="s">
        <v>491</v>
      </c>
      <c r="UVZ56" s="163" t="s">
        <v>491</v>
      </c>
      <c r="UWA56" s="163" t="s">
        <v>491</v>
      </c>
      <c r="UWB56" s="163" t="s">
        <v>491</v>
      </c>
      <c r="UWC56" s="163" t="s">
        <v>491</v>
      </c>
      <c r="UWD56" s="163" t="s">
        <v>491</v>
      </c>
      <c r="UWE56" s="163" t="s">
        <v>491</v>
      </c>
      <c r="UWF56" s="163" t="s">
        <v>491</v>
      </c>
      <c r="UWG56" s="163" t="s">
        <v>491</v>
      </c>
      <c r="UWH56" s="163" t="s">
        <v>491</v>
      </c>
      <c r="UWI56" s="163" t="s">
        <v>491</v>
      </c>
      <c r="UWJ56" s="163" t="s">
        <v>491</v>
      </c>
      <c r="UWK56" s="163" t="s">
        <v>491</v>
      </c>
      <c r="UWL56" s="163" t="s">
        <v>491</v>
      </c>
      <c r="UWM56" s="163" t="s">
        <v>491</v>
      </c>
      <c r="UWN56" s="163" t="s">
        <v>491</v>
      </c>
      <c r="UWO56" s="163" t="s">
        <v>491</v>
      </c>
      <c r="UWP56" s="163" t="s">
        <v>491</v>
      </c>
      <c r="UWQ56" s="163" t="s">
        <v>491</v>
      </c>
      <c r="UWR56" s="163" t="s">
        <v>491</v>
      </c>
      <c r="UWS56" s="163" t="s">
        <v>491</v>
      </c>
      <c r="UWT56" s="163" t="s">
        <v>491</v>
      </c>
      <c r="UWU56" s="163" t="s">
        <v>491</v>
      </c>
      <c r="UWV56" s="163" t="s">
        <v>491</v>
      </c>
      <c r="UWW56" s="163" t="s">
        <v>491</v>
      </c>
      <c r="UWX56" s="163" t="s">
        <v>491</v>
      </c>
      <c r="UWY56" s="163" t="s">
        <v>491</v>
      </c>
      <c r="UWZ56" s="163" t="s">
        <v>491</v>
      </c>
      <c r="UXA56" s="163" t="s">
        <v>491</v>
      </c>
      <c r="UXB56" s="163" t="s">
        <v>491</v>
      </c>
      <c r="UXC56" s="163" t="s">
        <v>491</v>
      </c>
      <c r="UXD56" s="163" t="s">
        <v>491</v>
      </c>
      <c r="UXE56" s="163" t="s">
        <v>491</v>
      </c>
      <c r="UXF56" s="163" t="s">
        <v>491</v>
      </c>
      <c r="UXG56" s="163" t="s">
        <v>491</v>
      </c>
      <c r="UXH56" s="163" t="s">
        <v>491</v>
      </c>
      <c r="UXI56" s="163" t="s">
        <v>491</v>
      </c>
      <c r="UXJ56" s="163" t="s">
        <v>491</v>
      </c>
      <c r="UXK56" s="163" t="s">
        <v>491</v>
      </c>
      <c r="UXL56" s="163" t="s">
        <v>491</v>
      </c>
      <c r="UXM56" s="163" t="s">
        <v>491</v>
      </c>
      <c r="UXN56" s="163" t="s">
        <v>491</v>
      </c>
      <c r="UXO56" s="163" t="s">
        <v>491</v>
      </c>
      <c r="UXP56" s="163" t="s">
        <v>491</v>
      </c>
      <c r="UXQ56" s="163" t="s">
        <v>491</v>
      </c>
      <c r="UXR56" s="163" t="s">
        <v>491</v>
      </c>
      <c r="UXS56" s="163" t="s">
        <v>491</v>
      </c>
      <c r="UXT56" s="163" t="s">
        <v>491</v>
      </c>
      <c r="UXU56" s="163" t="s">
        <v>491</v>
      </c>
      <c r="UXV56" s="163" t="s">
        <v>491</v>
      </c>
      <c r="UXW56" s="163" t="s">
        <v>491</v>
      </c>
      <c r="UXX56" s="163" t="s">
        <v>491</v>
      </c>
      <c r="UXY56" s="163" t="s">
        <v>491</v>
      </c>
      <c r="UXZ56" s="163" t="s">
        <v>491</v>
      </c>
      <c r="UYA56" s="163" t="s">
        <v>491</v>
      </c>
      <c r="UYB56" s="163" t="s">
        <v>491</v>
      </c>
      <c r="UYC56" s="163" t="s">
        <v>491</v>
      </c>
      <c r="UYD56" s="163" t="s">
        <v>491</v>
      </c>
      <c r="UYE56" s="163" t="s">
        <v>491</v>
      </c>
      <c r="UYF56" s="163" t="s">
        <v>491</v>
      </c>
      <c r="UYG56" s="163" t="s">
        <v>491</v>
      </c>
      <c r="UYH56" s="163" t="s">
        <v>491</v>
      </c>
      <c r="UYI56" s="163" t="s">
        <v>491</v>
      </c>
      <c r="UYJ56" s="163" t="s">
        <v>491</v>
      </c>
      <c r="UYK56" s="163" t="s">
        <v>491</v>
      </c>
      <c r="UYL56" s="163" t="s">
        <v>491</v>
      </c>
      <c r="UYM56" s="163" t="s">
        <v>491</v>
      </c>
      <c r="UYN56" s="163" t="s">
        <v>491</v>
      </c>
      <c r="UYO56" s="163" t="s">
        <v>491</v>
      </c>
      <c r="UYP56" s="163" t="s">
        <v>491</v>
      </c>
      <c r="UYQ56" s="163" t="s">
        <v>491</v>
      </c>
      <c r="UYR56" s="163" t="s">
        <v>491</v>
      </c>
      <c r="UYS56" s="163" t="s">
        <v>491</v>
      </c>
      <c r="UYT56" s="163" t="s">
        <v>491</v>
      </c>
      <c r="UYU56" s="163" t="s">
        <v>491</v>
      </c>
      <c r="UYV56" s="163" t="s">
        <v>491</v>
      </c>
      <c r="UYW56" s="163" t="s">
        <v>491</v>
      </c>
      <c r="UYX56" s="163" t="s">
        <v>491</v>
      </c>
      <c r="UYY56" s="163" t="s">
        <v>491</v>
      </c>
      <c r="UYZ56" s="163" t="s">
        <v>491</v>
      </c>
      <c r="UZA56" s="163" t="s">
        <v>491</v>
      </c>
      <c r="UZB56" s="163" t="s">
        <v>491</v>
      </c>
      <c r="UZC56" s="163" t="s">
        <v>491</v>
      </c>
      <c r="UZD56" s="163" t="s">
        <v>491</v>
      </c>
      <c r="UZE56" s="163" t="s">
        <v>491</v>
      </c>
      <c r="UZF56" s="163" t="s">
        <v>491</v>
      </c>
      <c r="UZG56" s="163" t="s">
        <v>491</v>
      </c>
      <c r="UZH56" s="163" t="s">
        <v>491</v>
      </c>
      <c r="UZI56" s="163" t="s">
        <v>491</v>
      </c>
      <c r="UZJ56" s="163" t="s">
        <v>491</v>
      </c>
      <c r="UZK56" s="163" t="s">
        <v>491</v>
      </c>
      <c r="UZL56" s="163" t="s">
        <v>491</v>
      </c>
      <c r="UZM56" s="163" t="s">
        <v>491</v>
      </c>
      <c r="UZN56" s="163" t="s">
        <v>491</v>
      </c>
      <c r="UZO56" s="163" t="s">
        <v>491</v>
      </c>
      <c r="UZP56" s="163" t="s">
        <v>491</v>
      </c>
      <c r="UZQ56" s="163" t="s">
        <v>491</v>
      </c>
      <c r="UZR56" s="163" t="s">
        <v>491</v>
      </c>
      <c r="UZS56" s="163" t="s">
        <v>491</v>
      </c>
      <c r="UZT56" s="163" t="s">
        <v>491</v>
      </c>
      <c r="UZU56" s="163" t="s">
        <v>491</v>
      </c>
      <c r="UZV56" s="163" t="s">
        <v>491</v>
      </c>
      <c r="UZW56" s="163" t="s">
        <v>491</v>
      </c>
      <c r="UZX56" s="163" t="s">
        <v>491</v>
      </c>
      <c r="UZY56" s="163" t="s">
        <v>491</v>
      </c>
      <c r="UZZ56" s="163" t="s">
        <v>491</v>
      </c>
      <c r="VAA56" s="163" t="s">
        <v>491</v>
      </c>
      <c r="VAB56" s="163" t="s">
        <v>491</v>
      </c>
      <c r="VAC56" s="163" t="s">
        <v>491</v>
      </c>
      <c r="VAD56" s="163" t="s">
        <v>491</v>
      </c>
      <c r="VAE56" s="163" t="s">
        <v>491</v>
      </c>
      <c r="VAF56" s="163" t="s">
        <v>491</v>
      </c>
      <c r="VAG56" s="163" t="s">
        <v>491</v>
      </c>
      <c r="VAH56" s="163" t="s">
        <v>491</v>
      </c>
      <c r="VAI56" s="163" t="s">
        <v>491</v>
      </c>
      <c r="VAJ56" s="163" t="s">
        <v>491</v>
      </c>
      <c r="VAK56" s="163" t="s">
        <v>491</v>
      </c>
      <c r="VAL56" s="163" t="s">
        <v>491</v>
      </c>
      <c r="VAM56" s="163" t="s">
        <v>491</v>
      </c>
      <c r="VAN56" s="163" t="s">
        <v>491</v>
      </c>
      <c r="VAO56" s="163" t="s">
        <v>491</v>
      </c>
      <c r="VAP56" s="163" t="s">
        <v>491</v>
      </c>
      <c r="VAQ56" s="163" t="s">
        <v>491</v>
      </c>
      <c r="VAR56" s="163" t="s">
        <v>491</v>
      </c>
      <c r="VAS56" s="163" t="s">
        <v>491</v>
      </c>
      <c r="VAT56" s="163" t="s">
        <v>491</v>
      </c>
      <c r="VAU56" s="163" t="s">
        <v>491</v>
      </c>
      <c r="VAV56" s="163" t="s">
        <v>491</v>
      </c>
      <c r="VAW56" s="163" t="s">
        <v>491</v>
      </c>
      <c r="VAX56" s="163" t="s">
        <v>491</v>
      </c>
      <c r="VAY56" s="163" t="s">
        <v>491</v>
      </c>
      <c r="VAZ56" s="163" t="s">
        <v>491</v>
      </c>
      <c r="VBA56" s="163" t="s">
        <v>491</v>
      </c>
      <c r="VBB56" s="163" t="s">
        <v>491</v>
      </c>
      <c r="VBC56" s="163" t="s">
        <v>491</v>
      </c>
      <c r="VBD56" s="163" t="s">
        <v>491</v>
      </c>
      <c r="VBE56" s="163" t="s">
        <v>491</v>
      </c>
      <c r="VBF56" s="163" t="s">
        <v>491</v>
      </c>
      <c r="VBG56" s="163" t="s">
        <v>491</v>
      </c>
      <c r="VBH56" s="163" t="s">
        <v>491</v>
      </c>
      <c r="VBI56" s="163" t="s">
        <v>491</v>
      </c>
      <c r="VBJ56" s="163" t="s">
        <v>491</v>
      </c>
      <c r="VBK56" s="163" t="s">
        <v>491</v>
      </c>
      <c r="VBL56" s="163" t="s">
        <v>491</v>
      </c>
      <c r="VBM56" s="163" t="s">
        <v>491</v>
      </c>
      <c r="VBN56" s="163" t="s">
        <v>491</v>
      </c>
      <c r="VBO56" s="163" t="s">
        <v>491</v>
      </c>
      <c r="VBP56" s="163" t="s">
        <v>491</v>
      </c>
      <c r="VBQ56" s="163" t="s">
        <v>491</v>
      </c>
      <c r="VBR56" s="163" t="s">
        <v>491</v>
      </c>
      <c r="VBS56" s="163" t="s">
        <v>491</v>
      </c>
      <c r="VBT56" s="163" t="s">
        <v>491</v>
      </c>
      <c r="VBU56" s="163" t="s">
        <v>491</v>
      </c>
      <c r="VBV56" s="163" t="s">
        <v>491</v>
      </c>
      <c r="VBW56" s="163" t="s">
        <v>491</v>
      </c>
      <c r="VBX56" s="163" t="s">
        <v>491</v>
      </c>
      <c r="VBY56" s="163" t="s">
        <v>491</v>
      </c>
      <c r="VBZ56" s="163" t="s">
        <v>491</v>
      </c>
      <c r="VCA56" s="163" t="s">
        <v>491</v>
      </c>
      <c r="VCB56" s="163" t="s">
        <v>491</v>
      </c>
      <c r="VCC56" s="163" t="s">
        <v>491</v>
      </c>
      <c r="VCD56" s="163" t="s">
        <v>491</v>
      </c>
      <c r="VCE56" s="163" t="s">
        <v>491</v>
      </c>
      <c r="VCF56" s="163" t="s">
        <v>491</v>
      </c>
      <c r="VCG56" s="163" t="s">
        <v>491</v>
      </c>
      <c r="VCH56" s="163" t="s">
        <v>491</v>
      </c>
      <c r="VCI56" s="163" t="s">
        <v>491</v>
      </c>
      <c r="VCJ56" s="163" t="s">
        <v>491</v>
      </c>
      <c r="VCK56" s="163" t="s">
        <v>491</v>
      </c>
      <c r="VCL56" s="163" t="s">
        <v>491</v>
      </c>
      <c r="VCM56" s="163" t="s">
        <v>491</v>
      </c>
      <c r="VCN56" s="163" t="s">
        <v>491</v>
      </c>
      <c r="VCO56" s="163" t="s">
        <v>491</v>
      </c>
      <c r="VCP56" s="163" t="s">
        <v>491</v>
      </c>
      <c r="VCQ56" s="163" t="s">
        <v>491</v>
      </c>
      <c r="VCR56" s="163" t="s">
        <v>491</v>
      </c>
      <c r="VCS56" s="163" t="s">
        <v>491</v>
      </c>
      <c r="VCT56" s="163" t="s">
        <v>491</v>
      </c>
      <c r="VCU56" s="163" t="s">
        <v>491</v>
      </c>
      <c r="VCV56" s="163" t="s">
        <v>491</v>
      </c>
      <c r="VCW56" s="163" t="s">
        <v>491</v>
      </c>
      <c r="VCX56" s="163" t="s">
        <v>491</v>
      </c>
      <c r="VCY56" s="163" t="s">
        <v>491</v>
      </c>
      <c r="VCZ56" s="163" t="s">
        <v>491</v>
      </c>
      <c r="VDA56" s="163" t="s">
        <v>491</v>
      </c>
      <c r="VDB56" s="163" t="s">
        <v>491</v>
      </c>
      <c r="VDC56" s="163" t="s">
        <v>491</v>
      </c>
      <c r="VDD56" s="163" t="s">
        <v>491</v>
      </c>
      <c r="VDE56" s="163" t="s">
        <v>491</v>
      </c>
      <c r="VDF56" s="163" t="s">
        <v>491</v>
      </c>
      <c r="VDG56" s="163" t="s">
        <v>491</v>
      </c>
      <c r="VDH56" s="163" t="s">
        <v>491</v>
      </c>
      <c r="VDI56" s="163" t="s">
        <v>491</v>
      </c>
      <c r="VDJ56" s="163" t="s">
        <v>491</v>
      </c>
      <c r="VDK56" s="163" t="s">
        <v>491</v>
      </c>
      <c r="VDL56" s="163" t="s">
        <v>491</v>
      </c>
      <c r="VDM56" s="163" t="s">
        <v>491</v>
      </c>
      <c r="VDN56" s="163" t="s">
        <v>491</v>
      </c>
      <c r="VDO56" s="163" t="s">
        <v>491</v>
      </c>
      <c r="VDP56" s="163" t="s">
        <v>491</v>
      </c>
      <c r="VDQ56" s="163" t="s">
        <v>491</v>
      </c>
      <c r="VDR56" s="163" t="s">
        <v>491</v>
      </c>
      <c r="VDS56" s="163" t="s">
        <v>491</v>
      </c>
      <c r="VDT56" s="163" t="s">
        <v>491</v>
      </c>
      <c r="VDU56" s="163" t="s">
        <v>491</v>
      </c>
      <c r="VDV56" s="163" t="s">
        <v>491</v>
      </c>
      <c r="VDW56" s="163" t="s">
        <v>491</v>
      </c>
      <c r="VDX56" s="163" t="s">
        <v>491</v>
      </c>
      <c r="VDY56" s="163" t="s">
        <v>491</v>
      </c>
      <c r="VDZ56" s="163" t="s">
        <v>491</v>
      </c>
      <c r="VEA56" s="163" t="s">
        <v>491</v>
      </c>
      <c r="VEB56" s="163" t="s">
        <v>491</v>
      </c>
      <c r="VEC56" s="163" t="s">
        <v>491</v>
      </c>
      <c r="VED56" s="163" t="s">
        <v>491</v>
      </c>
      <c r="VEE56" s="163" t="s">
        <v>491</v>
      </c>
      <c r="VEF56" s="163" t="s">
        <v>491</v>
      </c>
      <c r="VEG56" s="163" t="s">
        <v>491</v>
      </c>
      <c r="VEH56" s="163" t="s">
        <v>491</v>
      </c>
      <c r="VEI56" s="163" t="s">
        <v>491</v>
      </c>
      <c r="VEJ56" s="163" t="s">
        <v>491</v>
      </c>
      <c r="VEK56" s="163" t="s">
        <v>491</v>
      </c>
      <c r="VEL56" s="163" t="s">
        <v>491</v>
      </c>
      <c r="VEM56" s="163" t="s">
        <v>491</v>
      </c>
      <c r="VEN56" s="163" t="s">
        <v>491</v>
      </c>
      <c r="VEO56" s="163" t="s">
        <v>491</v>
      </c>
      <c r="VEP56" s="163" t="s">
        <v>491</v>
      </c>
      <c r="VEQ56" s="163" t="s">
        <v>491</v>
      </c>
      <c r="VER56" s="163" t="s">
        <v>491</v>
      </c>
      <c r="VES56" s="163" t="s">
        <v>491</v>
      </c>
      <c r="VET56" s="163" t="s">
        <v>491</v>
      </c>
      <c r="VEU56" s="163" t="s">
        <v>491</v>
      </c>
      <c r="VEV56" s="163" t="s">
        <v>491</v>
      </c>
      <c r="VEW56" s="163" t="s">
        <v>491</v>
      </c>
      <c r="VEX56" s="163" t="s">
        <v>491</v>
      </c>
      <c r="VEY56" s="163" t="s">
        <v>491</v>
      </c>
      <c r="VEZ56" s="163" t="s">
        <v>491</v>
      </c>
      <c r="VFA56" s="163" t="s">
        <v>491</v>
      </c>
      <c r="VFB56" s="163" t="s">
        <v>491</v>
      </c>
      <c r="VFC56" s="163" t="s">
        <v>491</v>
      </c>
      <c r="VFD56" s="163" t="s">
        <v>491</v>
      </c>
      <c r="VFE56" s="163" t="s">
        <v>491</v>
      </c>
      <c r="VFF56" s="163" t="s">
        <v>491</v>
      </c>
      <c r="VFG56" s="163" t="s">
        <v>491</v>
      </c>
      <c r="VFH56" s="163" t="s">
        <v>491</v>
      </c>
      <c r="VFI56" s="163" t="s">
        <v>491</v>
      </c>
      <c r="VFJ56" s="163" t="s">
        <v>491</v>
      </c>
      <c r="VFK56" s="163" t="s">
        <v>491</v>
      </c>
      <c r="VFL56" s="163" t="s">
        <v>491</v>
      </c>
      <c r="VFM56" s="163" t="s">
        <v>491</v>
      </c>
      <c r="VFN56" s="163" t="s">
        <v>491</v>
      </c>
      <c r="VFO56" s="163" t="s">
        <v>491</v>
      </c>
      <c r="VFP56" s="163" t="s">
        <v>491</v>
      </c>
      <c r="VFQ56" s="163" t="s">
        <v>491</v>
      </c>
      <c r="VFR56" s="163" t="s">
        <v>491</v>
      </c>
      <c r="VFS56" s="163" t="s">
        <v>491</v>
      </c>
      <c r="VFT56" s="163" t="s">
        <v>491</v>
      </c>
      <c r="VFU56" s="163" t="s">
        <v>491</v>
      </c>
      <c r="VFV56" s="163" t="s">
        <v>491</v>
      </c>
      <c r="VFW56" s="163" t="s">
        <v>491</v>
      </c>
      <c r="VFX56" s="163" t="s">
        <v>491</v>
      </c>
      <c r="VFY56" s="163" t="s">
        <v>491</v>
      </c>
      <c r="VFZ56" s="163" t="s">
        <v>491</v>
      </c>
      <c r="VGA56" s="163" t="s">
        <v>491</v>
      </c>
      <c r="VGB56" s="163" t="s">
        <v>491</v>
      </c>
      <c r="VGC56" s="163" t="s">
        <v>491</v>
      </c>
      <c r="VGD56" s="163" t="s">
        <v>491</v>
      </c>
      <c r="VGE56" s="163" t="s">
        <v>491</v>
      </c>
      <c r="VGF56" s="163" t="s">
        <v>491</v>
      </c>
      <c r="VGG56" s="163" t="s">
        <v>491</v>
      </c>
      <c r="VGH56" s="163" t="s">
        <v>491</v>
      </c>
      <c r="VGI56" s="163" t="s">
        <v>491</v>
      </c>
      <c r="VGJ56" s="163" t="s">
        <v>491</v>
      </c>
      <c r="VGK56" s="163" t="s">
        <v>491</v>
      </c>
      <c r="VGL56" s="163" t="s">
        <v>491</v>
      </c>
      <c r="VGM56" s="163" t="s">
        <v>491</v>
      </c>
      <c r="VGN56" s="163" t="s">
        <v>491</v>
      </c>
      <c r="VGO56" s="163" t="s">
        <v>491</v>
      </c>
      <c r="VGP56" s="163" t="s">
        <v>491</v>
      </c>
      <c r="VGQ56" s="163" t="s">
        <v>491</v>
      </c>
      <c r="VGR56" s="163" t="s">
        <v>491</v>
      </c>
      <c r="VGS56" s="163" t="s">
        <v>491</v>
      </c>
      <c r="VGT56" s="163" t="s">
        <v>491</v>
      </c>
      <c r="VGU56" s="163" t="s">
        <v>491</v>
      </c>
      <c r="VGV56" s="163" t="s">
        <v>491</v>
      </c>
      <c r="VGW56" s="163" t="s">
        <v>491</v>
      </c>
      <c r="VGX56" s="163" t="s">
        <v>491</v>
      </c>
      <c r="VGY56" s="163" t="s">
        <v>491</v>
      </c>
      <c r="VGZ56" s="163" t="s">
        <v>491</v>
      </c>
      <c r="VHA56" s="163" t="s">
        <v>491</v>
      </c>
      <c r="VHB56" s="163" t="s">
        <v>491</v>
      </c>
      <c r="VHC56" s="163" t="s">
        <v>491</v>
      </c>
      <c r="VHD56" s="163" t="s">
        <v>491</v>
      </c>
      <c r="VHE56" s="163" t="s">
        <v>491</v>
      </c>
      <c r="VHF56" s="163" t="s">
        <v>491</v>
      </c>
      <c r="VHG56" s="163" t="s">
        <v>491</v>
      </c>
      <c r="VHH56" s="163" t="s">
        <v>491</v>
      </c>
      <c r="VHI56" s="163" t="s">
        <v>491</v>
      </c>
      <c r="VHJ56" s="163" t="s">
        <v>491</v>
      </c>
      <c r="VHK56" s="163" t="s">
        <v>491</v>
      </c>
      <c r="VHL56" s="163" t="s">
        <v>491</v>
      </c>
      <c r="VHM56" s="163" t="s">
        <v>491</v>
      </c>
      <c r="VHN56" s="163" t="s">
        <v>491</v>
      </c>
      <c r="VHO56" s="163" t="s">
        <v>491</v>
      </c>
      <c r="VHP56" s="163" t="s">
        <v>491</v>
      </c>
      <c r="VHQ56" s="163" t="s">
        <v>491</v>
      </c>
      <c r="VHR56" s="163" t="s">
        <v>491</v>
      </c>
      <c r="VHS56" s="163" t="s">
        <v>491</v>
      </c>
      <c r="VHT56" s="163" t="s">
        <v>491</v>
      </c>
      <c r="VHU56" s="163" t="s">
        <v>491</v>
      </c>
      <c r="VHV56" s="163" t="s">
        <v>491</v>
      </c>
      <c r="VHW56" s="163" t="s">
        <v>491</v>
      </c>
      <c r="VHX56" s="163" t="s">
        <v>491</v>
      </c>
      <c r="VHY56" s="163" t="s">
        <v>491</v>
      </c>
      <c r="VHZ56" s="163" t="s">
        <v>491</v>
      </c>
      <c r="VIA56" s="163" t="s">
        <v>491</v>
      </c>
      <c r="VIB56" s="163" t="s">
        <v>491</v>
      </c>
      <c r="VIC56" s="163" t="s">
        <v>491</v>
      </c>
      <c r="VID56" s="163" t="s">
        <v>491</v>
      </c>
      <c r="VIE56" s="163" t="s">
        <v>491</v>
      </c>
      <c r="VIF56" s="163" t="s">
        <v>491</v>
      </c>
      <c r="VIG56" s="163" t="s">
        <v>491</v>
      </c>
      <c r="VIH56" s="163" t="s">
        <v>491</v>
      </c>
      <c r="VII56" s="163" t="s">
        <v>491</v>
      </c>
      <c r="VIJ56" s="163" t="s">
        <v>491</v>
      </c>
      <c r="VIK56" s="163" t="s">
        <v>491</v>
      </c>
      <c r="VIL56" s="163" t="s">
        <v>491</v>
      </c>
      <c r="VIM56" s="163" t="s">
        <v>491</v>
      </c>
      <c r="VIN56" s="163" t="s">
        <v>491</v>
      </c>
      <c r="VIO56" s="163" t="s">
        <v>491</v>
      </c>
      <c r="VIP56" s="163" t="s">
        <v>491</v>
      </c>
      <c r="VIQ56" s="163" t="s">
        <v>491</v>
      </c>
      <c r="VIR56" s="163" t="s">
        <v>491</v>
      </c>
      <c r="VIS56" s="163" t="s">
        <v>491</v>
      </c>
      <c r="VIT56" s="163" t="s">
        <v>491</v>
      </c>
      <c r="VIU56" s="163" t="s">
        <v>491</v>
      </c>
      <c r="VIV56" s="163" t="s">
        <v>491</v>
      </c>
      <c r="VIW56" s="163" t="s">
        <v>491</v>
      </c>
      <c r="VIX56" s="163" t="s">
        <v>491</v>
      </c>
      <c r="VIY56" s="163" t="s">
        <v>491</v>
      </c>
      <c r="VIZ56" s="163" t="s">
        <v>491</v>
      </c>
      <c r="VJA56" s="163" t="s">
        <v>491</v>
      </c>
      <c r="VJB56" s="163" t="s">
        <v>491</v>
      </c>
      <c r="VJC56" s="163" t="s">
        <v>491</v>
      </c>
      <c r="VJD56" s="163" t="s">
        <v>491</v>
      </c>
      <c r="VJE56" s="163" t="s">
        <v>491</v>
      </c>
      <c r="VJF56" s="163" t="s">
        <v>491</v>
      </c>
      <c r="VJG56" s="163" t="s">
        <v>491</v>
      </c>
      <c r="VJH56" s="163" t="s">
        <v>491</v>
      </c>
      <c r="VJI56" s="163" t="s">
        <v>491</v>
      </c>
      <c r="VJJ56" s="163" t="s">
        <v>491</v>
      </c>
      <c r="VJK56" s="163" t="s">
        <v>491</v>
      </c>
      <c r="VJL56" s="163" t="s">
        <v>491</v>
      </c>
      <c r="VJM56" s="163" t="s">
        <v>491</v>
      </c>
      <c r="VJN56" s="163" t="s">
        <v>491</v>
      </c>
      <c r="VJO56" s="163" t="s">
        <v>491</v>
      </c>
      <c r="VJP56" s="163" t="s">
        <v>491</v>
      </c>
      <c r="VJQ56" s="163" t="s">
        <v>491</v>
      </c>
      <c r="VJR56" s="163" t="s">
        <v>491</v>
      </c>
      <c r="VJS56" s="163" t="s">
        <v>491</v>
      </c>
      <c r="VJT56" s="163" t="s">
        <v>491</v>
      </c>
      <c r="VJU56" s="163" t="s">
        <v>491</v>
      </c>
      <c r="VJV56" s="163" t="s">
        <v>491</v>
      </c>
      <c r="VJW56" s="163" t="s">
        <v>491</v>
      </c>
      <c r="VJX56" s="163" t="s">
        <v>491</v>
      </c>
      <c r="VJY56" s="163" t="s">
        <v>491</v>
      </c>
      <c r="VJZ56" s="163" t="s">
        <v>491</v>
      </c>
      <c r="VKA56" s="163" t="s">
        <v>491</v>
      </c>
      <c r="VKB56" s="163" t="s">
        <v>491</v>
      </c>
      <c r="VKC56" s="163" t="s">
        <v>491</v>
      </c>
      <c r="VKD56" s="163" t="s">
        <v>491</v>
      </c>
      <c r="VKE56" s="163" t="s">
        <v>491</v>
      </c>
      <c r="VKF56" s="163" t="s">
        <v>491</v>
      </c>
      <c r="VKG56" s="163" t="s">
        <v>491</v>
      </c>
      <c r="VKH56" s="163" t="s">
        <v>491</v>
      </c>
      <c r="VKI56" s="163" t="s">
        <v>491</v>
      </c>
      <c r="VKJ56" s="163" t="s">
        <v>491</v>
      </c>
      <c r="VKK56" s="163" t="s">
        <v>491</v>
      </c>
      <c r="VKL56" s="163" t="s">
        <v>491</v>
      </c>
      <c r="VKM56" s="163" t="s">
        <v>491</v>
      </c>
      <c r="VKN56" s="163" t="s">
        <v>491</v>
      </c>
      <c r="VKO56" s="163" t="s">
        <v>491</v>
      </c>
      <c r="VKP56" s="163" t="s">
        <v>491</v>
      </c>
      <c r="VKQ56" s="163" t="s">
        <v>491</v>
      </c>
      <c r="VKR56" s="163" t="s">
        <v>491</v>
      </c>
      <c r="VKS56" s="163" t="s">
        <v>491</v>
      </c>
      <c r="VKT56" s="163" t="s">
        <v>491</v>
      </c>
      <c r="VKU56" s="163" t="s">
        <v>491</v>
      </c>
      <c r="VKV56" s="163" t="s">
        <v>491</v>
      </c>
      <c r="VKW56" s="163" t="s">
        <v>491</v>
      </c>
      <c r="VKX56" s="163" t="s">
        <v>491</v>
      </c>
      <c r="VKY56" s="163" t="s">
        <v>491</v>
      </c>
      <c r="VKZ56" s="163" t="s">
        <v>491</v>
      </c>
      <c r="VLA56" s="163" t="s">
        <v>491</v>
      </c>
      <c r="VLB56" s="163" t="s">
        <v>491</v>
      </c>
      <c r="VLC56" s="163" t="s">
        <v>491</v>
      </c>
      <c r="VLD56" s="163" t="s">
        <v>491</v>
      </c>
      <c r="VLE56" s="163" t="s">
        <v>491</v>
      </c>
      <c r="VLF56" s="163" t="s">
        <v>491</v>
      </c>
      <c r="VLG56" s="163" t="s">
        <v>491</v>
      </c>
      <c r="VLH56" s="163" t="s">
        <v>491</v>
      </c>
      <c r="VLI56" s="163" t="s">
        <v>491</v>
      </c>
      <c r="VLJ56" s="163" t="s">
        <v>491</v>
      </c>
      <c r="VLK56" s="163" t="s">
        <v>491</v>
      </c>
      <c r="VLL56" s="163" t="s">
        <v>491</v>
      </c>
      <c r="VLM56" s="163" t="s">
        <v>491</v>
      </c>
      <c r="VLN56" s="163" t="s">
        <v>491</v>
      </c>
      <c r="VLO56" s="163" t="s">
        <v>491</v>
      </c>
      <c r="VLP56" s="163" t="s">
        <v>491</v>
      </c>
      <c r="VLQ56" s="163" t="s">
        <v>491</v>
      </c>
      <c r="VLR56" s="163" t="s">
        <v>491</v>
      </c>
      <c r="VLS56" s="163" t="s">
        <v>491</v>
      </c>
      <c r="VLT56" s="163" t="s">
        <v>491</v>
      </c>
      <c r="VLU56" s="163" t="s">
        <v>491</v>
      </c>
      <c r="VLV56" s="163" t="s">
        <v>491</v>
      </c>
      <c r="VLW56" s="163" t="s">
        <v>491</v>
      </c>
      <c r="VLX56" s="163" t="s">
        <v>491</v>
      </c>
      <c r="VLY56" s="163" t="s">
        <v>491</v>
      </c>
      <c r="VLZ56" s="163" t="s">
        <v>491</v>
      </c>
      <c r="VMA56" s="163" t="s">
        <v>491</v>
      </c>
      <c r="VMB56" s="163" t="s">
        <v>491</v>
      </c>
      <c r="VMC56" s="163" t="s">
        <v>491</v>
      </c>
      <c r="VMD56" s="163" t="s">
        <v>491</v>
      </c>
      <c r="VME56" s="163" t="s">
        <v>491</v>
      </c>
      <c r="VMF56" s="163" t="s">
        <v>491</v>
      </c>
      <c r="VMG56" s="163" t="s">
        <v>491</v>
      </c>
      <c r="VMH56" s="163" t="s">
        <v>491</v>
      </c>
      <c r="VMI56" s="163" t="s">
        <v>491</v>
      </c>
      <c r="VMJ56" s="163" t="s">
        <v>491</v>
      </c>
      <c r="VMK56" s="163" t="s">
        <v>491</v>
      </c>
      <c r="VML56" s="163" t="s">
        <v>491</v>
      </c>
      <c r="VMM56" s="163" t="s">
        <v>491</v>
      </c>
      <c r="VMN56" s="163" t="s">
        <v>491</v>
      </c>
      <c r="VMO56" s="163" t="s">
        <v>491</v>
      </c>
      <c r="VMP56" s="163" t="s">
        <v>491</v>
      </c>
      <c r="VMQ56" s="163" t="s">
        <v>491</v>
      </c>
      <c r="VMR56" s="163" t="s">
        <v>491</v>
      </c>
      <c r="VMS56" s="163" t="s">
        <v>491</v>
      </c>
      <c r="VMT56" s="163" t="s">
        <v>491</v>
      </c>
      <c r="VMU56" s="163" t="s">
        <v>491</v>
      </c>
      <c r="VMV56" s="163" t="s">
        <v>491</v>
      </c>
      <c r="VMW56" s="163" t="s">
        <v>491</v>
      </c>
      <c r="VMX56" s="163" t="s">
        <v>491</v>
      </c>
      <c r="VMY56" s="163" t="s">
        <v>491</v>
      </c>
      <c r="VMZ56" s="163" t="s">
        <v>491</v>
      </c>
      <c r="VNA56" s="163" t="s">
        <v>491</v>
      </c>
      <c r="VNB56" s="163" t="s">
        <v>491</v>
      </c>
      <c r="VNC56" s="163" t="s">
        <v>491</v>
      </c>
      <c r="VND56" s="163" t="s">
        <v>491</v>
      </c>
      <c r="VNE56" s="163" t="s">
        <v>491</v>
      </c>
      <c r="VNF56" s="163" t="s">
        <v>491</v>
      </c>
      <c r="VNG56" s="163" t="s">
        <v>491</v>
      </c>
      <c r="VNH56" s="163" t="s">
        <v>491</v>
      </c>
      <c r="VNI56" s="163" t="s">
        <v>491</v>
      </c>
      <c r="VNJ56" s="163" t="s">
        <v>491</v>
      </c>
      <c r="VNK56" s="163" t="s">
        <v>491</v>
      </c>
      <c r="VNL56" s="163" t="s">
        <v>491</v>
      </c>
      <c r="VNM56" s="163" t="s">
        <v>491</v>
      </c>
      <c r="VNN56" s="163" t="s">
        <v>491</v>
      </c>
      <c r="VNO56" s="163" t="s">
        <v>491</v>
      </c>
      <c r="VNP56" s="163" t="s">
        <v>491</v>
      </c>
      <c r="VNQ56" s="163" t="s">
        <v>491</v>
      </c>
      <c r="VNR56" s="163" t="s">
        <v>491</v>
      </c>
      <c r="VNS56" s="163" t="s">
        <v>491</v>
      </c>
      <c r="VNT56" s="163" t="s">
        <v>491</v>
      </c>
      <c r="VNU56" s="163" t="s">
        <v>491</v>
      </c>
      <c r="VNV56" s="163" t="s">
        <v>491</v>
      </c>
      <c r="VNW56" s="163" t="s">
        <v>491</v>
      </c>
      <c r="VNX56" s="163" t="s">
        <v>491</v>
      </c>
      <c r="VNY56" s="163" t="s">
        <v>491</v>
      </c>
      <c r="VNZ56" s="163" t="s">
        <v>491</v>
      </c>
      <c r="VOA56" s="163" t="s">
        <v>491</v>
      </c>
      <c r="VOB56" s="163" t="s">
        <v>491</v>
      </c>
      <c r="VOC56" s="163" t="s">
        <v>491</v>
      </c>
      <c r="VOD56" s="163" t="s">
        <v>491</v>
      </c>
      <c r="VOE56" s="163" t="s">
        <v>491</v>
      </c>
      <c r="VOF56" s="163" t="s">
        <v>491</v>
      </c>
      <c r="VOG56" s="163" t="s">
        <v>491</v>
      </c>
      <c r="VOH56" s="163" t="s">
        <v>491</v>
      </c>
      <c r="VOI56" s="163" t="s">
        <v>491</v>
      </c>
      <c r="VOJ56" s="163" t="s">
        <v>491</v>
      </c>
      <c r="VOK56" s="163" t="s">
        <v>491</v>
      </c>
      <c r="VOL56" s="163" t="s">
        <v>491</v>
      </c>
      <c r="VOM56" s="163" t="s">
        <v>491</v>
      </c>
      <c r="VON56" s="163" t="s">
        <v>491</v>
      </c>
      <c r="VOO56" s="163" t="s">
        <v>491</v>
      </c>
      <c r="VOP56" s="163" t="s">
        <v>491</v>
      </c>
      <c r="VOQ56" s="163" t="s">
        <v>491</v>
      </c>
      <c r="VOR56" s="163" t="s">
        <v>491</v>
      </c>
      <c r="VOS56" s="163" t="s">
        <v>491</v>
      </c>
      <c r="VOT56" s="163" t="s">
        <v>491</v>
      </c>
      <c r="VOU56" s="163" t="s">
        <v>491</v>
      </c>
      <c r="VOV56" s="163" t="s">
        <v>491</v>
      </c>
      <c r="VOW56" s="163" t="s">
        <v>491</v>
      </c>
      <c r="VOX56" s="163" t="s">
        <v>491</v>
      </c>
      <c r="VOY56" s="163" t="s">
        <v>491</v>
      </c>
      <c r="VOZ56" s="163" t="s">
        <v>491</v>
      </c>
      <c r="VPA56" s="163" t="s">
        <v>491</v>
      </c>
      <c r="VPB56" s="163" t="s">
        <v>491</v>
      </c>
      <c r="VPC56" s="163" t="s">
        <v>491</v>
      </c>
      <c r="VPD56" s="163" t="s">
        <v>491</v>
      </c>
      <c r="VPE56" s="163" t="s">
        <v>491</v>
      </c>
      <c r="VPF56" s="163" t="s">
        <v>491</v>
      </c>
      <c r="VPG56" s="163" t="s">
        <v>491</v>
      </c>
      <c r="VPH56" s="163" t="s">
        <v>491</v>
      </c>
      <c r="VPI56" s="163" t="s">
        <v>491</v>
      </c>
      <c r="VPJ56" s="163" t="s">
        <v>491</v>
      </c>
      <c r="VPK56" s="163" t="s">
        <v>491</v>
      </c>
      <c r="VPL56" s="163" t="s">
        <v>491</v>
      </c>
      <c r="VPM56" s="163" t="s">
        <v>491</v>
      </c>
      <c r="VPN56" s="163" t="s">
        <v>491</v>
      </c>
      <c r="VPO56" s="163" t="s">
        <v>491</v>
      </c>
      <c r="VPP56" s="163" t="s">
        <v>491</v>
      </c>
      <c r="VPQ56" s="163" t="s">
        <v>491</v>
      </c>
      <c r="VPR56" s="163" t="s">
        <v>491</v>
      </c>
      <c r="VPS56" s="163" t="s">
        <v>491</v>
      </c>
      <c r="VPT56" s="163" t="s">
        <v>491</v>
      </c>
      <c r="VPU56" s="163" t="s">
        <v>491</v>
      </c>
      <c r="VPV56" s="163" t="s">
        <v>491</v>
      </c>
      <c r="VPW56" s="163" t="s">
        <v>491</v>
      </c>
      <c r="VPX56" s="163" t="s">
        <v>491</v>
      </c>
      <c r="VPY56" s="163" t="s">
        <v>491</v>
      </c>
      <c r="VPZ56" s="163" t="s">
        <v>491</v>
      </c>
      <c r="VQA56" s="163" t="s">
        <v>491</v>
      </c>
      <c r="VQB56" s="163" t="s">
        <v>491</v>
      </c>
      <c r="VQC56" s="163" t="s">
        <v>491</v>
      </c>
      <c r="VQD56" s="163" t="s">
        <v>491</v>
      </c>
      <c r="VQE56" s="163" t="s">
        <v>491</v>
      </c>
      <c r="VQF56" s="163" t="s">
        <v>491</v>
      </c>
      <c r="VQG56" s="163" t="s">
        <v>491</v>
      </c>
      <c r="VQH56" s="163" t="s">
        <v>491</v>
      </c>
      <c r="VQI56" s="163" t="s">
        <v>491</v>
      </c>
      <c r="VQJ56" s="163" t="s">
        <v>491</v>
      </c>
      <c r="VQK56" s="163" t="s">
        <v>491</v>
      </c>
      <c r="VQL56" s="163" t="s">
        <v>491</v>
      </c>
      <c r="VQM56" s="163" t="s">
        <v>491</v>
      </c>
      <c r="VQN56" s="163" t="s">
        <v>491</v>
      </c>
      <c r="VQO56" s="163" t="s">
        <v>491</v>
      </c>
      <c r="VQP56" s="163" t="s">
        <v>491</v>
      </c>
      <c r="VQQ56" s="163" t="s">
        <v>491</v>
      </c>
      <c r="VQR56" s="163" t="s">
        <v>491</v>
      </c>
      <c r="VQS56" s="163" t="s">
        <v>491</v>
      </c>
      <c r="VQT56" s="163" t="s">
        <v>491</v>
      </c>
      <c r="VQU56" s="163" t="s">
        <v>491</v>
      </c>
      <c r="VQV56" s="163" t="s">
        <v>491</v>
      </c>
      <c r="VQW56" s="163" t="s">
        <v>491</v>
      </c>
      <c r="VQX56" s="163" t="s">
        <v>491</v>
      </c>
      <c r="VQY56" s="163" t="s">
        <v>491</v>
      </c>
      <c r="VQZ56" s="163" t="s">
        <v>491</v>
      </c>
      <c r="VRA56" s="163" t="s">
        <v>491</v>
      </c>
      <c r="VRB56" s="163" t="s">
        <v>491</v>
      </c>
      <c r="VRC56" s="163" t="s">
        <v>491</v>
      </c>
      <c r="VRD56" s="163" t="s">
        <v>491</v>
      </c>
      <c r="VRE56" s="163" t="s">
        <v>491</v>
      </c>
      <c r="VRF56" s="163" t="s">
        <v>491</v>
      </c>
      <c r="VRG56" s="163" t="s">
        <v>491</v>
      </c>
      <c r="VRH56" s="163" t="s">
        <v>491</v>
      </c>
      <c r="VRI56" s="163" t="s">
        <v>491</v>
      </c>
      <c r="VRJ56" s="163" t="s">
        <v>491</v>
      </c>
      <c r="VRK56" s="163" t="s">
        <v>491</v>
      </c>
      <c r="VRL56" s="163" t="s">
        <v>491</v>
      </c>
      <c r="VRM56" s="163" t="s">
        <v>491</v>
      </c>
      <c r="VRN56" s="163" t="s">
        <v>491</v>
      </c>
      <c r="VRO56" s="163" t="s">
        <v>491</v>
      </c>
      <c r="VRP56" s="163" t="s">
        <v>491</v>
      </c>
      <c r="VRQ56" s="163" t="s">
        <v>491</v>
      </c>
      <c r="VRR56" s="163" t="s">
        <v>491</v>
      </c>
      <c r="VRS56" s="163" t="s">
        <v>491</v>
      </c>
      <c r="VRT56" s="163" t="s">
        <v>491</v>
      </c>
      <c r="VRU56" s="163" t="s">
        <v>491</v>
      </c>
      <c r="VRV56" s="163" t="s">
        <v>491</v>
      </c>
      <c r="VRW56" s="163" t="s">
        <v>491</v>
      </c>
      <c r="VRX56" s="163" t="s">
        <v>491</v>
      </c>
      <c r="VRY56" s="163" t="s">
        <v>491</v>
      </c>
      <c r="VRZ56" s="163" t="s">
        <v>491</v>
      </c>
      <c r="VSA56" s="163" t="s">
        <v>491</v>
      </c>
      <c r="VSB56" s="163" t="s">
        <v>491</v>
      </c>
      <c r="VSC56" s="163" t="s">
        <v>491</v>
      </c>
      <c r="VSD56" s="163" t="s">
        <v>491</v>
      </c>
      <c r="VSE56" s="163" t="s">
        <v>491</v>
      </c>
      <c r="VSF56" s="163" t="s">
        <v>491</v>
      </c>
      <c r="VSG56" s="163" t="s">
        <v>491</v>
      </c>
      <c r="VSH56" s="163" t="s">
        <v>491</v>
      </c>
      <c r="VSI56" s="163" t="s">
        <v>491</v>
      </c>
      <c r="VSJ56" s="163" t="s">
        <v>491</v>
      </c>
      <c r="VSK56" s="163" t="s">
        <v>491</v>
      </c>
      <c r="VSL56" s="163" t="s">
        <v>491</v>
      </c>
      <c r="VSM56" s="163" t="s">
        <v>491</v>
      </c>
      <c r="VSN56" s="163" t="s">
        <v>491</v>
      </c>
      <c r="VSO56" s="163" t="s">
        <v>491</v>
      </c>
      <c r="VSP56" s="163" t="s">
        <v>491</v>
      </c>
      <c r="VSQ56" s="163" t="s">
        <v>491</v>
      </c>
      <c r="VSR56" s="163" t="s">
        <v>491</v>
      </c>
      <c r="VSS56" s="163" t="s">
        <v>491</v>
      </c>
      <c r="VST56" s="163" t="s">
        <v>491</v>
      </c>
      <c r="VSU56" s="163" t="s">
        <v>491</v>
      </c>
      <c r="VSV56" s="163" t="s">
        <v>491</v>
      </c>
      <c r="VSW56" s="163" t="s">
        <v>491</v>
      </c>
      <c r="VSX56" s="163" t="s">
        <v>491</v>
      </c>
      <c r="VSY56" s="163" t="s">
        <v>491</v>
      </c>
      <c r="VSZ56" s="163" t="s">
        <v>491</v>
      </c>
      <c r="VTA56" s="163" t="s">
        <v>491</v>
      </c>
      <c r="VTB56" s="163" t="s">
        <v>491</v>
      </c>
      <c r="VTC56" s="163" t="s">
        <v>491</v>
      </c>
      <c r="VTD56" s="163" t="s">
        <v>491</v>
      </c>
      <c r="VTE56" s="163" t="s">
        <v>491</v>
      </c>
      <c r="VTF56" s="163" t="s">
        <v>491</v>
      </c>
      <c r="VTG56" s="163" t="s">
        <v>491</v>
      </c>
      <c r="VTH56" s="163" t="s">
        <v>491</v>
      </c>
      <c r="VTI56" s="163" t="s">
        <v>491</v>
      </c>
      <c r="VTJ56" s="163" t="s">
        <v>491</v>
      </c>
      <c r="VTK56" s="163" t="s">
        <v>491</v>
      </c>
      <c r="VTL56" s="163" t="s">
        <v>491</v>
      </c>
      <c r="VTM56" s="163" t="s">
        <v>491</v>
      </c>
      <c r="VTN56" s="163" t="s">
        <v>491</v>
      </c>
      <c r="VTO56" s="163" t="s">
        <v>491</v>
      </c>
      <c r="VTP56" s="163" t="s">
        <v>491</v>
      </c>
      <c r="VTQ56" s="163" t="s">
        <v>491</v>
      </c>
      <c r="VTR56" s="163" t="s">
        <v>491</v>
      </c>
      <c r="VTS56" s="163" t="s">
        <v>491</v>
      </c>
      <c r="VTT56" s="163" t="s">
        <v>491</v>
      </c>
      <c r="VTU56" s="163" t="s">
        <v>491</v>
      </c>
      <c r="VTV56" s="163" t="s">
        <v>491</v>
      </c>
      <c r="VTW56" s="163" t="s">
        <v>491</v>
      </c>
      <c r="VTX56" s="163" t="s">
        <v>491</v>
      </c>
      <c r="VTY56" s="163" t="s">
        <v>491</v>
      </c>
      <c r="VTZ56" s="163" t="s">
        <v>491</v>
      </c>
      <c r="VUA56" s="163" t="s">
        <v>491</v>
      </c>
      <c r="VUB56" s="163" t="s">
        <v>491</v>
      </c>
      <c r="VUC56" s="163" t="s">
        <v>491</v>
      </c>
      <c r="VUD56" s="163" t="s">
        <v>491</v>
      </c>
      <c r="VUE56" s="163" t="s">
        <v>491</v>
      </c>
      <c r="VUF56" s="163" t="s">
        <v>491</v>
      </c>
      <c r="VUG56" s="163" t="s">
        <v>491</v>
      </c>
      <c r="VUH56" s="163" t="s">
        <v>491</v>
      </c>
      <c r="VUI56" s="163" t="s">
        <v>491</v>
      </c>
      <c r="VUJ56" s="163" t="s">
        <v>491</v>
      </c>
      <c r="VUK56" s="163" t="s">
        <v>491</v>
      </c>
      <c r="VUL56" s="163" t="s">
        <v>491</v>
      </c>
      <c r="VUM56" s="163" t="s">
        <v>491</v>
      </c>
      <c r="VUN56" s="163" t="s">
        <v>491</v>
      </c>
      <c r="VUO56" s="163" t="s">
        <v>491</v>
      </c>
      <c r="VUP56" s="163" t="s">
        <v>491</v>
      </c>
      <c r="VUQ56" s="163" t="s">
        <v>491</v>
      </c>
      <c r="VUR56" s="163" t="s">
        <v>491</v>
      </c>
      <c r="VUS56" s="163" t="s">
        <v>491</v>
      </c>
      <c r="VUT56" s="163" t="s">
        <v>491</v>
      </c>
      <c r="VUU56" s="163" t="s">
        <v>491</v>
      </c>
      <c r="VUV56" s="163" t="s">
        <v>491</v>
      </c>
      <c r="VUW56" s="163" t="s">
        <v>491</v>
      </c>
      <c r="VUX56" s="163" t="s">
        <v>491</v>
      </c>
      <c r="VUY56" s="163" t="s">
        <v>491</v>
      </c>
      <c r="VUZ56" s="163" t="s">
        <v>491</v>
      </c>
      <c r="VVA56" s="163" t="s">
        <v>491</v>
      </c>
      <c r="VVB56" s="163" t="s">
        <v>491</v>
      </c>
      <c r="VVC56" s="163" t="s">
        <v>491</v>
      </c>
      <c r="VVD56" s="163" t="s">
        <v>491</v>
      </c>
      <c r="VVE56" s="163" t="s">
        <v>491</v>
      </c>
      <c r="VVF56" s="163" t="s">
        <v>491</v>
      </c>
      <c r="VVG56" s="163" t="s">
        <v>491</v>
      </c>
      <c r="VVH56" s="163" t="s">
        <v>491</v>
      </c>
      <c r="VVI56" s="163" t="s">
        <v>491</v>
      </c>
      <c r="VVJ56" s="163" t="s">
        <v>491</v>
      </c>
      <c r="VVK56" s="163" t="s">
        <v>491</v>
      </c>
      <c r="VVL56" s="163" t="s">
        <v>491</v>
      </c>
      <c r="VVM56" s="163" t="s">
        <v>491</v>
      </c>
      <c r="VVN56" s="163" t="s">
        <v>491</v>
      </c>
      <c r="VVO56" s="163" t="s">
        <v>491</v>
      </c>
      <c r="VVP56" s="163" t="s">
        <v>491</v>
      </c>
      <c r="VVQ56" s="163" t="s">
        <v>491</v>
      </c>
      <c r="VVR56" s="163" t="s">
        <v>491</v>
      </c>
      <c r="VVS56" s="163" t="s">
        <v>491</v>
      </c>
      <c r="VVT56" s="163" t="s">
        <v>491</v>
      </c>
      <c r="VVU56" s="163" t="s">
        <v>491</v>
      </c>
      <c r="VVV56" s="163" t="s">
        <v>491</v>
      </c>
      <c r="VVW56" s="163" t="s">
        <v>491</v>
      </c>
      <c r="VVX56" s="163" t="s">
        <v>491</v>
      </c>
      <c r="VVY56" s="163" t="s">
        <v>491</v>
      </c>
      <c r="VVZ56" s="163" t="s">
        <v>491</v>
      </c>
      <c r="VWA56" s="163" t="s">
        <v>491</v>
      </c>
      <c r="VWB56" s="163" t="s">
        <v>491</v>
      </c>
      <c r="VWC56" s="163" t="s">
        <v>491</v>
      </c>
      <c r="VWD56" s="163" t="s">
        <v>491</v>
      </c>
      <c r="VWE56" s="163" t="s">
        <v>491</v>
      </c>
      <c r="VWF56" s="163" t="s">
        <v>491</v>
      </c>
      <c r="VWG56" s="163" t="s">
        <v>491</v>
      </c>
      <c r="VWH56" s="163" t="s">
        <v>491</v>
      </c>
      <c r="VWI56" s="163" t="s">
        <v>491</v>
      </c>
      <c r="VWJ56" s="163" t="s">
        <v>491</v>
      </c>
      <c r="VWK56" s="163" t="s">
        <v>491</v>
      </c>
      <c r="VWL56" s="163" t="s">
        <v>491</v>
      </c>
      <c r="VWM56" s="163" t="s">
        <v>491</v>
      </c>
      <c r="VWN56" s="163" t="s">
        <v>491</v>
      </c>
      <c r="VWO56" s="163" t="s">
        <v>491</v>
      </c>
      <c r="VWP56" s="163" t="s">
        <v>491</v>
      </c>
      <c r="VWQ56" s="163" t="s">
        <v>491</v>
      </c>
      <c r="VWR56" s="163" t="s">
        <v>491</v>
      </c>
      <c r="VWS56" s="163" t="s">
        <v>491</v>
      </c>
      <c r="VWT56" s="163" t="s">
        <v>491</v>
      </c>
      <c r="VWU56" s="163" t="s">
        <v>491</v>
      </c>
      <c r="VWV56" s="163" t="s">
        <v>491</v>
      </c>
      <c r="VWW56" s="163" t="s">
        <v>491</v>
      </c>
      <c r="VWX56" s="163" t="s">
        <v>491</v>
      </c>
      <c r="VWY56" s="163" t="s">
        <v>491</v>
      </c>
      <c r="VWZ56" s="163" t="s">
        <v>491</v>
      </c>
      <c r="VXA56" s="163" t="s">
        <v>491</v>
      </c>
      <c r="VXB56" s="163" t="s">
        <v>491</v>
      </c>
      <c r="VXC56" s="163" t="s">
        <v>491</v>
      </c>
      <c r="VXD56" s="163" t="s">
        <v>491</v>
      </c>
      <c r="VXE56" s="163" t="s">
        <v>491</v>
      </c>
      <c r="VXF56" s="163" t="s">
        <v>491</v>
      </c>
      <c r="VXG56" s="163" t="s">
        <v>491</v>
      </c>
      <c r="VXH56" s="163" t="s">
        <v>491</v>
      </c>
      <c r="VXI56" s="163" t="s">
        <v>491</v>
      </c>
      <c r="VXJ56" s="163" t="s">
        <v>491</v>
      </c>
      <c r="VXK56" s="163" t="s">
        <v>491</v>
      </c>
      <c r="VXL56" s="163" t="s">
        <v>491</v>
      </c>
      <c r="VXM56" s="163" t="s">
        <v>491</v>
      </c>
      <c r="VXN56" s="163" t="s">
        <v>491</v>
      </c>
      <c r="VXO56" s="163" t="s">
        <v>491</v>
      </c>
      <c r="VXP56" s="163" t="s">
        <v>491</v>
      </c>
      <c r="VXQ56" s="163" t="s">
        <v>491</v>
      </c>
      <c r="VXR56" s="163" t="s">
        <v>491</v>
      </c>
      <c r="VXS56" s="163" t="s">
        <v>491</v>
      </c>
      <c r="VXT56" s="163" t="s">
        <v>491</v>
      </c>
      <c r="VXU56" s="163" t="s">
        <v>491</v>
      </c>
      <c r="VXV56" s="163" t="s">
        <v>491</v>
      </c>
      <c r="VXW56" s="163" t="s">
        <v>491</v>
      </c>
      <c r="VXX56" s="163" t="s">
        <v>491</v>
      </c>
      <c r="VXY56" s="163" t="s">
        <v>491</v>
      </c>
      <c r="VXZ56" s="163" t="s">
        <v>491</v>
      </c>
      <c r="VYA56" s="163" t="s">
        <v>491</v>
      </c>
      <c r="VYB56" s="163" t="s">
        <v>491</v>
      </c>
      <c r="VYC56" s="163" t="s">
        <v>491</v>
      </c>
      <c r="VYD56" s="163" t="s">
        <v>491</v>
      </c>
      <c r="VYE56" s="163" t="s">
        <v>491</v>
      </c>
      <c r="VYF56" s="163" t="s">
        <v>491</v>
      </c>
      <c r="VYG56" s="163" t="s">
        <v>491</v>
      </c>
      <c r="VYH56" s="163" t="s">
        <v>491</v>
      </c>
      <c r="VYI56" s="163" t="s">
        <v>491</v>
      </c>
      <c r="VYJ56" s="163" t="s">
        <v>491</v>
      </c>
      <c r="VYK56" s="163" t="s">
        <v>491</v>
      </c>
      <c r="VYL56" s="163" t="s">
        <v>491</v>
      </c>
      <c r="VYM56" s="163" t="s">
        <v>491</v>
      </c>
      <c r="VYN56" s="163" t="s">
        <v>491</v>
      </c>
      <c r="VYO56" s="163" t="s">
        <v>491</v>
      </c>
      <c r="VYP56" s="163" t="s">
        <v>491</v>
      </c>
      <c r="VYQ56" s="163" t="s">
        <v>491</v>
      </c>
      <c r="VYR56" s="163" t="s">
        <v>491</v>
      </c>
      <c r="VYS56" s="163" t="s">
        <v>491</v>
      </c>
      <c r="VYT56" s="163" t="s">
        <v>491</v>
      </c>
      <c r="VYU56" s="163" t="s">
        <v>491</v>
      </c>
      <c r="VYV56" s="163" t="s">
        <v>491</v>
      </c>
      <c r="VYW56" s="163" t="s">
        <v>491</v>
      </c>
      <c r="VYX56" s="163" t="s">
        <v>491</v>
      </c>
      <c r="VYY56" s="163" t="s">
        <v>491</v>
      </c>
      <c r="VYZ56" s="163" t="s">
        <v>491</v>
      </c>
      <c r="VZA56" s="163" t="s">
        <v>491</v>
      </c>
      <c r="VZB56" s="163" t="s">
        <v>491</v>
      </c>
      <c r="VZC56" s="163" t="s">
        <v>491</v>
      </c>
      <c r="VZD56" s="163" t="s">
        <v>491</v>
      </c>
      <c r="VZE56" s="163" t="s">
        <v>491</v>
      </c>
      <c r="VZF56" s="163" t="s">
        <v>491</v>
      </c>
      <c r="VZG56" s="163" t="s">
        <v>491</v>
      </c>
      <c r="VZH56" s="163" t="s">
        <v>491</v>
      </c>
      <c r="VZI56" s="163" t="s">
        <v>491</v>
      </c>
      <c r="VZJ56" s="163" t="s">
        <v>491</v>
      </c>
      <c r="VZK56" s="163" t="s">
        <v>491</v>
      </c>
      <c r="VZL56" s="163" t="s">
        <v>491</v>
      </c>
      <c r="VZM56" s="163" t="s">
        <v>491</v>
      </c>
      <c r="VZN56" s="163" t="s">
        <v>491</v>
      </c>
      <c r="VZO56" s="163" t="s">
        <v>491</v>
      </c>
      <c r="VZP56" s="163" t="s">
        <v>491</v>
      </c>
      <c r="VZQ56" s="163" t="s">
        <v>491</v>
      </c>
      <c r="VZR56" s="163" t="s">
        <v>491</v>
      </c>
      <c r="VZS56" s="163" t="s">
        <v>491</v>
      </c>
      <c r="VZT56" s="163" t="s">
        <v>491</v>
      </c>
      <c r="VZU56" s="163" t="s">
        <v>491</v>
      </c>
      <c r="VZV56" s="163" t="s">
        <v>491</v>
      </c>
      <c r="VZW56" s="163" t="s">
        <v>491</v>
      </c>
      <c r="VZX56" s="163" t="s">
        <v>491</v>
      </c>
      <c r="VZY56" s="163" t="s">
        <v>491</v>
      </c>
      <c r="VZZ56" s="163" t="s">
        <v>491</v>
      </c>
      <c r="WAA56" s="163" t="s">
        <v>491</v>
      </c>
      <c r="WAB56" s="163" t="s">
        <v>491</v>
      </c>
      <c r="WAC56" s="163" t="s">
        <v>491</v>
      </c>
      <c r="WAD56" s="163" t="s">
        <v>491</v>
      </c>
      <c r="WAE56" s="163" t="s">
        <v>491</v>
      </c>
      <c r="WAF56" s="163" t="s">
        <v>491</v>
      </c>
      <c r="WAG56" s="163" t="s">
        <v>491</v>
      </c>
      <c r="WAH56" s="163" t="s">
        <v>491</v>
      </c>
      <c r="WAI56" s="163" t="s">
        <v>491</v>
      </c>
      <c r="WAJ56" s="163" t="s">
        <v>491</v>
      </c>
      <c r="WAK56" s="163" t="s">
        <v>491</v>
      </c>
      <c r="WAL56" s="163" t="s">
        <v>491</v>
      </c>
      <c r="WAM56" s="163" t="s">
        <v>491</v>
      </c>
      <c r="WAN56" s="163" t="s">
        <v>491</v>
      </c>
      <c r="WAO56" s="163" t="s">
        <v>491</v>
      </c>
      <c r="WAP56" s="163" t="s">
        <v>491</v>
      </c>
      <c r="WAQ56" s="163" t="s">
        <v>491</v>
      </c>
      <c r="WAR56" s="163" t="s">
        <v>491</v>
      </c>
      <c r="WAS56" s="163" t="s">
        <v>491</v>
      </c>
      <c r="WAT56" s="163" t="s">
        <v>491</v>
      </c>
      <c r="WAU56" s="163" t="s">
        <v>491</v>
      </c>
      <c r="WAV56" s="163" t="s">
        <v>491</v>
      </c>
      <c r="WAW56" s="163" t="s">
        <v>491</v>
      </c>
      <c r="WAX56" s="163" t="s">
        <v>491</v>
      </c>
      <c r="WAY56" s="163" t="s">
        <v>491</v>
      </c>
      <c r="WAZ56" s="163" t="s">
        <v>491</v>
      </c>
      <c r="WBA56" s="163" t="s">
        <v>491</v>
      </c>
      <c r="WBB56" s="163" t="s">
        <v>491</v>
      </c>
      <c r="WBC56" s="163" t="s">
        <v>491</v>
      </c>
      <c r="WBD56" s="163" t="s">
        <v>491</v>
      </c>
      <c r="WBE56" s="163" t="s">
        <v>491</v>
      </c>
      <c r="WBF56" s="163" t="s">
        <v>491</v>
      </c>
      <c r="WBG56" s="163" t="s">
        <v>491</v>
      </c>
      <c r="WBH56" s="163" t="s">
        <v>491</v>
      </c>
      <c r="WBI56" s="163" t="s">
        <v>491</v>
      </c>
      <c r="WBJ56" s="163" t="s">
        <v>491</v>
      </c>
      <c r="WBK56" s="163" t="s">
        <v>491</v>
      </c>
      <c r="WBL56" s="163" t="s">
        <v>491</v>
      </c>
      <c r="WBM56" s="163" t="s">
        <v>491</v>
      </c>
      <c r="WBN56" s="163" t="s">
        <v>491</v>
      </c>
      <c r="WBO56" s="163" t="s">
        <v>491</v>
      </c>
      <c r="WBP56" s="163" t="s">
        <v>491</v>
      </c>
      <c r="WBQ56" s="163" t="s">
        <v>491</v>
      </c>
      <c r="WBR56" s="163" t="s">
        <v>491</v>
      </c>
      <c r="WBS56" s="163" t="s">
        <v>491</v>
      </c>
      <c r="WBT56" s="163" t="s">
        <v>491</v>
      </c>
      <c r="WBU56" s="163" t="s">
        <v>491</v>
      </c>
      <c r="WBV56" s="163" t="s">
        <v>491</v>
      </c>
      <c r="WBW56" s="163" t="s">
        <v>491</v>
      </c>
      <c r="WBX56" s="163" t="s">
        <v>491</v>
      </c>
      <c r="WBY56" s="163" t="s">
        <v>491</v>
      </c>
      <c r="WBZ56" s="163" t="s">
        <v>491</v>
      </c>
      <c r="WCA56" s="163" t="s">
        <v>491</v>
      </c>
      <c r="WCB56" s="163" t="s">
        <v>491</v>
      </c>
      <c r="WCC56" s="163" t="s">
        <v>491</v>
      </c>
      <c r="WCD56" s="163" t="s">
        <v>491</v>
      </c>
      <c r="WCE56" s="163" t="s">
        <v>491</v>
      </c>
      <c r="WCF56" s="163" t="s">
        <v>491</v>
      </c>
      <c r="WCG56" s="163" t="s">
        <v>491</v>
      </c>
      <c r="WCH56" s="163" t="s">
        <v>491</v>
      </c>
      <c r="WCI56" s="163" t="s">
        <v>491</v>
      </c>
      <c r="WCJ56" s="163" t="s">
        <v>491</v>
      </c>
      <c r="WCK56" s="163" t="s">
        <v>491</v>
      </c>
      <c r="WCL56" s="163" t="s">
        <v>491</v>
      </c>
      <c r="WCM56" s="163" t="s">
        <v>491</v>
      </c>
      <c r="WCN56" s="163" t="s">
        <v>491</v>
      </c>
      <c r="WCO56" s="163" t="s">
        <v>491</v>
      </c>
      <c r="WCP56" s="163" t="s">
        <v>491</v>
      </c>
      <c r="WCQ56" s="163" t="s">
        <v>491</v>
      </c>
      <c r="WCR56" s="163" t="s">
        <v>491</v>
      </c>
      <c r="WCS56" s="163" t="s">
        <v>491</v>
      </c>
      <c r="WCT56" s="163" t="s">
        <v>491</v>
      </c>
      <c r="WCU56" s="163" t="s">
        <v>491</v>
      </c>
      <c r="WCV56" s="163" t="s">
        <v>491</v>
      </c>
      <c r="WCW56" s="163" t="s">
        <v>491</v>
      </c>
      <c r="WCX56" s="163" t="s">
        <v>491</v>
      </c>
      <c r="WCY56" s="163" t="s">
        <v>491</v>
      </c>
      <c r="WCZ56" s="163" t="s">
        <v>491</v>
      </c>
      <c r="WDA56" s="163" t="s">
        <v>491</v>
      </c>
      <c r="WDB56" s="163" t="s">
        <v>491</v>
      </c>
      <c r="WDC56" s="163" t="s">
        <v>491</v>
      </c>
      <c r="WDD56" s="163" t="s">
        <v>491</v>
      </c>
      <c r="WDE56" s="163" t="s">
        <v>491</v>
      </c>
      <c r="WDF56" s="163" t="s">
        <v>491</v>
      </c>
      <c r="WDG56" s="163" t="s">
        <v>491</v>
      </c>
      <c r="WDH56" s="163" t="s">
        <v>491</v>
      </c>
      <c r="WDI56" s="163" t="s">
        <v>491</v>
      </c>
      <c r="WDJ56" s="163" t="s">
        <v>491</v>
      </c>
      <c r="WDK56" s="163" t="s">
        <v>491</v>
      </c>
      <c r="WDL56" s="163" t="s">
        <v>491</v>
      </c>
      <c r="WDM56" s="163" t="s">
        <v>491</v>
      </c>
      <c r="WDN56" s="163" t="s">
        <v>491</v>
      </c>
      <c r="WDO56" s="163" t="s">
        <v>491</v>
      </c>
      <c r="WDP56" s="163" t="s">
        <v>491</v>
      </c>
      <c r="WDQ56" s="163" t="s">
        <v>491</v>
      </c>
      <c r="WDR56" s="163" t="s">
        <v>491</v>
      </c>
      <c r="WDS56" s="163" t="s">
        <v>491</v>
      </c>
      <c r="WDT56" s="163" t="s">
        <v>491</v>
      </c>
      <c r="WDU56" s="163" t="s">
        <v>491</v>
      </c>
      <c r="WDV56" s="163" t="s">
        <v>491</v>
      </c>
      <c r="WDW56" s="163" t="s">
        <v>491</v>
      </c>
      <c r="WDX56" s="163" t="s">
        <v>491</v>
      </c>
      <c r="WDY56" s="163" t="s">
        <v>491</v>
      </c>
      <c r="WDZ56" s="163" t="s">
        <v>491</v>
      </c>
      <c r="WEA56" s="163" t="s">
        <v>491</v>
      </c>
      <c r="WEB56" s="163" t="s">
        <v>491</v>
      </c>
      <c r="WEC56" s="163" t="s">
        <v>491</v>
      </c>
      <c r="WED56" s="163" t="s">
        <v>491</v>
      </c>
      <c r="WEE56" s="163" t="s">
        <v>491</v>
      </c>
      <c r="WEF56" s="163" t="s">
        <v>491</v>
      </c>
      <c r="WEG56" s="163" t="s">
        <v>491</v>
      </c>
      <c r="WEH56" s="163" t="s">
        <v>491</v>
      </c>
      <c r="WEI56" s="163" t="s">
        <v>491</v>
      </c>
      <c r="WEJ56" s="163" t="s">
        <v>491</v>
      </c>
      <c r="WEK56" s="163" t="s">
        <v>491</v>
      </c>
      <c r="WEL56" s="163" t="s">
        <v>491</v>
      </c>
      <c r="WEM56" s="163" t="s">
        <v>491</v>
      </c>
      <c r="WEN56" s="163" t="s">
        <v>491</v>
      </c>
      <c r="WEO56" s="163" t="s">
        <v>491</v>
      </c>
      <c r="WEP56" s="163" t="s">
        <v>491</v>
      </c>
      <c r="WEQ56" s="163" t="s">
        <v>491</v>
      </c>
      <c r="WER56" s="163" t="s">
        <v>491</v>
      </c>
      <c r="WES56" s="163" t="s">
        <v>491</v>
      </c>
      <c r="WET56" s="163" t="s">
        <v>491</v>
      </c>
      <c r="WEU56" s="163" t="s">
        <v>491</v>
      </c>
      <c r="WEV56" s="163" t="s">
        <v>491</v>
      </c>
      <c r="WEW56" s="163" t="s">
        <v>491</v>
      </c>
      <c r="WEX56" s="163" t="s">
        <v>491</v>
      </c>
      <c r="WEY56" s="163" t="s">
        <v>491</v>
      </c>
      <c r="WEZ56" s="163" t="s">
        <v>491</v>
      </c>
      <c r="WFA56" s="163" t="s">
        <v>491</v>
      </c>
      <c r="WFB56" s="163" t="s">
        <v>491</v>
      </c>
      <c r="WFC56" s="163" t="s">
        <v>491</v>
      </c>
      <c r="WFD56" s="163" t="s">
        <v>491</v>
      </c>
      <c r="WFE56" s="163" t="s">
        <v>491</v>
      </c>
      <c r="WFF56" s="163" t="s">
        <v>491</v>
      </c>
      <c r="WFG56" s="163" t="s">
        <v>491</v>
      </c>
      <c r="WFH56" s="163" t="s">
        <v>491</v>
      </c>
      <c r="WFI56" s="163" t="s">
        <v>491</v>
      </c>
      <c r="WFJ56" s="163" t="s">
        <v>491</v>
      </c>
      <c r="WFK56" s="163" t="s">
        <v>491</v>
      </c>
      <c r="WFL56" s="163" t="s">
        <v>491</v>
      </c>
      <c r="WFM56" s="163" t="s">
        <v>491</v>
      </c>
      <c r="WFN56" s="163" t="s">
        <v>491</v>
      </c>
      <c r="WFO56" s="163" t="s">
        <v>491</v>
      </c>
      <c r="WFP56" s="163" t="s">
        <v>491</v>
      </c>
      <c r="WFQ56" s="163" t="s">
        <v>491</v>
      </c>
      <c r="WFR56" s="163" t="s">
        <v>491</v>
      </c>
      <c r="WFS56" s="163" t="s">
        <v>491</v>
      </c>
      <c r="WFT56" s="163" t="s">
        <v>491</v>
      </c>
      <c r="WFU56" s="163" t="s">
        <v>491</v>
      </c>
      <c r="WFV56" s="163" t="s">
        <v>491</v>
      </c>
      <c r="WFW56" s="163" t="s">
        <v>491</v>
      </c>
      <c r="WFX56" s="163" t="s">
        <v>491</v>
      </c>
      <c r="WFY56" s="163" t="s">
        <v>491</v>
      </c>
      <c r="WFZ56" s="163" t="s">
        <v>491</v>
      </c>
      <c r="WGA56" s="163" t="s">
        <v>491</v>
      </c>
      <c r="WGB56" s="163" t="s">
        <v>491</v>
      </c>
      <c r="WGC56" s="163" t="s">
        <v>491</v>
      </c>
      <c r="WGD56" s="163" t="s">
        <v>491</v>
      </c>
      <c r="WGE56" s="163" t="s">
        <v>491</v>
      </c>
      <c r="WGF56" s="163" t="s">
        <v>491</v>
      </c>
      <c r="WGG56" s="163" t="s">
        <v>491</v>
      </c>
      <c r="WGH56" s="163" t="s">
        <v>491</v>
      </c>
      <c r="WGI56" s="163" t="s">
        <v>491</v>
      </c>
      <c r="WGJ56" s="163" t="s">
        <v>491</v>
      </c>
      <c r="WGK56" s="163" t="s">
        <v>491</v>
      </c>
      <c r="WGL56" s="163" t="s">
        <v>491</v>
      </c>
      <c r="WGM56" s="163" t="s">
        <v>491</v>
      </c>
      <c r="WGN56" s="163" t="s">
        <v>491</v>
      </c>
      <c r="WGO56" s="163" t="s">
        <v>491</v>
      </c>
      <c r="WGP56" s="163" t="s">
        <v>491</v>
      </c>
      <c r="WGQ56" s="163" t="s">
        <v>491</v>
      </c>
      <c r="WGR56" s="163" t="s">
        <v>491</v>
      </c>
      <c r="WGS56" s="163" t="s">
        <v>491</v>
      </c>
      <c r="WGT56" s="163" t="s">
        <v>491</v>
      </c>
      <c r="WGU56" s="163" t="s">
        <v>491</v>
      </c>
      <c r="WGV56" s="163" t="s">
        <v>491</v>
      </c>
      <c r="WGW56" s="163" t="s">
        <v>491</v>
      </c>
      <c r="WGX56" s="163" t="s">
        <v>491</v>
      </c>
      <c r="WGY56" s="163" t="s">
        <v>491</v>
      </c>
      <c r="WGZ56" s="163" t="s">
        <v>491</v>
      </c>
      <c r="WHA56" s="163" t="s">
        <v>491</v>
      </c>
      <c r="WHB56" s="163" t="s">
        <v>491</v>
      </c>
      <c r="WHC56" s="163" t="s">
        <v>491</v>
      </c>
      <c r="WHD56" s="163" t="s">
        <v>491</v>
      </c>
      <c r="WHE56" s="163" t="s">
        <v>491</v>
      </c>
      <c r="WHF56" s="163" t="s">
        <v>491</v>
      </c>
      <c r="WHG56" s="163" t="s">
        <v>491</v>
      </c>
      <c r="WHH56" s="163" t="s">
        <v>491</v>
      </c>
      <c r="WHI56" s="163" t="s">
        <v>491</v>
      </c>
      <c r="WHJ56" s="163" t="s">
        <v>491</v>
      </c>
      <c r="WHK56" s="163" t="s">
        <v>491</v>
      </c>
      <c r="WHL56" s="163" t="s">
        <v>491</v>
      </c>
      <c r="WHM56" s="163" t="s">
        <v>491</v>
      </c>
      <c r="WHN56" s="163" t="s">
        <v>491</v>
      </c>
      <c r="WHO56" s="163" t="s">
        <v>491</v>
      </c>
      <c r="WHP56" s="163" t="s">
        <v>491</v>
      </c>
      <c r="WHQ56" s="163" t="s">
        <v>491</v>
      </c>
      <c r="WHR56" s="163" t="s">
        <v>491</v>
      </c>
      <c r="WHS56" s="163" t="s">
        <v>491</v>
      </c>
      <c r="WHT56" s="163" t="s">
        <v>491</v>
      </c>
      <c r="WHU56" s="163" t="s">
        <v>491</v>
      </c>
      <c r="WHV56" s="163" t="s">
        <v>491</v>
      </c>
      <c r="WHW56" s="163" t="s">
        <v>491</v>
      </c>
      <c r="WHX56" s="163" t="s">
        <v>491</v>
      </c>
      <c r="WHY56" s="163" t="s">
        <v>491</v>
      </c>
      <c r="WHZ56" s="163" t="s">
        <v>491</v>
      </c>
      <c r="WIA56" s="163" t="s">
        <v>491</v>
      </c>
      <c r="WIB56" s="163" t="s">
        <v>491</v>
      </c>
      <c r="WIC56" s="163" t="s">
        <v>491</v>
      </c>
      <c r="WID56" s="163" t="s">
        <v>491</v>
      </c>
      <c r="WIE56" s="163" t="s">
        <v>491</v>
      </c>
      <c r="WIF56" s="163" t="s">
        <v>491</v>
      </c>
      <c r="WIG56" s="163" t="s">
        <v>491</v>
      </c>
      <c r="WIH56" s="163" t="s">
        <v>491</v>
      </c>
      <c r="WII56" s="163" t="s">
        <v>491</v>
      </c>
      <c r="WIJ56" s="163" t="s">
        <v>491</v>
      </c>
      <c r="WIK56" s="163" t="s">
        <v>491</v>
      </c>
      <c r="WIL56" s="163" t="s">
        <v>491</v>
      </c>
      <c r="WIM56" s="163" t="s">
        <v>491</v>
      </c>
      <c r="WIN56" s="163" t="s">
        <v>491</v>
      </c>
      <c r="WIO56" s="163" t="s">
        <v>491</v>
      </c>
      <c r="WIP56" s="163" t="s">
        <v>491</v>
      </c>
      <c r="WIQ56" s="163" t="s">
        <v>491</v>
      </c>
      <c r="WIR56" s="163" t="s">
        <v>491</v>
      </c>
      <c r="WIS56" s="163" t="s">
        <v>491</v>
      </c>
      <c r="WIT56" s="163" t="s">
        <v>491</v>
      </c>
      <c r="WIU56" s="163" t="s">
        <v>491</v>
      </c>
      <c r="WIV56" s="163" t="s">
        <v>491</v>
      </c>
      <c r="WIW56" s="163" t="s">
        <v>491</v>
      </c>
      <c r="WIX56" s="163" t="s">
        <v>491</v>
      </c>
      <c r="WIY56" s="163" t="s">
        <v>491</v>
      </c>
      <c r="WIZ56" s="163" t="s">
        <v>491</v>
      </c>
      <c r="WJA56" s="163" t="s">
        <v>491</v>
      </c>
      <c r="WJB56" s="163" t="s">
        <v>491</v>
      </c>
      <c r="WJC56" s="163" t="s">
        <v>491</v>
      </c>
      <c r="WJD56" s="163" t="s">
        <v>491</v>
      </c>
      <c r="WJE56" s="163" t="s">
        <v>491</v>
      </c>
      <c r="WJF56" s="163" t="s">
        <v>491</v>
      </c>
      <c r="WJG56" s="163" t="s">
        <v>491</v>
      </c>
      <c r="WJH56" s="163" t="s">
        <v>491</v>
      </c>
      <c r="WJI56" s="163" t="s">
        <v>491</v>
      </c>
      <c r="WJJ56" s="163" t="s">
        <v>491</v>
      </c>
      <c r="WJK56" s="163" t="s">
        <v>491</v>
      </c>
      <c r="WJL56" s="163" t="s">
        <v>491</v>
      </c>
      <c r="WJM56" s="163" t="s">
        <v>491</v>
      </c>
      <c r="WJN56" s="163" t="s">
        <v>491</v>
      </c>
      <c r="WJO56" s="163" t="s">
        <v>491</v>
      </c>
      <c r="WJP56" s="163" t="s">
        <v>491</v>
      </c>
      <c r="WJQ56" s="163" t="s">
        <v>491</v>
      </c>
      <c r="WJR56" s="163" t="s">
        <v>491</v>
      </c>
      <c r="WJS56" s="163" t="s">
        <v>491</v>
      </c>
      <c r="WJT56" s="163" t="s">
        <v>491</v>
      </c>
      <c r="WJU56" s="163" t="s">
        <v>491</v>
      </c>
      <c r="WJV56" s="163" t="s">
        <v>491</v>
      </c>
      <c r="WJW56" s="163" t="s">
        <v>491</v>
      </c>
      <c r="WJX56" s="163" t="s">
        <v>491</v>
      </c>
      <c r="WJY56" s="163" t="s">
        <v>491</v>
      </c>
      <c r="WJZ56" s="163" t="s">
        <v>491</v>
      </c>
      <c r="WKA56" s="163" t="s">
        <v>491</v>
      </c>
      <c r="WKB56" s="163" t="s">
        <v>491</v>
      </c>
      <c r="WKC56" s="163" t="s">
        <v>491</v>
      </c>
      <c r="WKD56" s="163" t="s">
        <v>491</v>
      </c>
      <c r="WKE56" s="163" t="s">
        <v>491</v>
      </c>
      <c r="WKF56" s="163" t="s">
        <v>491</v>
      </c>
      <c r="WKG56" s="163" t="s">
        <v>491</v>
      </c>
      <c r="WKH56" s="163" t="s">
        <v>491</v>
      </c>
      <c r="WKI56" s="163" t="s">
        <v>491</v>
      </c>
      <c r="WKJ56" s="163" t="s">
        <v>491</v>
      </c>
      <c r="WKK56" s="163" t="s">
        <v>491</v>
      </c>
      <c r="WKL56" s="163" t="s">
        <v>491</v>
      </c>
      <c r="WKM56" s="163" t="s">
        <v>491</v>
      </c>
      <c r="WKN56" s="163" t="s">
        <v>491</v>
      </c>
      <c r="WKO56" s="163" t="s">
        <v>491</v>
      </c>
      <c r="WKP56" s="163" t="s">
        <v>491</v>
      </c>
      <c r="WKQ56" s="163" t="s">
        <v>491</v>
      </c>
      <c r="WKR56" s="163" t="s">
        <v>491</v>
      </c>
      <c r="WKS56" s="163" t="s">
        <v>491</v>
      </c>
      <c r="WKT56" s="163" t="s">
        <v>491</v>
      </c>
      <c r="WKU56" s="163" t="s">
        <v>491</v>
      </c>
      <c r="WKV56" s="163" t="s">
        <v>491</v>
      </c>
      <c r="WKW56" s="163" t="s">
        <v>491</v>
      </c>
      <c r="WKX56" s="163" t="s">
        <v>491</v>
      </c>
      <c r="WKY56" s="163" t="s">
        <v>491</v>
      </c>
      <c r="WKZ56" s="163" t="s">
        <v>491</v>
      </c>
      <c r="WLA56" s="163" t="s">
        <v>491</v>
      </c>
      <c r="WLB56" s="163" t="s">
        <v>491</v>
      </c>
      <c r="WLC56" s="163" t="s">
        <v>491</v>
      </c>
      <c r="WLD56" s="163" t="s">
        <v>491</v>
      </c>
      <c r="WLE56" s="163" t="s">
        <v>491</v>
      </c>
      <c r="WLF56" s="163" t="s">
        <v>491</v>
      </c>
      <c r="WLG56" s="163" t="s">
        <v>491</v>
      </c>
      <c r="WLH56" s="163" t="s">
        <v>491</v>
      </c>
      <c r="WLI56" s="163" t="s">
        <v>491</v>
      </c>
      <c r="WLJ56" s="163" t="s">
        <v>491</v>
      </c>
      <c r="WLK56" s="163" t="s">
        <v>491</v>
      </c>
      <c r="WLL56" s="163" t="s">
        <v>491</v>
      </c>
      <c r="WLM56" s="163" t="s">
        <v>491</v>
      </c>
      <c r="WLN56" s="163" t="s">
        <v>491</v>
      </c>
      <c r="WLO56" s="163" t="s">
        <v>491</v>
      </c>
      <c r="WLP56" s="163" t="s">
        <v>491</v>
      </c>
      <c r="WLQ56" s="163" t="s">
        <v>491</v>
      </c>
      <c r="WLR56" s="163" t="s">
        <v>491</v>
      </c>
      <c r="WLS56" s="163" t="s">
        <v>491</v>
      </c>
      <c r="WLT56" s="163" t="s">
        <v>491</v>
      </c>
      <c r="WLU56" s="163" t="s">
        <v>491</v>
      </c>
      <c r="WLV56" s="163" t="s">
        <v>491</v>
      </c>
      <c r="WLW56" s="163" t="s">
        <v>491</v>
      </c>
      <c r="WLX56" s="163" t="s">
        <v>491</v>
      </c>
      <c r="WLY56" s="163" t="s">
        <v>491</v>
      </c>
      <c r="WLZ56" s="163" t="s">
        <v>491</v>
      </c>
      <c r="WMA56" s="163" t="s">
        <v>491</v>
      </c>
      <c r="WMB56" s="163" t="s">
        <v>491</v>
      </c>
      <c r="WMC56" s="163" t="s">
        <v>491</v>
      </c>
      <c r="WMD56" s="163" t="s">
        <v>491</v>
      </c>
      <c r="WME56" s="163" t="s">
        <v>491</v>
      </c>
      <c r="WMF56" s="163" t="s">
        <v>491</v>
      </c>
      <c r="WMG56" s="163" t="s">
        <v>491</v>
      </c>
      <c r="WMH56" s="163" t="s">
        <v>491</v>
      </c>
      <c r="WMI56" s="163" t="s">
        <v>491</v>
      </c>
      <c r="WMJ56" s="163" t="s">
        <v>491</v>
      </c>
      <c r="WMK56" s="163" t="s">
        <v>491</v>
      </c>
      <c r="WML56" s="163" t="s">
        <v>491</v>
      </c>
      <c r="WMM56" s="163" t="s">
        <v>491</v>
      </c>
      <c r="WMN56" s="163" t="s">
        <v>491</v>
      </c>
      <c r="WMO56" s="163" t="s">
        <v>491</v>
      </c>
      <c r="WMP56" s="163" t="s">
        <v>491</v>
      </c>
      <c r="WMQ56" s="163" t="s">
        <v>491</v>
      </c>
      <c r="WMR56" s="163" t="s">
        <v>491</v>
      </c>
      <c r="WMS56" s="163" t="s">
        <v>491</v>
      </c>
      <c r="WMT56" s="163" t="s">
        <v>491</v>
      </c>
      <c r="WMU56" s="163" t="s">
        <v>491</v>
      </c>
      <c r="WMV56" s="163" t="s">
        <v>491</v>
      </c>
      <c r="WMW56" s="163" t="s">
        <v>491</v>
      </c>
      <c r="WMX56" s="163" t="s">
        <v>491</v>
      </c>
      <c r="WMY56" s="163" t="s">
        <v>491</v>
      </c>
      <c r="WMZ56" s="163" t="s">
        <v>491</v>
      </c>
      <c r="WNA56" s="163" t="s">
        <v>491</v>
      </c>
      <c r="WNB56" s="163" t="s">
        <v>491</v>
      </c>
      <c r="WNC56" s="163" t="s">
        <v>491</v>
      </c>
      <c r="WND56" s="163" t="s">
        <v>491</v>
      </c>
      <c r="WNE56" s="163" t="s">
        <v>491</v>
      </c>
      <c r="WNF56" s="163" t="s">
        <v>491</v>
      </c>
      <c r="WNG56" s="163" t="s">
        <v>491</v>
      </c>
      <c r="WNH56" s="163" t="s">
        <v>491</v>
      </c>
      <c r="WNI56" s="163" t="s">
        <v>491</v>
      </c>
      <c r="WNJ56" s="163" t="s">
        <v>491</v>
      </c>
      <c r="WNK56" s="163" t="s">
        <v>491</v>
      </c>
      <c r="WNL56" s="163" t="s">
        <v>491</v>
      </c>
      <c r="WNM56" s="163" t="s">
        <v>491</v>
      </c>
      <c r="WNN56" s="163" t="s">
        <v>491</v>
      </c>
      <c r="WNO56" s="163" t="s">
        <v>491</v>
      </c>
      <c r="WNP56" s="163" t="s">
        <v>491</v>
      </c>
      <c r="WNQ56" s="163" t="s">
        <v>491</v>
      </c>
      <c r="WNR56" s="163" t="s">
        <v>491</v>
      </c>
      <c r="WNS56" s="163" t="s">
        <v>491</v>
      </c>
      <c r="WNT56" s="163" t="s">
        <v>491</v>
      </c>
      <c r="WNU56" s="163" t="s">
        <v>491</v>
      </c>
      <c r="WNV56" s="163" t="s">
        <v>491</v>
      </c>
      <c r="WNW56" s="163" t="s">
        <v>491</v>
      </c>
      <c r="WNX56" s="163" t="s">
        <v>491</v>
      </c>
      <c r="WNY56" s="163" t="s">
        <v>491</v>
      </c>
      <c r="WNZ56" s="163" t="s">
        <v>491</v>
      </c>
      <c r="WOA56" s="163" t="s">
        <v>491</v>
      </c>
      <c r="WOB56" s="163" t="s">
        <v>491</v>
      </c>
      <c r="WOC56" s="163" t="s">
        <v>491</v>
      </c>
      <c r="WOD56" s="163" t="s">
        <v>491</v>
      </c>
      <c r="WOE56" s="163" t="s">
        <v>491</v>
      </c>
      <c r="WOF56" s="163" t="s">
        <v>491</v>
      </c>
      <c r="WOG56" s="163" t="s">
        <v>491</v>
      </c>
      <c r="WOH56" s="163" t="s">
        <v>491</v>
      </c>
      <c r="WOI56" s="163" t="s">
        <v>491</v>
      </c>
      <c r="WOJ56" s="163" t="s">
        <v>491</v>
      </c>
      <c r="WOK56" s="163" t="s">
        <v>491</v>
      </c>
      <c r="WOL56" s="163" t="s">
        <v>491</v>
      </c>
      <c r="WOM56" s="163" t="s">
        <v>491</v>
      </c>
      <c r="WON56" s="163" t="s">
        <v>491</v>
      </c>
      <c r="WOO56" s="163" t="s">
        <v>491</v>
      </c>
      <c r="WOP56" s="163" t="s">
        <v>491</v>
      </c>
      <c r="WOQ56" s="163" t="s">
        <v>491</v>
      </c>
      <c r="WOR56" s="163" t="s">
        <v>491</v>
      </c>
      <c r="WOS56" s="163" t="s">
        <v>491</v>
      </c>
      <c r="WOT56" s="163" t="s">
        <v>491</v>
      </c>
      <c r="WOU56" s="163" t="s">
        <v>491</v>
      </c>
      <c r="WOV56" s="163" t="s">
        <v>491</v>
      </c>
      <c r="WOW56" s="163" t="s">
        <v>491</v>
      </c>
      <c r="WOX56" s="163" t="s">
        <v>491</v>
      </c>
      <c r="WOY56" s="163" t="s">
        <v>491</v>
      </c>
      <c r="WOZ56" s="163" t="s">
        <v>491</v>
      </c>
      <c r="WPA56" s="163" t="s">
        <v>491</v>
      </c>
      <c r="WPB56" s="163" t="s">
        <v>491</v>
      </c>
      <c r="WPC56" s="163" t="s">
        <v>491</v>
      </c>
      <c r="WPD56" s="163" t="s">
        <v>491</v>
      </c>
      <c r="WPE56" s="163" t="s">
        <v>491</v>
      </c>
      <c r="WPF56" s="163" t="s">
        <v>491</v>
      </c>
      <c r="WPG56" s="163" t="s">
        <v>491</v>
      </c>
      <c r="WPH56" s="163" t="s">
        <v>491</v>
      </c>
      <c r="WPI56" s="163" t="s">
        <v>491</v>
      </c>
      <c r="WPJ56" s="163" t="s">
        <v>491</v>
      </c>
      <c r="WPK56" s="163" t="s">
        <v>491</v>
      </c>
      <c r="WPL56" s="163" t="s">
        <v>491</v>
      </c>
      <c r="WPM56" s="163" t="s">
        <v>491</v>
      </c>
      <c r="WPN56" s="163" t="s">
        <v>491</v>
      </c>
      <c r="WPO56" s="163" t="s">
        <v>491</v>
      </c>
      <c r="WPP56" s="163" t="s">
        <v>491</v>
      </c>
      <c r="WPQ56" s="163" t="s">
        <v>491</v>
      </c>
      <c r="WPR56" s="163" t="s">
        <v>491</v>
      </c>
      <c r="WPS56" s="163" t="s">
        <v>491</v>
      </c>
      <c r="WPT56" s="163" t="s">
        <v>491</v>
      </c>
      <c r="WPU56" s="163" t="s">
        <v>491</v>
      </c>
      <c r="WPV56" s="163" t="s">
        <v>491</v>
      </c>
      <c r="WPW56" s="163" t="s">
        <v>491</v>
      </c>
      <c r="WPX56" s="163" t="s">
        <v>491</v>
      </c>
      <c r="WPY56" s="163" t="s">
        <v>491</v>
      </c>
      <c r="WPZ56" s="163" t="s">
        <v>491</v>
      </c>
      <c r="WQA56" s="163" t="s">
        <v>491</v>
      </c>
      <c r="WQB56" s="163" t="s">
        <v>491</v>
      </c>
      <c r="WQC56" s="163" t="s">
        <v>491</v>
      </c>
      <c r="WQD56" s="163" t="s">
        <v>491</v>
      </c>
      <c r="WQE56" s="163" t="s">
        <v>491</v>
      </c>
      <c r="WQF56" s="163" t="s">
        <v>491</v>
      </c>
      <c r="WQG56" s="163" t="s">
        <v>491</v>
      </c>
      <c r="WQH56" s="163" t="s">
        <v>491</v>
      </c>
      <c r="WQI56" s="163" t="s">
        <v>491</v>
      </c>
      <c r="WQJ56" s="163" t="s">
        <v>491</v>
      </c>
      <c r="WQK56" s="163" t="s">
        <v>491</v>
      </c>
      <c r="WQL56" s="163" t="s">
        <v>491</v>
      </c>
      <c r="WQM56" s="163" t="s">
        <v>491</v>
      </c>
      <c r="WQN56" s="163" t="s">
        <v>491</v>
      </c>
      <c r="WQO56" s="163" t="s">
        <v>491</v>
      </c>
      <c r="WQP56" s="163" t="s">
        <v>491</v>
      </c>
      <c r="WQQ56" s="163" t="s">
        <v>491</v>
      </c>
      <c r="WQR56" s="163" t="s">
        <v>491</v>
      </c>
      <c r="WQS56" s="163" t="s">
        <v>491</v>
      </c>
      <c r="WQT56" s="163" t="s">
        <v>491</v>
      </c>
      <c r="WQU56" s="163" t="s">
        <v>491</v>
      </c>
      <c r="WQV56" s="163" t="s">
        <v>491</v>
      </c>
      <c r="WQW56" s="163" t="s">
        <v>491</v>
      </c>
      <c r="WQX56" s="163" t="s">
        <v>491</v>
      </c>
      <c r="WQY56" s="163" t="s">
        <v>491</v>
      </c>
      <c r="WQZ56" s="163" t="s">
        <v>491</v>
      </c>
      <c r="WRA56" s="163" t="s">
        <v>491</v>
      </c>
      <c r="WRB56" s="163" t="s">
        <v>491</v>
      </c>
      <c r="WRC56" s="163" t="s">
        <v>491</v>
      </c>
      <c r="WRD56" s="163" t="s">
        <v>491</v>
      </c>
      <c r="WRE56" s="163" t="s">
        <v>491</v>
      </c>
      <c r="WRF56" s="163" t="s">
        <v>491</v>
      </c>
      <c r="WRG56" s="163" t="s">
        <v>491</v>
      </c>
      <c r="WRH56" s="163" t="s">
        <v>491</v>
      </c>
      <c r="WRI56" s="163" t="s">
        <v>491</v>
      </c>
      <c r="WRJ56" s="163" t="s">
        <v>491</v>
      </c>
      <c r="WRK56" s="163" t="s">
        <v>491</v>
      </c>
      <c r="WRL56" s="163" t="s">
        <v>491</v>
      </c>
      <c r="WRM56" s="163" t="s">
        <v>491</v>
      </c>
      <c r="WRN56" s="163" t="s">
        <v>491</v>
      </c>
      <c r="WRO56" s="163" t="s">
        <v>491</v>
      </c>
      <c r="WRP56" s="163" t="s">
        <v>491</v>
      </c>
      <c r="WRQ56" s="163" t="s">
        <v>491</v>
      </c>
      <c r="WRR56" s="163" t="s">
        <v>491</v>
      </c>
      <c r="WRS56" s="163" t="s">
        <v>491</v>
      </c>
      <c r="WRT56" s="163" t="s">
        <v>491</v>
      </c>
      <c r="WRU56" s="163" t="s">
        <v>491</v>
      </c>
      <c r="WRV56" s="163" t="s">
        <v>491</v>
      </c>
      <c r="WRW56" s="163" t="s">
        <v>491</v>
      </c>
      <c r="WRX56" s="163" t="s">
        <v>491</v>
      </c>
      <c r="WRY56" s="163" t="s">
        <v>491</v>
      </c>
      <c r="WRZ56" s="163" t="s">
        <v>491</v>
      </c>
      <c r="WSA56" s="163" t="s">
        <v>491</v>
      </c>
      <c r="WSB56" s="163" t="s">
        <v>491</v>
      </c>
      <c r="WSC56" s="163" t="s">
        <v>491</v>
      </c>
      <c r="WSD56" s="163" t="s">
        <v>491</v>
      </c>
      <c r="WSE56" s="163" t="s">
        <v>491</v>
      </c>
      <c r="WSF56" s="163" t="s">
        <v>491</v>
      </c>
      <c r="WSG56" s="163" t="s">
        <v>491</v>
      </c>
      <c r="WSH56" s="163" t="s">
        <v>491</v>
      </c>
      <c r="WSI56" s="163" t="s">
        <v>491</v>
      </c>
      <c r="WSJ56" s="163" t="s">
        <v>491</v>
      </c>
      <c r="WSK56" s="163" t="s">
        <v>491</v>
      </c>
      <c r="WSL56" s="163" t="s">
        <v>491</v>
      </c>
      <c r="WSM56" s="163" t="s">
        <v>491</v>
      </c>
      <c r="WSN56" s="163" t="s">
        <v>491</v>
      </c>
      <c r="WSO56" s="163" t="s">
        <v>491</v>
      </c>
      <c r="WSP56" s="163" t="s">
        <v>491</v>
      </c>
      <c r="WSQ56" s="163" t="s">
        <v>491</v>
      </c>
      <c r="WSR56" s="163" t="s">
        <v>491</v>
      </c>
      <c r="WSS56" s="163" t="s">
        <v>491</v>
      </c>
      <c r="WST56" s="163" t="s">
        <v>491</v>
      </c>
      <c r="WSU56" s="163" t="s">
        <v>491</v>
      </c>
      <c r="WSV56" s="163" t="s">
        <v>491</v>
      </c>
      <c r="WSW56" s="163" t="s">
        <v>491</v>
      </c>
      <c r="WSX56" s="163" t="s">
        <v>491</v>
      </c>
      <c r="WSY56" s="163" t="s">
        <v>491</v>
      </c>
      <c r="WSZ56" s="163" t="s">
        <v>491</v>
      </c>
      <c r="WTA56" s="163" t="s">
        <v>491</v>
      </c>
      <c r="WTB56" s="163" t="s">
        <v>491</v>
      </c>
      <c r="WTC56" s="163" t="s">
        <v>491</v>
      </c>
      <c r="WTD56" s="163" t="s">
        <v>491</v>
      </c>
      <c r="WTE56" s="163" t="s">
        <v>491</v>
      </c>
      <c r="WTF56" s="163" t="s">
        <v>491</v>
      </c>
      <c r="WTG56" s="163" t="s">
        <v>491</v>
      </c>
      <c r="WTH56" s="163" t="s">
        <v>491</v>
      </c>
      <c r="WTI56" s="163" t="s">
        <v>491</v>
      </c>
      <c r="WTJ56" s="163" t="s">
        <v>491</v>
      </c>
      <c r="WTK56" s="163" t="s">
        <v>491</v>
      </c>
      <c r="WTL56" s="163" t="s">
        <v>491</v>
      </c>
      <c r="WTM56" s="163" t="s">
        <v>491</v>
      </c>
      <c r="WTN56" s="163" t="s">
        <v>491</v>
      </c>
      <c r="WTO56" s="163" t="s">
        <v>491</v>
      </c>
      <c r="WTP56" s="163" t="s">
        <v>491</v>
      </c>
      <c r="WTQ56" s="163" t="s">
        <v>491</v>
      </c>
      <c r="WTR56" s="163" t="s">
        <v>491</v>
      </c>
      <c r="WTS56" s="163" t="s">
        <v>491</v>
      </c>
      <c r="WTT56" s="163" t="s">
        <v>491</v>
      </c>
      <c r="WTU56" s="163" t="s">
        <v>491</v>
      </c>
      <c r="WTV56" s="163" t="s">
        <v>491</v>
      </c>
      <c r="WTW56" s="163" t="s">
        <v>491</v>
      </c>
      <c r="WTX56" s="163" t="s">
        <v>491</v>
      </c>
      <c r="WTY56" s="163" t="s">
        <v>491</v>
      </c>
      <c r="WTZ56" s="163" t="s">
        <v>491</v>
      </c>
      <c r="WUA56" s="163" t="s">
        <v>491</v>
      </c>
      <c r="WUB56" s="163" t="s">
        <v>491</v>
      </c>
      <c r="WUC56" s="163" t="s">
        <v>491</v>
      </c>
      <c r="WUD56" s="163" t="s">
        <v>491</v>
      </c>
      <c r="WUE56" s="163" t="s">
        <v>491</v>
      </c>
      <c r="WUF56" s="163" t="s">
        <v>491</v>
      </c>
      <c r="WUG56" s="163" t="s">
        <v>491</v>
      </c>
      <c r="WUH56" s="163" t="s">
        <v>491</v>
      </c>
      <c r="WUI56" s="163" t="s">
        <v>491</v>
      </c>
      <c r="WUJ56" s="163" t="s">
        <v>491</v>
      </c>
      <c r="WUK56" s="163" t="s">
        <v>491</v>
      </c>
      <c r="WUL56" s="163" t="s">
        <v>491</v>
      </c>
      <c r="WUM56" s="163" t="s">
        <v>491</v>
      </c>
      <c r="WUN56" s="163" t="s">
        <v>491</v>
      </c>
      <c r="WUO56" s="163" t="s">
        <v>491</v>
      </c>
      <c r="WUP56" s="163" t="s">
        <v>491</v>
      </c>
      <c r="WUQ56" s="163" t="s">
        <v>491</v>
      </c>
      <c r="WUR56" s="163" t="s">
        <v>491</v>
      </c>
      <c r="WUS56" s="163" t="s">
        <v>491</v>
      </c>
      <c r="WUT56" s="163" t="s">
        <v>491</v>
      </c>
      <c r="WUU56" s="163" t="s">
        <v>491</v>
      </c>
      <c r="WUV56" s="163" t="s">
        <v>491</v>
      </c>
      <c r="WUW56" s="163" t="s">
        <v>491</v>
      </c>
      <c r="WUX56" s="163" t="s">
        <v>491</v>
      </c>
      <c r="WUY56" s="163" t="s">
        <v>491</v>
      </c>
      <c r="WUZ56" s="163" t="s">
        <v>491</v>
      </c>
      <c r="WVA56" s="163" t="s">
        <v>491</v>
      </c>
      <c r="WVB56" s="163" t="s">
        <v>491</v>
      </c>
      <c r="WVC56" s="163" t="s">
        <v>491</v>
      </c>
      <c r="WVD56" s="163" t="s">
        <v>491</v>
      </c>
      <c r="WVE56" s="163" t="s">
        <v>491</v>
      </c>
      <c r="WVF56" s="163" t="s">
        <v>491</v>
      </c>
      <c r="WVG56" s="163" t="s">
        <v>491</v>
      </c>
      <c r="WVH56" s="163" t="s">
        <v>491</v>
      </c>
      <c r="WVI56" s="163" t="s">
        <v>491</v>
      </c>
      <c r="WVJ56" s="163" t="s">
        <v>491</v>
      </c>
      <c r="WVK56" s="163" t="s">
        <v>491</v>
      </c>
      <c r="WVL56" s="163" t="s">
        <v>491</v>
      </c>
      <c r="WVM56" s="163" t="s">
        <v>491</v>
      </c>
      <c r="WVN56" s="163" t="s">
        <v>491</v>
      </c>
      <c r="WVO56" s="163" t="s">
        <v>491</v>
      </c>
      <c r="WVP56" s="163" t="s">
        <v>491</v>
      </c>
      <c r="WVQ56" s="163" t="s">
        <v>491</v>
      </c>
      <c r="WVR56" s="163" t="s">
        <v>491</v>
      </c>
      <c r="WVS56" s="163" t="s">
        <v>491</v>
      </c>
      <c r="WVT56" s="163" t="s">
        <v>491</v>
      </c>
      <c r="WVU56" s="163" t="s">
        <v>491</v>
      </c>
      <c r="WVV56" s="163" t="s">
        <v>491</v>
      </c>
      <c r="WVW56" s="163" t="s">
        <v>491</v>
      </c>
      <c r="WVX56" s="163" t="s">
        <v>491</v>
      </c>
      <c r="WVY56" s="163" t="s">
        <v>491</v>
      </c>
      <c r="WVZ56" s="163" t="s">
        <v>491</v>
      </c>
      <c r="WWA56" s="163" t="s">
        <v>491</v>
      </c>
      <c r="WWB56" s="163" t="s">
        <v>491</v>
      </c>
      <c r="WWC56" s="163" t="s">
        <v>491</v>
      </c>
      <c r="WWD56" s="163" t="s">
        <v>491</v>
      </c>
      <c r="WWE56" s="163" t="s">
        <v>491</v>
      </c>
      <c r="WWF56" s="163" t="s">
        <v>491</v>
      </c>
      <c r="WWG56" s="163" t="s">
        <v>491</v>
      </c>
      <c r="WWH56" s="163" t="s">
        <v>491</v>
      </c>
      <c r="WWI56" s="163" t="s">
        <v>491</v>
      </c>
      <c r="WWJ56" s="163" t="s">
        <v>491</v>
      </c>
      <c r="WWK56" s="163" t="s">
        <v>491</v>
      </c>
      <c r="WWL56" s="163" t="s">
        <v>491</v>
      </c>
      <c r="WWM56" s="163" t="s">
        <v>491</v>
      </c>
      <c r="WWN56" s="163" t="s">
        <v>491</v>
      </c>
      <c r="WWO56" s="163" t="s">
        <v>491</v>
      </c>
      <c r="WWP56" s="163" t="s">
        <v>491</v>
      </c>
      <c r="WWQ56" s="163" t="s">
        <v>491</v>
      </c>
      <c r="WWR56" s="163" t="s">
        <v>491</v>
      </c>
      <c r="WWS56" s="163" t="s">
        <v>491</v>
      </c>
      <c r="WWT56" s="163" t="s">
        <v>491</v>
      </c>
      <c r="WWU56" s="163" t="s">
        <v>491</v>
      </c>
      <c r="WWV56" s="163" t="s">
        <v>491</v>
      </c>
      <c r="WWW56" s="163" t="s">
        <v>491</v>
      </c>
      <c r="WWX56" s="163" t="s">
        <v>491</v>
      </c>
      <c r="WWY56" s="163" t="s">
        <v>491</v>
      </c>
      <c r="WWZ56" s="163" t="s">
        <v>491</v>
      </c>
      <c r="WXA56" s="163" t="s">
        <v>491</v>
      </c>
      <c r="WXB56" s="163" t="s">
        <v>491</v>
      </c>
      <c r="WXC56" s="163" t="s">
        <v>491</v>
      </c>
      <c r="WXD56" s="163" t="s">
        <v>491</v>
      </c>
      <c r="WXE56" s="163" t="s">
        <v>491</v>
      </c>
      <c r="WXF56" s="163" t="s">
        <v>491</v>
      </c>
      <c r="WXG56" s="163" t="s">
        <v>491</v>
      </c>
      <c r="WXH56" s="163" t="s">
        <v>491</v>
      </c>
      <c r="WXI56" s="163" t="s">
        <v>491</v>
      </c>
      <c r="WXJ56" s="163" t="s">
        <v>491</v>
      </c>
      <c r="WXK56" s="163" t="s">
        <v>491</v>
      </c>
      <c r="WXL56" s="163" t="s">
        <v>491</v>
      </c>
      <c r="WXM56" s="163" t="s">
        <v>491</v>
      </c>
      <c r="WXN56" s="163" t="s">
        <v>491</v>
      </c>
      <c r="WXO56" s="163" t="s">
        <v>491</v>
      </c>
      <c r="WXP56" s="163" t="s">
        <v>491</v>
      </c>
      <c r="WXQ56" s="163" t="s">
        <v>491</v>
      </c>
      <c r="WXR56" s="163" t="s">
        <v>491</v>
      </c>
      <c r="WXS56" s="163" t="s">
        <v>491</v>
      </c>
      <c r="WXT56" s="163" t="s">
        <v>491</v>
      </c>
      <c r="WXU56" s="163" t="s">
        <v>491</v>
      </c>
      <c r="WXV56" s="163" t="s">
        <v>491</v>
      </c>
      <c r="WXW56" s="163" t="s">
        <v>491</v>
      </c>
      <c r="WXX56" s="163" t="s">
        <v>491</v>
      </c>
      <c r="WXY56" s="163" t="s">
        <v>491</v>
      </c>
      <c r="WXZ56" s="163" t="s">
        <v>491</v>
      </c>
      <c r="WYA56" s="163" t="s">
        <v>491</v>
      </c>
      <c r="WYB56" s="163" t="s">
        <v>491</v>
      </c>
      <c r="WYC56" s="163" t="s">
        <v>491</v>
      </c>
      <c r="WYD56" s="163" t="s">
        <v>491</v>
      </c>
      <c r="WYE56" s="163" t="s">
        <v>491</v>
      </c>
      <c r="WYF56" s="163" t="s">
        <v>491</v>
      </c>
      <c r="WYG56" s="163" t="s">
        <v>491</v>
      </c>
      <c r="WYH56" s="163" t="s">
        <v>491</v>
      </c>
      <c r="WYI56" s="163" t="s">
        <v>491</v>
      </c>
      <c r="WYJ56" s="163" t="s">
        <v>491</v>
      </c>
      <c r="WYK56" s="163" t="s">
        <v>491</v>
      </c>
      <c r="WYL56" s="163" t="s">
        <v>491</v>
      </c>
      <c r="WYM56" s="163" t="s">
        <v>491</v>
      </c>
      <c r="WYN56" s="163" t="s">
        <v>491</v>
      </c>
      <c r="WYO56" s="163" t="s">
        <v>491</v>
      </c>
      <c r="WYP56" s="163" t="s">
        <v>491</v>
      </c>
      <c r="WYQ56" s="163" t="s">
        <v>491</v>
      </c>
      <c r="WYR56" s="163" t="s">
        <v>491</v>
      </c>
      <c r="WYS56" s="163" t="s">
        <v>491</v>
      </c>
      <c r="WYT56" s="163" t="s">
        <v>491</v>
      </c>
      <c r="WYU56" s="163" t="s">
        <v>491</v>
      </c>
      <c r="WYV56" s="163" t="s">
        <v>491</v>
      </c>
      <c r="WYW56" s="163" t="s">
        <v>491</v>
      </c>
      <c r="WYX56" s="163" t="s">
        <v>491</v>
      </c>
      <c r="WYY56" s="163" t="s">
        <v>491</v>
      </c>
      <c r="WYZ56" s="163" t="s">
        <v>491</v>
      </c>
      <c r="WZA56" s="163" t="s">
        <v>491</v>
      </c>
      <c r="WZB56" s="163" t="s">
        <v>491</v>
      </c>
      <c r="WZC56" s="163" t="s">
        <v>491</v>
      </c>
      <c r="WZD56" s="163" t="s">
        <v>491</v>
      </c>
      <c r="WZE56" s="163" t="s">
        <v>491</v>
      </c>
      <c r="WZF56" s="163" t="s">
        <v>491</v>
      </c>
      <c r="WZG56" s="163" t="s">
        <v>491</v>
      </c>
      <c r="WZH56" s="163" t="s">
        <v>491</v>
      </c>
      <c r="WZI56" s="163" t="s">
        <v>491</v>
      </c>
      <c r="WZJ56" s="163" t="s">
        <v>491</v>
      </c>
      <c r="WZK56" s="163" t="s">
        <v>491</v>
      </c>
      <c r="WZL56" s="163" t="s">
        <v>491</v>
      </c>
      <c r="WZM56" s="163" t="s">
        <v>491</v>
      </c>
      <c r="WZN56" s="163" t="s">
        <v>491</v>
      </c>
      <c r="WZO56" s="163" t="s">
        <v>491</v>
      </c>
      <c r="WZP56" s="163" t="s">
        <v>491</v>
      </c>
      <c r="WZQ56" s="163" t="s">
        <v>491</v>
      </c>
      <c r="WZR56" s="163" t="s">
        <v>491</v>
      </c>
      <c r="WZS56" s="163" t="s">
        <v>491</v>
      </c>
      <c r="WZT56" s="163" t="s">
        <v>491</v>
      </c>
      <c r="WZU56" s="163" t="s">
        <v>491</v>
      </c>
      <c r="WZV56" s="163" t="s">
        <v>491</v>
      </c>
      <c r="WZW56" s="163" t="s">
        <v>491</v>
      </c>
      <c r="WZX56" s="163" t="s">
        <v>491</v>
      </c>
      <c r="WZY56" s="163" t="s">
        <v>491</v>
      </c>
      <c r="WZZ56" s="163" t="s">
        <v>491</v>
      </c>
      <c r="XAA56" s="163" t="s">
        <v>491</v>
      </c>
      <c r="XAB56" s="163" t="s">
        <v>491</v>
      </c>
      <c r="XAC56" s="163" t="s">
        <v>491</v>
      </c>
      <c r="XAD56" s="163" t="s">
        <v>491</v>
      </c>
      <c r="XAE56" s="163" t="s">
        <v>491</v>
      </c>
      <c r="XAF56" s="163" t="s">
        <v>491</v>
      </c>
      <c r="XAG56" s="163" t="s">
        <v>491</v>
      </c>
      <c r="XAH56" s="163" t="s">
        <v>491</v>
      </c>
      <c r="XAI56" s="163" t="s">
        <v>491</v>
      </c>
      <c r="XAJ56" s="163" t="s">
        <v>491</v>
      </c>
      <c r="XAK56" s="163" t="s">
        <v>491</v>
      </c>
      <c r="XAL56" s="163" t="s">
        <v>491</v>
      </c>
      <c r="XAM56" s="163" t="s">
        <v>491</v>
      </c>
      <c r="XAN56" s="163" t="s">
        <v>491</v>
      </c>
      <c r="XAO56" s="163" t="s">
        <v>491</v>
      </c>
      <c r="XAP56" s="163" t="s">
        <v>491</v>
      </c>
      <c r="XAQ56" s="163" t="s">
        <v>491</v>
      </c>
      <c r="XAR56" s="163" t="s">
        <v>491</v>
      </c>
      <c r="XAS56" s="163" t="s">
        <v>491</v>
      </c>
      <c r="XAT56" s="163" t="s">
        <v>491</v>
      </c>
      <c r="XAU56" s="163" t="s">
        <v>491</v>
      </c>
      <c r="XAV56" s="163" t="s">
        <v>491</v>
      </c>
      <c r="XAW56" s="163" t="s">
        <v>491</v>
      </c>
      <c r="XAX56" s="163" t="s">
        <v>491</v>
      </c>
      <c r="XAY56" s="163" t="s">
        <v>491</v>
      </c>
      <c r="XAZ56" s="163" t="s">
        <v>491</v>
      </c>
      <c r="XBA56" s="163" t="s">
        <v>491</v>
      </c>
      <c r="XBB56" s="163" t="s">
        <v>491</v>
      </c>
      <c r="XBC56" s="163" t="s">
        <v>491</v>
      </c>
      <c r="XBD56" s="163" t="s">
        <v>491</v>
      </c>
      <c r="XBE56" s="163" t="s">
        <v>491</v>
      </c>
      <c r="XBF56" s="163" t="s">
        <v>491</v>
      </c>
      <c r="XBG56" s="163" t="s">
        <v>491</v>
      </c>
      <c r="XBH56" s="163" t="s">
        <v>491</v>
      </c>
      <c r="XBI56" s="163" t="s">
        <v>491</v>
      </c>
      <c r="XBJ56" s="163" t="s">
        <v>491</v>
      </c>
      <c r="XBK56" s="163" t="s">
        <v>491</v>
      </c>
      <c r="XBL56" s="163" t="s">
        <v>491</v>
      </c>
      <c r="XBM56" s="163" t="s">
        <v>491</v>
      </c>
      <c r="XBN56" s="163" t="s">
        <v>491</v>
      </c>
      <c r="XBO56" s="163" t="s">
        <v>491</v>
      </c>
      <c r="XBP56" s="163" t="s">
        <v>491</v>
      </c>
      <c r="XBQ56" s="163" t="s">
        <v>491</v>
      </c>
      <c r="XBR56" s="163" t="s">
        <v>491</v>
      </c>
      <c r="XBS56" s="163" t="s">
        <v>491</v>
      </c>
      <c r="XBT56" s="163" t="s">
        <v>491</v>
      </c>
      <c r="XBU56" s="163" t="s">
        <v>491</v>
      </c>
      <c r="XBV56" s="163" t="s">
        <v>491</v>
      </c>
      <c r="XBW56" s="163" t="s">
        <v>491</v>
      </c>
      <c r="XBX56" s="163" t="s">
        <v>491</v>
      </c>
      <c r="XBY56" s="163" t="s">
        <v>491</v>
      </c>
      <c r="XBZ56" s="163" t="s">
        <v>491</v>
      </c>
      <c r="XCA56" s="163" t="s">
        <v>491</v>
      </c>
      <c r="XCB56" s="163" t="s">
        <v>491</v>
      </c>
      <c r="XCC56" s="163" t="s">
        <v>491</v>
      </c>
      <c r="XCD56" s="163" t="s">
        <v>491</v>
      </c>
      <c r="XCE56" s="163" t="s">
        <v>491</v>
      </c>
      <c r="XCF56" s="163" t="s">
        <v>491</v>
      </c>
      <c r="XCG56" s="163" t="s">
        <v>491</v>
      </c>
      <c r="XCH56" s="163" t="s">
        <v>491</v>
      </c>
      <c r="XCI56" s="163" t="s">
        <v>491</v>
      </c>
      <c r="XCJ56" s="163" t="s">
        <v>491</v>
      </c>
      <c r="XCK56" s="163" t="s">
        <v>491</v>
      </c>
      <c r="XCL56" s="163" t="s">
        <v>491</v>
      </c>
      <c r="XCM56" s="163" t="s">
        <v>491</v>
      </c>
      <c r="XCN56" s="163" t="s">
        <v>491</v>
      </c>
      <c r="XCO56" s="163" t="s">
        <v>491</v>
      </c>
      <c r="XCP56" s="163" t="s">
        <v>491</v>
      </c>
      <c r="XCQ56" s="163" t="s">
        <v>491</v>
      </c>
      <c r="XCR56" s="163" t="s">
        <v>491</v>
      </c>
      <c r="XCS56" s="163" t="s">
        <v>491</v>
      </c>
      <c r="XCT56" s="163" t="s">
        <v>491</v>
      </c>
      <c r="XCU56" s="163" t="s">
        <v>491</v>
      </c>
      <c r="XCV56" s="163" t="s">
        <v>491</v>
      </c>
      <c r="XCW56" s="163" t="s">
        <v>491</v>
      </c>
      <c r="XCX56" s="163" t="s">
        <v>491</v>
      </c>
      <c r="XCY56" s="163" t="s">
        <v>491</v>
      </c>
      <c r="XCZ56" s="163" t="s">
        <v>491</v>
      </c>
      <c r="XDA56" s="163" t="s">
        <v>491</v>
      </c>
      <c r="XDB56" s="163" t="s">
        <v>491</v>
      </c>
      <c r="XDC56" s="163" t="s">
        <v>491</v>
      </c>
      <c r="XDD56" s="163" t="s">
        <v>491</v>
      </c>
      <c r="XDE56" s="163" t="s">
        <v>491</v>
      </c>
      <c r="XDF56" s="163" t="s">
        <v>491</v>
      </c>
      <c r="XDG56" s="163" t="s">
        <v>491</v>
      </c>
      <c r="XDH56" s="163" t="s">
        <v>491</v>
      </c>
      <c r="XDI56" s="163" t="s">
        <v>491</v>
      </c>
      <c r="XDJ56" s="163" t="s">
        <v>491</v>
      </c>
      <c r="XDK56" s="163" t="s">
        <v>491</v>
      </c>
      <c r="XDL56" s="163" t="s">
        <v>491</v>
      </c>
      <c r="XDM56" s="163" t="s">
        <v>491</v>
      </c>
      <c r="XDN56" s="163" t="s">
        <v>491</v>
      </c>
      <c r="XDO56" s="163" t="s">
        <v>491</v>
      </c>
      <c r="XDP56" s="163" t="s">
        <v>491</v>
      </c>
      <c r="XDQ56" s="163" t="s">
        <v>491</v>
      </c>
      <c r="XDR56" s="163" t="s">
        <v>491</v>
      </c>
      <c r="XDS56" s="163" t="s">
        <v>491</v>
      </c>
      <c r="XDT56" s="163" t="s">
        <v>491</v>
      </c>
      <c r="XDU56" s="163" t="s">
        <v>491</v>
      </c>
      <c r="XDV56" s="163" t="s">
        <v>491</v>
      </c>
      <c r="XDW56" s="163" t="s">
        <v>491</v>
      </c>
      <c r="XDX56" s="163" t="s">
        <v>491</v>
      </c>
      <c r="XDY56" s="163" t="s">
        <v>491</v>
      </c>
      <c r="XDZ56" s="163" t="s">
        <v>491</v>
      </c>
      <c r="XEA56" s="163" t="s">
        <v>491</v>
      </c>
      <c r="XEB56" s="163" t="s">
        <v>491</v>
      </c>
      <c r="XEC56" s="163" t="s">
        <v>491</v>
      </c>
      <c r="XED56" s="163" t="s">
        <v>491</v>
      </c>
      <c r="XEE56" s="163" t="s">
        <v>491</v>
      </c>
      <c r="XEF56" s="163" t="s">
        <v>491</v>
      </c>
      <c r="XEG56" s="163" t="s">
        <v>491</v>
      </c>
      <c r="XEH56" s="163" t="s">
        <v>491</v>
      </c>
      <c r="XEI56" s="163" t="s">
        <v>491</v>
      </c>
      <c r="XEJ56" s="163" t="s">
        <v>491</v>
      </c>
      <c r="XEK56" s="163" t="s">
        <v>491</v>
      </c>
      <c r="XEL56" s="163" t="s">
        <v>491</v>
      </c>
      <c r="XEM56" s="163" t="s">
        <v>491</v>
      </c>
      <c r="XEN56" s="163" t="s">
        <v>491</v>
      </c>
      <c r="XEO56" s="163" t="s">
        <v>491</v>
      </c>
      <c r="XEP56" s="163" t="s">
        <v>491</v>
      </c>
      <c r="XEQ56" s="163" t="s">
        <v>491</v>
      </c>
      <c r="XER56" s="163" t="s">
        <v>491</v>
      </c>
      <c r="XES56" s="163" t="s">
        <v>491</v>
      </c>
      <c r="XET56" s="163" t="s">
        <v>491</v>
      </c>
      <c r="XEU56" s="163" t="s">
        <v>491</v>
      </c>
      <c r="XEV56" s="163" t="s">
        <v>491</v>
      </c>
      <c r="XEW56" s="163" t="s">
        <v>491</v>
      </c>
      <c r="XEX56" s="163" t="s">
        <v>491</v>
      </c>
      <c r="XEY56" s="163" t="s">
        <v>491</v>
      </c>
      <c r="XEZ56" s="163" t="s">
        <v>491</v>
      </c>
      <c r="XFA56" s="163" t="s">
        <v>491</v>
      </c>
      <c r="XFB56" s="163" t="s">
        <v>491</v>
      </c>
      <c r="XFC56" s="163" t="s">
        <v>491</v>
      </c>
      <c r="XFD56" s="163" t="s">
        <v>491</v>
      </c>
    </row>
    <row r="57" spans="1:16384" x14ac:dyDescent="0.3"/>
  </sheetData>
  <conditionalFormatting sqref="E28">
    <cfRule type="cellIs" dxfId="70" priority="1" stopIfTrue="1" operator="notEqual">
      <formula>0</formula>
    </cfRule>
    <cfRule type="cellIs" dxfId="69" priority="2" stopIfTrue="1" operator="equal">
      <formula>""</formula>
    </cfRule>
  </conditionalFormatting>
  <pageMargins left="0.70866141732283472" right="0.70866141732283472" top="0.74803149606299213" bottom="0.74803149606299213" header="0.31496062992125984" footer="0.31496062992125984"/>
  <pageSetup paperSize="8" fitToHeight="0" orientation="landscape"/>
  <headerFooter>
    <oddHeader>&amp;L&amp;F&amp;CSheet: &amp;A&amp;ROFFICIAL</oddHeader>
    <oddFooter>&amp;LPrinted on &amp;D at &amp;T&amp;CPage &amp;P of &amp;N&amp;ROfwat</oddFooter>
  </headerFooter>
  <customProperties>
    <customPr name="MMSheetType" r:id="rId1"/>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CCCE"/>
    <pageSetUpPr fitToPage="1"/>
  </sheetPr>
  <dimension ref="A1:CW800"/>
  <sheetViews>
    <sheetView showGridLines="0" zoomScaleNormal="100" workbookViewId="0"/>
  </sheetViews>
  <sheetFormatPr defaultColWidth="0" defaultRowHeight="10.5" x14ac:dyDescent="0.2"/>
  <cols>
    <col min="1" max="1" width="14.5546875" style="92" customWidth="1"/>
    <col min="2" max="2" width="45.77734375" style="92" customWidth="1"/>
    <col min="3" max="3" width="90.77734375" style="92" customWidth="1"/>
    <col min="4" max="4" width="9.33203125" style="92" customWidth="1"/>
    <col min="5" max="26" width="9.33203125" style="92" hidden="1" customWidth="1"/>
    <col min="27" max="55" width="9.109375" style="92" hidden="1" customWidth="1"/>
    <col min="56" max="56" width="9.33203125" style="92" hidden="1" customWidth="1"/>
    <col min="57" max="16384" width="9.33203125" style="92" hidden="1"/>
  </cols>
  <sheetData>
    <row r="1" spans="1:101" s="25" customFormat="1" ht="31" x14ac:dyDescent="0.2">
      <c r="A1" s="25" t="str">
        <f ca="1" xml:space="preserve"> RIGHT(CELL("filename", A1), LEN(CELL("filename", A1)) - SEARCH("]", CELL("filename", A1)))</f>
        <v>Contents</v>
      </c>
    </row>
    <row r="5" spans="1:101" s="171" customFormat="1" ht="15.5" x14ac:dyDescent="0.2">
      <c r="A5" s="2" t="s">
        <v>163</v>
      </c>
      <c r="B5" s="2"/>
      <c r="C5" s="2"/>
    </row>
    <row r="6" spans="1:101" ht="15.5" x14ac:dyDescent="0.2">
      <c r="A6" s="90"/>
      <c r="B6" s="81"/>
      <c r="C6" s="86"/>
    </row>
    <row r="7" spans="1:101" ht="15.5" x14ac:dyDescent="0.2">
      <c r="A7" s="90" t="str">
        <f>HYPERLINK("#TOCrepobxOutput_Year_","Output")</f>
        <v>Output</v>
      </c>
      <c r="B7" s="81"/>
      <c r="C7" s="86"/>
    </row>
    <row r="8" spans="1:101" ht="15.5" x14ac:dyDescent="0.2">
      <c r="A8" s="90"/>
      <c r="B8" s="81"/>
      <c r="C8" s="86"/>
    </row>
    <row r="9" spans="1:101" ht="15.5" x14ac:dyDescent="0.2">
      <c r="A9" s="90"/>
      <c r="B9" s="81"/>
      <c r="C9" s="86"/>
    </row>
    <row r="10" spans="1:101" ht="15.5" x14ac:dyDescent="0.2">
      <c r="A10" s="2" t="s">
        <v>604</v>
      </c>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row>
    <row r="11" spans="1:101" ht="15.5" x14ac:dyDescent="0.2">
      <c r="A11" s="90"/>
      <c r="B11" s="81"/>
      <c r="C11" s="86"/>
    </row>
    <row r="12" spans="1:101" ht="15.5" x14ac:dyDescent="0.2">
      <c r="A12" s="2"/>
      <c r="B12" s="2" t="s">
        <v>492</v>
      </c>
      <c r="C12" s="2" t="s">
        <v>167</v>
      </c>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row>
    <row r="13" spans="1:101" ht="15.5" x14ac:dyDescent="0.2">
      <c r="A13" s="90"/>
      <c r="B13" s="81" t="str">
        <f>HYPERLINK("#TOCobxInputs", "Inputs")</f>
        <v>Inputs</v>
      </c>
      <c r="C13" s="86"/>
    </row>
    <row r="14" spans="1:101" ht="15.5" x14ac:dyDescent="0.2">
      <c r="A14" s="90"/>
      <c r="B14" s="81"/>
      <c r="C14" s="86" t="str">
        <f>HYPERLINK("#TOCobxInputs.Model_Constants", "Model Constants")</f>
        <v>Model Constants</v>
      </c>
    </row>
    <row r="15" spans="1:101" ht="15.5" x14ac:dyDescent="0.2">
      <c r="A15" s="90"/>
      <c r="B15" s="81"/>
      <c r="C15" s="86" t="str">
        <f>HYPERLINK("#TOCobxInputs.Switches", "Switches")</f>
        <v>Switches</v>
      </c>
    </row>
    <row r="16" spans="1:101" ht="15.5" x14ac:dyDescent="0.2">
      <c r="A16" s="90"/>
      <c r="B16" s="81"/>
      <c r="C16" s="86" t="str">
        <f>HYPERLINK("#TOCobxInputs.Average_CPI_H____base_index_2022_23", "Average CPI(H) - base index 2022-23")</f>
        <v>Average CPI(H) - base index 2022-23</v>
      </c>
    </row>
    <row r="17" spans="1:3" ht="15.5" x14ac:dyDescent="0.2">
      <c r="A17" s="90"/>
      <c r="B17" s="81"/>
      <c r="C17" s="86" t="str">
        <f>HYPERLINK("#TOCobxInputs.Average_CPI_H____base_index_2022_23.Company", "Company")</f>
        <v>Company</v>
      </c>
    </row>
    <row r="18" spans="1:3" ht="15.5" x14ac:dyDescent="0.2">
      <c r="A18" s="90"/>
      <c r="B18" s="81"/>
      <c r="C18" s="86"/>
    </row>
    <row r="19" spans="1:3" ht="15.5" x14ac:dyDescent="0.2">
      <c r="A19" s="90"/>
      <c r="B19" s="81"/>
      <c r="C19" s="86" t="str">
        <f>HYPERLINK("#TOCobxInputs.Average_CPI_H____base_index_2022_23.Ofwat", "Ofwat")</f>
        <v>Ofwat</v>
      </c>
    </row>
    <row r="20" spans="1:3" ht="15.5" x14ac:dyDescent="0.2">
      <c r="A20" s="90"/>
      <c r="B20" s="81"/>
      <c r="C20" s="86"/>
    </row>
    <row r="21" spans="1:3" ht="15.5" x14ac:dyDescent="0.2">
      <c r="A21" s="90"/>
      <c r="B21" s="81"/>
      <c r="C21" s="86" t="str">
        <f>HYPERLINK("#TOCobxInputs.Average_CPI_H_", "Average CPI(H)")</f>
        <v>Average CPI(H)</v>
      </c>
    </row>
    <row r="22" spans="1:3" ht="15.5" x14ac:dyDescent="0.2">
      <c r="A22" s="90"/>
      <c r="B22" s="81"/>
      <c r="C22" s="86" t="str">
        <f>HYPERLINK("#TOCobxInputs.Average_CPI_H_.Company", "Company")</f>
        <v>Company</v>
      </c>
    </row>
    <row r="23" spans="1:3" ht="15.5" x14ac:dyDescent="0.2">
      <c r="A23" s="90"/>
      <c r="B23" s="81"/>
      <c r="C23" s="86"/>
    </row>
    <row r="24" spans="1:3" ht="15.5" x14ac:dyDescent="0.2">
      <c r="A24" s="90"/>
      <c r="B24" s="81"/>
      <c r="C24" s="86" t="str">
        <f>HYPERLINK("#TOCobxInputs.Average_CPI_H_.Ofwat", "Ofwat")</f>
        <v>Ofwat</v>
      </c>
    </row>
    <row r="25" spans="1:3" ht="15.5" x14ac:dyDescent="0.2">
      <c r="A25" s="90"/>
      <c r="B25" s="81"/>
      <c r="C25" s="86"/>
    </row>
    <row r="26" spans="1:3" ht="15.5" x14ac:dyDescent="0.2">
      <c r="A26" s="90"/>
      <c r="B26" s="81"/>
      <c r="C26" s="86" t="str">
        <f>HYPERLINK("#TOCobxInputs.Forecast_CPI_H_", "Forecast CPI(H)")</f>
        <v>Forecast CPI(H)</v>
      </c>
    </row>
    <row r="27" spans="1:3" ht="15.5" x14ac:dyDescent="0.2">
      <c r="A27" s="90"/>
      <c r="B27" s="81"/>
      <c r="C27" s="86" t="str">
        <f>HYPERLINK("#TOCobxInputs.Price_Controls", "Price Controls")</f>
        <v>Price Controls</v>
      </c>
    </row>
    <row r="28" spans="1:3" ht="15.5" x14ac:dyDescent="0.2">
      <c r="A28" s="90"/>
      <c r="B28" s="81"/>
      <c r="C28" s="86" t="str">
        <f>HYPERLINK("#TOCobxInputs.Price_Controls.Model_Parameters", "Model Parameters")</f>
        <v>Model Parameters</v>
      </c>
    </row>
    <row r="29" spans="1:3" ht="15.5" x14ac:dyDescent="0.2">
      <c r="A29" s="90"/>
      <c r="B29" s="81"/>
      <c r="C29" s="86"/>
    </row>
    <row r="30" spans="1:3" ht="15.5" x14ac:dyDescent="0.2">
      <c r="A30" s="90"/>
      <c r="B30" s="81"/>
      <c r="C30" s="86" t="str">
        <f>HYPERLINK("#TOCobxInputs.Price_Controls.Company", "Company")</f>
        <v>Company</v>
      </c>
    </row>
    <row r="31" spans="1:3" ht="15.5" x14ac:dyDescent="0.2">
      <c r="A31" s="90"/>
      <c r="B31" s="81"/>
      <c r="C31" s="86"/>
    </row>
    <row r="32" spans="1:3" ht="15.5" x14ac:dyDescent="0.2">
      <c r="A32" s="90"/>
      <c r="B32" s="81"/>
      <c r="C32" s="86" t="str">
        <f>HYPERLINK("#TOCobxInputs.Price_Controls.Ofwat", "Ofwat")</f>
        <v>Ofwat</v>
      </c>
    </row>
    <row r="33" spans="1:101" ht="15.5" x14ac:dyDescent="0.2">
      <c r="A33" s="90"/>
      <c r="B33" s="81"/>
      <c r="C33" s="86"/>
    </row>
    <row r="34" spans="1:101" ht="15.5" x14ac:dyDescent="0.2">
      <c r="A34" s="90"/>
      <c r="B34" s="81"/>
      <c r="C34" s="86"/>
    </row>
    <row r="35" spans="1:101" ht="15.5" x14ac:dyDescent="0.2">
      <c r="A35" s="2" t="s">
        <v>302</v>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row>
    <row r="36" spans="1:101" ht="15.5" x14ac:dyDescent="0.2">
      <c r="A36" s="90"/>
      <c r="B36" s="81"/>
      <c r="C36" s="86"/>
    </row>
    <row r="37" spans="1:101" ht="15.5" x14ac:dyDescent="0.2">
      <c r="A37" s="2"/>
      <c r="B37" s="2" t="s">
        <v>492</v>
      </c>
      <c r="C37" s="2" t="s">
        <v>167</v>
      </c>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row>
    <row r="38" spans="1:101" ht="15.5" x14ac:dyDescent="0.2">
      <c r="A38" s="90"/>
      <c r="B38" s="81" t="str">
        <f>HYPERLINK("#TOCobxTime", "Time")</f>
        <v>Time</v>
      </c>
      <c r="C38" s="86"/>
    </row>
    <row r="39" spans="1:101" ht="15.5" x14ac:dyDescent="0.2">
      <c r="A39" s="90"/>
      <c r="B39" s="81"/>
      <c r="C39" s="86" t="str">
        <f>HYPERLINK("#TOCobxTime.Model_Period", "Model Period")</f>
        <v>Model Period</v>
      </c>
    </row>
    <row r="40" spans="1:101" ht="15.5" x14ac:dyDescent="0.2">
      <c r="A40" s="90"/>
      <c r="B40" s="81"/>
      <c r="C40" s="86" t="str">
        <f>HYPERLINK("#TOCobxTime.MODEL_TIMELINE", "MODEL TIMELINE")</f>
        <v>MODEL TIMELINE</v>
      </c>
    </row>
    <row r="41" spans="1:101" ht="15.5" x14ac:dyDescent="0.2">
      <c r="A41" s="90"/>
      <c r="B41" s="81"/>
      <c r="C41" s="86" t="str">
        <f>HYPERLINK("#TOCobxTime.FORECAST_PERIOD", "FORECAST PERIOD")</f>
        <v>FORECAST PERIOD</v>
      </c>
    </row>
    <row r="42" spans="1:101" ht="15.5" x14ac:dyDescent="0.2">
      <c r="A42" s="90"/>
      <c r="B42" s="81"/>
      <c r="C42" s="86" t="str">
        <f>HYPERLINK("#TOCobxTime.FORECAST_PERIOD.Forecast_end_period_flag", "Forecast end period flag")</f>
        <v>Forecast end period flag</v>
      </c>
    </row>
    <row r="43" spans="1:101" ht="15.5" x14ac:dyDescent="0.2">
      <c r="A43" s="90"/>
      <c r="B43" s="81"/>
      <c r="C43" s="86"/>
    </row>
    <row r="44" spans="1:101" ht="15.5" x14ac:dyDescent="0.2">
      <c r="A44" s="90"/>
      <c r="B44" s="81"/>
      <c r="C44" s="86" t="str">
        <f>HYPERLINK("#TOCobxTime.FORECAST_PERIOD.Forecast_period_flag", "Forecast period flag")</f>
        <v>Forecast period flag</v>
      </c>
    </row>
    <row r="45" spans="1:101" ht="15.5" x14ac:dyDescent="0.2">
      <c r="A45" s="90"/>
      <c r="B45" s="81"/>
      <c r="C45" s="86"/>
    </row>
    <row r="46" spans="1:101" ht="15.5" x14ac:dyDescent="0.2">
      <c r="A46" s="90"/>
      <c r="B46" s="81"/>
      <c r="C46" s="86" t="str">
        <f>HYPERLINK("#TOCobxTime.FORECAST_PERIOD.Pre_forecast_period_flag", "Pre-forecast period flag")</f>
        <v>Pre-forecast period flag</v>
      </c>
    </row>
    <row r="47" spans="1:101" ht="15.5" x14ac:dyDescent="0.2">
      <c r="A47" s="90"/>
      <c r="B47" s="81"/>
      <c r="C47" s="86"/>
    </row>
    <row r="48" spans="1:101" ht="15.5" x14ac:dyDescent="0.2">
      <c r="A48" s="90"/>
      <c r="B48" s="81"/>
      <c r="C48" s="86" t="str">
        <f>HYPERLINK("#TOCobxTime.Headers", "Headers")</f>
        <v>Headers</v>
      </c>
    </row>
    <row r="49" spans="1:3" ht="15.5" x14ac:dyDescent="0.2">
      <c r="A49" s="90"/>
      <c r="B49" s="81"/>
      <c r="C49" s="86"/>
    </row>
    <row r="50" spans="1:3" ht="15.5" x14ac:dyDescent="0.2">
      <c r="A50" s="90"/>
      <c r="B50" s="81" t="str">
        <f>HYPERLINK("#TOCobxInp_Active", "Inp_Active")</f>
        <v>Inp_Active</v>
      </c>
      <c r="C50" s="86"/>
    </row>
    <row r="51" spans="1:3" ht="15.5" x14ac:dyDescent="0.2">
      <c r="A51" s="90"/>
      <c r="B51" s="81"/>
      <c r="C51" s="86" t="str">
        <f>HYPERLINK("#TOCobxInp_Active.CPI_H", "CPI-H")</f>
        <v>CPI-H</v>
      </c>
    </row>
    <row r="52" spans="1:3" ht="15.5" x14ac:dyDescent="0.2">
      <c r="A52" s="90"/>
      <c r="B52" s="81"/>
      <c r="C52" s="86" t="str">
        <f>HYPERLINK("#TOCobxInp_Active.CPI_H_base", "CPI-H base")</f>
        <v>CPI-H base</v>
      </c>
    </row>
    <row r="53" spans="1:3" ht="15.5" x14ac:dyDescent="0.2">
      <c r="A53" s="90"/>
      <c r="B53" s="81"/>
      <c r="C53" s="86" t="str">
        <f>HYPERLINK("#TOCobxInp_Active.Land_sales", "Land sales")</f>
        <v>Land sales</v>
      </c>
    </row>
    <row r="54" spans="1:3" ht="15.5" x14ac:dyDescent="0.2">
      <c r="A54" s="90"/>
      <c r="B54" s="81"/>
      <c r="C54" s="86"/>
    </row>
    <row r="55" spans="1:3" ht="15.5" x14ac:dyDescent="0.2">
      <c r="A55" s="90"/>
      <c r="B55" s="81" t="str">
        <f>HYPERLINK("#TOCobxIndexation", "Indexation")</f>
        <v>Indexation</v>
      </c>
      <c r="C55" s="86"/>
    </row>
    <row r="56" spans="1:3" ht="15.5" x14ac:dyDescent="0.2">
      <c r="A56" s="90"/>
      <c r="B56" s="81"/>
      <c r="C56" s="86" t="str">
        <f>HYPERLINK("#TOCobxIndexation.Average_CPI_H____base_index_2022_23", "Average CPI(H) - base index 2022-23")</f>
        <v>Average CPI(H) - base index 2022-23</v>
      </c>
    </row>
    <row r="57" spans="1:3" ht="15.5" x14ac:dyDescent="0.2">
      <c r="A57" s="90"/>
      <c r="B57" s="81"/>
      <c r="C57" s="86" t="str">
        <f>HYPERLINK("#TOCobxIndexation.Average_CPI_H____base_index_2027_28", "Average CPI(H) - base index 2027-28")</f>
        <v>Average CPI(H) - base index 2027-28</v>
      </c>
    </row>
    <row r="58" spans="1:3" ht="15.5" x14ac:dyDescent="0.2">
      <c r="A58" s="90"/>
      <c r="B58" s="81"/>
      <c r="C58" s="86" t="str">
        <f>HYPERLINK("#TOCobxIndexation.Forecast_CPI_H_", "Forecast CPI(H)")</f>
        <v>Forecast CPI(H)</v>
      </c>
    </row>
    <row r="59" spans="1:3" ht="15.5" x14ac:dyDescent="0.2">
      <c r="A59" s="90"/>
      <c r="B59" s="81"/>
      <c r="C59" s="86" t="str">
        <f>HYPERLINK("#TOCobxIndexation.CPI_H___Financial_year_average___index", "CPI(H): Financial year average - index")</f>
        <v>CPI(H): Financial year average - index</v>
      </c>
    </row>
    <row r="60" spans="1:3" ht="15.5" x14ac:dyDescent="0.2">
      <c r="A60" s="90"/>
      <c r="B60" s="81"/>
      <c r="C60" s="86" t="str">
        <f>HYPERLINK("#TOCobxIndexation.CPI_H___Fin_year_average___conversion_from_outurn_to_base_year_2022_23_average", "CPI(H): Fin year average - conversion from outurn to base year 2022-23 average")</f>
        <v>CPI(H): Fin year average - conversion from outurn to base year 2022-23 average</v>
      </c>
    </row>
    <row r="61" spans="1:3" ht="15.5" x14ac:dyDescent="0.2">
      <c r="A61" s="90"/>
      <c r="B61" s="81"/>
      <c r="C61" s="86"/>
    </row>
    <row r="62" spans="1:3" ht="15.5" x14ac:dyDescent="0.2">
      <c r="A62" s="90"/>
      <c r="B62" s="81" t="str">
        <f>HYPERLINK("#TOCobxCalcs", "Calcs")</f>
        <v>Calcs</v>
      </c>
      <c r="C62" s="86"/>
    </row>
    <row r="63" spans="1:3" ht="15.5" x14ac:dyDescent="0.2">
      <c r="A63" s="90"/>
      <c r="B63" s="81"/>
      <c r="C63" s="86"/>
    </row>
    <row r="64" spans="1:3" ht="15.5" x14ac:dyDescent="0.2">
      <c r="A64" s="90"/>
      <c r="B64" s="81" t="str">
        <f>HYPERLINK("#TOCobxModel_Checks_and_Alerts", "Model Checks and Alerts")</f>
        <v>Model Checks and Alerts</v>
      </c>
      <c r="C64" s="86"/>
    </row>
    <row r="65" spans="1:3" ht="15.5" x14ac:dyDescent="0.2">
      <c r="A65" s="90"/>
      <c r="B65" s="81"/>
      <c r="C65" s="86" t="str">
        <f>HYPERLINK("#TOCobxModel_Checks_and_Alerts.Model_Checks", "Model Checks")</f>
        <v>Model Checks</v>
      </c>
    </row>
    <row r="66" spans="1:3" ht="15.5" x14ac:dyDescent="0.2">
      <c r="A66" s="90"/>
      <c r="B66" s="81"/>
      <c r="C66" s="86" t="str">
        <f>HYPERLINK("#TOCobxModel_Checks_and_Alerts.Model_Checks.Modelling_period_check", "Modelling period check")</f>
        <v>Modelling period check</v>
      </c>
    </row>
    <row r="67" spans="1:3" ht="15.5" x14ac:dyDescent="0.2">
      <c r="A67" s="90"/>
      <c r="B67" s="81"/>
      <c r="C67" s="86"/>
    </row>
    <row r="68" spans="1:3" ht="15.5" x14ac:dyDescent="0.2">
      <c r="A68" s="90"/>
      <c r="B68" s="81"/>
      <c r="C68" s="86"/>
    </row>
    <row r="69" spans="1:3" ht="15.5" x14ac:dyDescent="0.2">
      <c r="A69" s="90"/>
      <c r="B69" s="81"/>
      <c r="C69" s="86"/>
    </row>
    <row r="70" spans="1:3" ht="15.5" x14ac:dyDescent="0.2">
      <c r="A70" s="90"/>
      <c r="B70" s="81"/>
      <c r="C70" s="86"/>
    </row>
    <row r="71" spans="1:3" ht="15.5" x14ac:dyDescent="0.2">
      <c r="A71" s="90"/>
      <c r="B71" s="81"/>
      <c r="C71" s="86"/>
    </row>
    <row r="72" spans="1:3" ht="15.5" x14ac:dyDescent="0.2">
      <c r="A72" s="90"/>
      <c r="B72" s="81"/>
      <c r="C72" s="86"/>
    </row>
    <row r="73" spans="1:3" ht="15.5" x14ac:dyDescent="0.2">
      <c r="A73" s="90"/>
      <c r="B73" s="81"/>
      <c r="C73" s="86"/>
    </row>
    <row r="74" spans="1:3" ht="15.5" x14ac:dyDescent="0.2">
      <c r="A74" s="90"/>
      <c r="B74" s="81"/>
      <c r="C74" s="86"/>
    </row>
    <row r="75" spans="1:3" ht="15.5" x14ac:dyDescent="0.2">
      <c r="A75" s="90"/>
      <c r="B75" s="81"/>
      <c r="C75" s="86"/>
    </row>
    <row r="76" spans="1:3" ht="15.5" x14ac:dyDescent="0.2">
      <c r="A76" s="90"/>
      <c r="B76" s="81"/>
      <c r="C76" s="86"/>
    </row>
    <row r="77" spans="1:3" ht="15.5" x14ac:dyDescent="0.2">
      <c r="A77" s="90"/>
      <c r="B77" s="81"/>
      <c r="C77" s="86"/>
    </row>
    <row r="78" spans="1:3" ht="15.5" x14ac:dyDescent="0.2">
      <c r="A78" s="90"/>
      <c r="B78" s="81"/>
      <c r="C78" s="86"/>
    </row>
    <row r="79" spans="1:3" ht="15.5" x14ac:dyDescent="0.2">
      <c r="A79" s="90"/>
      <c r="B79" s="81"/>
      <c r="C79" s="86"/>
    </row>
    <row r="80" spans="1:3" ht="15.5" x14ac:dyDescent="0.2">
      <c r="A80" s="90"/>
      <c r="B80" s="81"/>
      <c r="C80" s="86"/>
    </row>
    <row r="81" spans="1:3" ht="15.5" x14ac:dyDescent="0.2">
      <c r="A81" s="90"/>
      <c r="B81" s="81"/>
      <c r="C81" s="86"/>
    </row>
    <row r="82" spans="1:3" ht="15.5" x14ac:dyDescent="0.2">
      <c r="A82" s="90"/>
      <c r="B82" s="81"/>
      <c r="C82" s="86"/>
    </row>
    <row r="83" spans="1:3" ht="15.5" x14ac:dyDescent="0.2">
      <c r="A83" s="90"/>
      <c r="B83" s="81"/>
      <c r="C83" s="86"/>
    </row>
    <row r="84" spans="1:3" ht="15.5" x14ac:dyDescent="0.2">
      <c r="A84" s="90"/>
      <c r="B84" s="81"/>
      <c r="C84" s="86"/>
    </row>
    <row r="85" spans="1:3" ht="15.5" x14ac:dyDescent="0.2">
      <c r="A85" s="90"/>
      <c r="B85" s="81"/>
      <c r="C85" s="86"/>
    </row>
    <row r="86" spans="1:3" ht="15.5" x14ac:dyDescent="0.2">
      <c r="A86" s="90"/>
      <c r="B86" s="81"/>
      <c r="C86" s="86"/>
    </row>
    <row r="87" spans="1:3" ht="15.5" x14ac:dyDescent="0.2">
      <c r="A87" s="90"/>
      <c r="B87" s="81"/>
      <c r="C87" s="86"/>
    </row>
    <row r="88" spans="1:3" ht="15.5" x14ac:dyDescent="0.2">
      <c r="A88" s="90"/>
      <c r="B88" s="81"/>
      <c r="C88" s="86"/>
    </row>
    <row r="89" spans="1:3" ht="15.5" x14ac:dyDescent="0.2">
      <c r="A89" s="90"/>
      <c r="B89" s="81"/>
      <c r="C89" s="86"/>
    </row>
    <row r="90" spans="1:3" ht="15.5" x14ac:dyDescent="0.2">
      <c r="A90" s="90"/>
      <c r="B90" s="81"/>
      <c r="C90" s="86"/>
    </row>
    <row r="91" spans="1:3" ht="15.5" x14ac:dyDescent="0.2">
      <c r="A91" s="90"/>
      <c r="B91" s="81"/>
      <c r="C91" s="86"/>
    </row>
    <row r="92" spans="1:3" ht="15.5" x14ac:dyDescent="0.2">
      <c r="A92" s="90"/>
      <c r="B92" s="81"/>
      <c r="C92" s="86"/>
    </row>
    <row r="93" spans="1:3" ht="15.5" x14ac:dyDescent="0.2">
      <c r="A93" s="90"/>
      <c r="B93" s="81"/>
      <c r="C93" s="86"/>
    </row>
    <row r="94" spans="1:3" ht="15.5" x14ac:dyDescent="0.2">
      <c r="A94" s="90"/>
      <c r="B94" s="81"/>
      <c r="C94" s="86"/>
    </row>
    <row r="95" spans="1:3" ht="15.5" x14ac:dyDescent="0.2">
      <c r="A95" s="90"/>
      <c r="B95" s="81"/>
      <c r="C95" s="86"/>
    </row>
    <row r="96" spans="1:3" ht="15.5" x14ac:dyDescent="0.2">
      <c r="A96" s="90"/>
      <c r="B96" s="81"/>
      <c r="C96" s="86"/>
    </row>
    <row r="97" spans="1:3" ht="15.5" x14ac:dyDescent="0.2">
      <c r="A97" s="90"/>
      <c r="B97" s="81"/>
      <c r="C97" s="86"/>
    </row>
    <row r="98" spans="1:3" ht="15.5" x14ac:dyDescent="0.2">
      <c r="A98" s="90"/>
      <c r="B98" s="81"/>
      <c r="C98" s="86"/>
    </row>
    <row r="99" spans="1:3" ht="15.5" x14ac:dyDescent="0.2">
      <c r="A99" s="90"/>
      <c r="B99" s="81"/>
      <c r="C99" s="86"/>
    </row>
    <row r="100" spans="1:3" ht="15.5" x14ac:dyDescent="0.2">
      <c r="A100" s="90"/>
      <c r="B100" s="81"/>
      <c r="C100" s="86"/>
    </row>
    <row r="101" spans="1:3" ht="15.5" x14ac:dyDescent="0.2">
      <c r="A101" s="90"/>
      <c r="B101" s="81"/>
      <c r="C101" s="86"/>
    </row>
    <row r="102" spans="1:3" ht="15.5" x14ac:dyDescent="0.2">
      <c r="A102" s="90"/>
      <c r="B102" s="81"/>
      <c r="C102" s="86"/>
    </row>
    <row r="103" spans="1:3" ht="15.5" x14ac:dyDescent="0.2">
      <c r="A103" s="90"/>
      <c r="B103" s="81"/>
      <c r="C103" s="86"/>
    </row>
    <row r="104" spans="1:3" ht="15.5" x14ac:dyDescent="0.2">
      <c r="A104" s="90"/>
      <c r="B104" s="81"/>
      <c r="C104" s="86"/>
    </row>
    <row r="105" spans="1:3" ht="15.5" x14ac:dyDescent="0.2">
      <c r="A105" s="90"/>
      <c r="B105" s="81"/>
      <c r="C105" s="86"/>
    </row>
    <row r="106" spans="1:3" ht="15.5" x14ac:dyDescent="0.2">
      <c r="A106" s="90"/>
      <c r="B106" s="81"/>
      <c r="C106" s="86"/>
    </row>
    <row r="107" spans="1:3" ht="15.5" x14ac:dyDescent="0.2">
      <c r="A107" s="90"/>
      <c r="B107" s="81"/>
      <c r="C107" s="86"/>
    </row>
    <row r="108" spans="1:3" ht="15.5" x14ac:dyDescent="0.2">
      <c r="A108" s="90"/>
      <c r="B108" s="81"/>
      <c r="C108" s="86"/>
    </row>
    <row r="109" spans="1:3" ht="15.5" x14ac:dyDescent="0.2">
      <c r="A109" s="90"/>
      <c r="B109" s="81"/>
      <c r="C109" s="86"/>
    </row>
    <row r="110" spans="1:3" ht="15.5" x14ac:dyDescent="0.2">
      <c r="A110" s="90"/>
      <c r="B110" s="81"/>
      <c r="C110" s="86"/>
    </row>
    <row r="111" spans="1:3" ht="15.5" x14ac:dyDescent="0.2">
      <c r="A111" s="90"/>
      <c r="B111" s="81"/>
      <c r="C111" s="86"/>
    </row>
    <row r="112" spans="1:3" ht="15.5" x14ac:dyDescent="0.2">
      <c r="A112" s="90"/>
      <c r="B112" s="81"/>
      <c r="C112" s="86"/>
    </row>
    <row r="113" spans="1:3" ht="15.5" x14ac:dyDescent="0.2">
      <c r="A113" s="90"/>
      <c r="B113" s="81"/>
      <c r="C113" s="86"/>
    </row>
    <row r="114" spans="1:3" ht="15.5" x14ac:dyDescent="0.2">
      <c r="A114" s="90"/>
      <c r="B114" s="81"/>
      <c r="C114" s="86"/>
    </row>
    <row r="115" spans="1:3" ht="15.5" x14ac:dyDescent="0.2">
      <c r="A115" s="90"/>
      <c r="B115" s="81"/>
      <c r="C115" s="86"/>
    </row>
    <row r="116" spans="1:3" ht="15.5" x14ac:dyDescent="0.2">
      <c r="A116" s="90"/>
      <c r="B116" s="81"/>
      <c r="C116" s="86"/>
    </row>
    <row r="117" spans="1:3" ht="15.5" x14ac:dyDescent="0.2">
      <c r="A117" s="90"/>
      <c r="B117" s="81"/>
      <c r="C117" s="86"/>
    </row>
    <row r="118" spans="1:3" ht="15.5" x14ac:dyDescent="0.2">
      <c r="A118" s="90"/>
      <c r="B118" s="81"/>
      <c r="C118" s="86"/>
    </row>
    <row r="119" spans="1:3" ht="15.5" x14ac:dyDescent="0.2">
      <c r="A119" s="90"/>
      <c r="B119" s="81"/>
      <c r="C119" s="86"/>
    </row>
    <row r="120" spans="1:3" ht="15.5" x14ac:dyDescent="0.2">
      <c r="A120" s="90"/>
      <c r="B120" s="81"/>
      <c r="C120" s="86"/>
    </row>
    <row r="121" spans="1:3" ht="15.5" x14ac:dyDescent="0.2">
      <c r="A121" s="90"/>
      <c r="B121" s="81"/>
      <c r="C121" s="86"/>
    </row>
    <row r="122" spans="1:3" ht="15.5" x14ac:dyDescent="0.2">
      <c r="A122" s="90"/>
      <c r="B122" s="81"/>
      <c r="C122" s="86"/>
    </row>
    <row r="123" spans="1:3" ht="15.5" x14ac:dyDescent="0.2">
      <c r="A123" s="90"/>
      <c r="B123" s="81"/>
      <c r="C123" s="86"/>
    </row>
    <row r="124" spans="1:3" ht="15.5" x14ac:dyDescent="0.2">
      <c r="A124" s="90"/>
      <c r="B124" s="81"/>
      <c r="C124" s="86"/>
    </row>
    <row r="125" spans="1:3" ht="15.5" x14ac:dyDescent="0.2">
      <c r="A125" s="90"/>
      <c r="B125" s="81"/>
      <c r="C125" s="86"/>
    </row>
    <row r="126" spans="1:3" ht="15.5" x14ac:dyDescent="0.2">
      <c r="A126" s="90"/>
      <c r="B126" s="81"/>
      <c r="C126" s="86"/>
    </row>
    <row r="127" spans="1:3" ht="15.5" x14ac:dyDescent="0.2">
      <c r="A127" s="90"/>
      <c r="B127" s="81"/>
      <c r="C127" s="86"/>
    </row>
    <row r="128" spans="1:3" ht="15.5" x14ac:dyDescent="0.2">
      <c r="A128" s="90"/>
      <c r="B128" s="81"/>
      <c r="C128" s="86"/>
    </row>
    <row r="129" spans="1:3" ht="15.5" x14ac:dyDescent="0.2">
      <c r="A129" s="90"/>
      <c r="B129" s="81"/>
      <c r="C129" s="86"/>
    </row>
    <row r="130" spans="1:3" ht="15.5" x14ac:dyDescent="0.2">
      <c r="A130" s="90"/>
      <c r="B130" s="81"/>
      <c r="C130" s="86"/>
    </row>
    <row r="131" spans="1:3" ht="15.5" x14ac:dyDescent="0.2">
      <c r="A131" s="90"/>
      <c r="B131" s="81"/>
      <c r="C131" s="86"/>
    </row>
    <row r="132" spans="1:3" ht="15.5" x14ac:dyDescent="0.2">
      <c r="A132" s="90"/>
      <c r="B132" s="81"/>
      <c r="C132" s="86"/>
    </row>
    <row r="133" spans="1:3" ht="15.5" x14ac:dyDescent="0.2">
      <c r="A133" s="90"/>
      <c r="B133" s="81"/>
      <c r="C133" s="86"/>
    </row>
    <row r="134" spans="1:3" ht="15.5" x14ac:dyDescent="0.2">
      <c r="A134" s="90"/>
      <c r="B134" s="81"/>
      <c r="C134" s="86"/>
    </row>
    <row r="135" spans="1:3" ht="15.5" x14ac:dyDescent="0.2">
      <c r="A135" s="90"/>
      <c r="B135" s="81"/>
      <c r="C135" s="86"/>
    </row>
    <row r="136" spans="1:3" ht="15.5" x14ac:dyDescent="0.2">
      <c r="A136" s="90"/>
      <c r="B136" s="81"/>
      <c r="C136" s="86"/>
    </row>
    <row r="137" spans="1:3" ht="15.5" x14ac:dyDescent="0.2">
      <c r="A137" s="90"/>
      <c r="B137" s="81"/>
      <c r="C137" s="86"/>
    </row>
    <row r="138" spans="1:3" ht="15.5" x14ac:dyDescent="0.2">
      <c r="A138" s="90"/>
      <c r="B138" s="81"/>
      <c r="C138" s="86"/>
    </row>
    <row r="139" spans="1:3" ht="15.5" x14ac:dyDescent="0.2">
      <c r="A139" s="90"/>
      <c r="B139" s="81"/>
      <c r="C139" s="86"/>
    </row>
    <row r="140" spans="1:3" ht="15.5" x14ac:dyDescent="0.2">
      <c r="A140" s="90"/>
      <c r="B140" s="81"/>
      <c r="C140" s="86"/>
    </row>
    <row r="141" spans="1:3" ht="15.5" x14ac:dyDescent="0.2">
      <c r="A141" s="90"/>
      <c r="B141" s="81"/>
      <c r="C141" s="86"/>
    </row>
    <row r="142" spans="1:3" ht="15.5" x14ac:dyDescent="0.2">
      <c r="A142" s="90"/>
      <c r="B142" s="81"/>
      <c r="C142" s="86"/>
    </row>
    <row r="143" spans="1:3" ht="15.5" x14ac:dyDescent="0.2">
      <c r="A143" s="90"/>
      <c r="B143" s="81"/>
      <c r="C143" s="86"/>
    </row>
    <row r="144" spans="1:3" ht="15.5" x14ac:dyDescent="0.2">
      <c r="A144" s="90"/>
      <c r="B144" s="81"/>
      <c r="C144" s="86"/>
    </row>
    <row r="145" spans="1:3" ht="15.5" x14ac:dyDescent="0.2">
      <c r="A145" s="90"/>
      <c r="B145" s="81"/>
      <c r="C145" s="86"/>
    </row>
    <row r="146" spans="1:3" ht="15.5" x14ac:dyDescent="0.2">
      <c r="A146" s="90"/>
      <c r="B146" s="81"/>
      <c r="C146" s="86"/>
    </row>
    <row r="147" spans="1:3" ht="15.5" x14ac:dyDescent="0.2">
      <c r="A147" s="90"/>
      <c r="B147" s="81"/>
      <c r="C147" s="86"/>
    </row>
    <row r="148" spans="1:3" ht="15.5" x14ac:dyDescent="0.2">
      <c r="A148" s="90"/>
      <c r="B148" s="81"/>
      <c r="C148" s="86"/>
    </row>
    <row r="149" spans="1:3" ht="15.5" x14ac:dyDescent="0.2">
      <c r="A149" s="90"/>
      <c r="B149" s="81"/>
      <c r="C149" s="86"/>
    </row>
    <row r="150" spans="1:3" ht="15.5" x14ac:dyDescent="0.2">
      <c r="A150" s="90"/>
      <c r="B150" s="81"/>
      <c r="C150" s="86"/>
    </row>
    <row r="151" spans="1:3" ht="15.5" x14ac:dyDescent="0.2">
      <c r="A151" s="90"/>
      <c r="B151" s="81"/>
      <c r="C151" s="86"/>
    </row>
    <row r="152" spans="1:3" ht="15.5" x14ac:dyDescent="0.2">
      <c r="A152" s="90"/>
      <c r="B152" s="81"/>
      <c r="C152" s="86"/>
    </row>
    <row r="153" spans="1:3" ht="15.5" x14ac:dyDescent="0.2">
      <c r="A153" s="90"/>
      <c r="B153" s="81"/>
      <c r="C153" s="86"/>
    </row>
    <row r="154" spans="1:3" ht="15.5" x14ac:dyDescent="0.2">
      <c r="A154" s="90"/>
      <c r="B154" s="81"/>
      <c r="C154" s="86"/>
    </row>
    <row r="155" spans="1:3" ht="15.5" x14ac:dyDescent="0.2">
      <c r="A155" s="90"/>
      <c r="B155" s="81"/>
      <c r="C155" s="86"/>
    </row>
    <row r="156" spans="1:3" ht="15.5" x14ac:dyDescent="0.2">
      <c r="A156" s="90"/>
      <c r="B156" s="81"/>
      <c r="C156" s="86"/>
    </row>
    <row r="157" spans="1:3" ht="15.5" x14ac:dyDescent="0.2">
      <c r="A157" s="90"/>
      <c r="B157" s="81"/>
      <c r="C157" s="86"/>
    </row>
    <row r="158" spans="1:3" ht="15.5" x14ac:dyDescent="0.2">
      <c r="A158" s="90"/>
      <c r="B158" s="81"/>
      <c r="C158" s="86"/>
    </row>
    <row r="159" spans="1:3" ht="15.5" x14ac:dyDescent="0.2">
      <c r="A159" s="90"/>
      <c r="B159" s="81"/>
      <c r="C159" s="86"/>
    </row>
    <row r="160" spans="1:3" ht="15.5" x14ac:dyDescent="0.2">
      <c r="A160" s="90"/>
      <c r="B160" s="81"/>
      <c r="C160" s="86"/>
    </row>
    <row r="161" spans="1:3" ht="15.5" x14ac:dyDescent="0.2">
      <c r="A161" s="90"/>
      <c r="B161" s="81"/>
      <c r="C161" s="86"/>
    </row>
    <row r="162" spans="1:3" ht="15.5" x14ac:dyDescent="0.2">
      <c r="A162" s="90"/>
      <c r="B162" s="81"/>
      <c r="C162" s="86"/>
    </row>
    <row r="163" spans="1:3" ht="15.5" x14ac:dyDescent="0.2">
      <c r="A163" s="90"/>
      <c r="B163" s="81"/>
      <c r="C163" s="86"/>
    </row>
    <row r="164" spans="1:3" ht="15.5" x14ac:dyDescent="0.2">
      <c r="A164" s="90"/>
      <c r="B164" s="81"/>
      <c r="C164" s="86"/>
    </row>
    <row r="165" spans="1:3" ht="15.5" x14ac:dyDescent="0.2">
      <c r="A165" s="90"/>
      <c r="B165" s="81"/>
      <c r="C165" s="86"/>
    </row>
    <row r="166" spans="1:3" ht="15.5" x14ac:dyDescent="0.2">
      <c r="A166" s="90"/>
      <c r="B166" s="81"/>
      <c r="C166" s="86"/>
    </row>
    <row r="167" spans="1:3" ht="15.5" x14ac:dyDescent="0.2">
      <c r="A167" s="90"/>
      <c r="B167" s="81"/>
      <c r="C167" s="86"/>
    </row>
    <row r="168" spans="1:3" ht="15.5" x14ac:dyDescent="0.2">
      <c r="A168" s="90"/>
      <c r="B168" s="81"/>
      <c r="C168" s="86"/>
    </row>
    <row r="169" spans="1:3" ht="15.5" x14ac:dyDescent="0.2">
      <c r="A169" s="90"/>
      <c r="B169" s="81"/>
      <c r="C169" s="86"/>
    </row>
    <row r="170" spans="1:3" ht="15.5" x14ac:dyDescent="0.2">
      <c r="A170" s="90"/>
      <c r="B170" s="81"/>
      <c r="C170" s="86"/>
    </row>
    <row r="171" spans="1:3" ht="15.5" x14ac:dyDescent="0.2">
      <c r="A171" s="90"/>
      <c r="B171" s="81"/>
      <c r="C171" s="86"/>
    </row>
    <row r="172" spans="1:3" ht="15.5" x14ac:dyDescent="0.2">
      <c r="A172" s="90"/>
      <c r="B172" s="81"/>
      <c r="C172" s="86"/>
    </row>
    <row r="173" spans="1:3" ht="15.5" x14ac:dyDescent="0.2">
      <c r="A173" s="90"/>
      <c r="B173" s="81"/>
      <c r="C173" s="86"/>
    </row>
    <row r="174" spans="1:3" ht="15.5" x14ac:dyDescent="0.2">
      <c r="A174" s="90"/>
      <c r="B174" s="81"/>
      <c r="C174" s="86"/>
    </row>
    <row r="175" spans="1:3" ht="15.5" x14ac:dyDescent="0.2">
      <c r="A175" s="90"/>
      <c r="B175" s="81"/>
      <c r="C175" s="86"/>
    </row>
    <row r="176" spans="1:3" ht="15.5" x14ac:dyDescent="0.2">
      <c r="A176" s="90"/>
      <c r="B176" s="81"/>
      <c r="C176" s="86"/>
    </row>
    <row r="177" spans="1:3" ht="15.5" x14ac:dyDescent="0.2">
      <c r="A177" s="90"/>
      <c r="B177" s="81"/>
      <c r="C177" s="86"/>
    </row>
    <row r="178" spans="1:3" ht="15.5" x14ac:dyDescent="0.2">
      <c r="A178" s="90"/>
      <c r="B178" s="81"/>
      <c r="C178" s="86"/>
    </row>
    <row r="179" spans="1:3" ht="15.5" x14ac:dyDescent="0.2">
      <c r="A179" s="90"/>
      <c r="B179" s="81"/>
      <c r="C179" s="86"/>
    </row>
    <row r="180" spans="1:3" ht="15.5" x14ac:dyDescent="0.2">
      <c r="A180" s="90"/>
      <c r="B180" s="81"/>
      <c r="C180" s="86"/>
    </row>
    <row r="181" spans="1:3" ht="15.5" x14ac:dyDescent="0.2">
      <c r="A181" s="90"/>
      <c r="B181" s="81"/>
      <c r="C181" s="86"/>
    </row>
    <row r="182" spans="1:3" ht="15.5" x14ac:dyDescent="0.2">
      <c r="A182" s="90"/>
      <c r="B182" s="81"/>
      <c r="C182" s="86"/>
    </row>
    <row r="183" spans="1:3" ht="15.5" x14ac:dyDescent="0.2">
      <c r="A183" s="90"/>
      <c r="B183" s="81"/>
      <c r="C183" s="86"/>
    </row>
    <row r="184" spans="1:3" ht="15.5" x14ac:dyDescent="0.2">
      <c r="A184" s="90"/>
      <c r="B184" s="81"/>
      <c r="C184" s="86"/>
    </row>
    <row r="185" spans="1:3" ht="15.5" x14ac:dyDescent="0.2">
      <c r="A185" s="90"/>
      <c r="B185" s="81"/>
      <c r="C185" s="86"/>
    </row>
    <row r="186" spans="1:3" ht="15.5" x14ac:dyDescent="0.2">
      <c r="A186" s="90"/>
      <c r="B186" s="81"/>
      <c r="C186" s="86"/>
    </row>
    <row r="187" spans="1:3" ht="15.5" x14ac:dyDescent="0.2">
      <c r="A187" s="90"/>
      <c r="B187" s="81"/>
      <c r="C187" s="86"/>
    </row>
    <row r="188" spans="1:3" ht="15.5" x14ac:dyDescent="0.2">
      <c r="A188" s="90"/>
      <c r="B188" s="81"/>
      <c r="C188" s="86"/>
    </row>
    <row r="189" spans="1:3" ht="15.5" x14ac:dyDescent="0.2">
      <c r="A189" s="90"/>
      <c r="B189" s="81"/>
      <c r="C189" s="86"/>
    </row>
    <row r="190" spans="1:3" ht="15.5" x14ac:dyDescent="0.2">
      <c r="A190" s="90"/>
      <c r="B190" s="81"/>
      <c r="C190" s="86"/>
    </row>
    <row r="191" spans="1:3" ht="15.5" x14ac:dyDescent="0.2">
      <c r="A191" s="90"/>
      <c r="B191" s="81"/>
      <c r="C191" s="86"/>
    </row>
    <row r="192" spans="1:3" ht="15.5" x14ac:dyDescent="0.2">
      <c r="A192" s="90"/>
      <c r="B192" s="81"/>
      <c r="C192" s="86"/>
    </row>
    <row r="193" spans="1:3" ht="15.5" x14ac:dyDescent="0.2">
      <c r="A193" s="90"/>
      <c r="B193" s="81"/>
      <c r="C193" s="86"/>
    </row>
    <row r="194" spans="1:3" ht="15.5" x14ac:dyDescent="0.2">
      <c r="A194" s="90"/>
      <c r="B194" s="81"/>
      <c r="C194" s="86"/>
    </row>
    <row r="195" spans="1:3" ht="15.5" x14ac:dyDescent="0.2">
      <c r="A195" s="90"/>
      <c r="B195" s="81"/>
      <c r="C195" s="86"/>
    </row>
    <row r="196" spans="1:3" ht="15.5" x14ac:dyDescent="0.2">
      <c r="A196" s="90"/>
      <c r="B196" s="81"/>
      <c r="C196" s="86"/>
    </row>
    <row r="197" spans="1:3" ht="15.5" x14ac:dyDescent="0.2">
      <c r="A197" s="90"/>
      <c r="B197" s="81"/>
      <c r="C197" s="86"/>
    </row>
    <row r="198" spans="1:3" ht="15.5" x14ac:dyDescent="0.2">
      <c r="A198" s="90"/>
      <c r="B198" s="81"/>
      <c r="C198" s="86"/>
    </row>
    <row r="199" spans="1:3" ht="15.5" x14ac:dyDescent="0.2">
      <c r="A199" s="90"/>
      <c r="B199" s="81"/>
      <c r="C199" s="86"/>
    </row>
    <row r="200" spans="1:3" ht="15.5" x14ac:dyDescent="0.2">
      <c r="A200" s="90"/>
      <c r="B200" s="81"/>
      <c r="C200" s="86"/>
    </row>
    <row r="201" spans="1:3" ht="15.5" x14ac:dyDescent="0.2">
      <c r="A201" s="90"/>
      <c r="B201" s="81"/>
      <c r="C201" s="86"/>
    </row>
    <row r="202" spans="1:3" ht="15.5" x14ac:dyDescent="0.2">
      <c r="A202" s="90"/>
      <c r="B202" s="81"/>
      <c r="C202" s="86"/>
    </row>
    <row r="203" spans="1:3" ht="15.5" x14ac:dyDescent="0.2">
      <c r="A203" s="90"/>
      <c r="B203" s="81"/>
      <c r="C203" s="86"/>
    </row>
    <row r="204" spans="1:3" ht="15.5" x14ac:dyDescent="0.2">
      <c r="A204" s="90"/>
      <c r="B204" s="81"/>
      <c r="C204" s="86"/>
    </row>
    <row r="205" spans="1:3" ht="15.5" x14ac:dyDescent="0.2">
      <c r="A205" s="90"/>
      <c r="B205" s="81"/>
      <c r="C205" s="86"/>
    </row>
    <row r="206" spans="1:3" ht="15.5" x14ac:dyDescent="0.2">
      <c r="A206" s="90"/>
      <c r="B206" s="81"/>
      <c r="C206" s="86"/>
    </row>
    <row r="207" spans="1:3" ht="15.5" x14ac:dyDescent="0.2">
      <c r="A207" s="90"/>
      <c r="B207" s="81"/>
      <c r="C207" s="86"/>
    </row>
    <row r="208" spans="1:3" ht="15.5" x14ac:dyDescent="0.2">
      <c r="A208" s="90"/>
      <c r="B208" s="81"/>
      <c r="C208" s="86"/>
    </row>
    <row r="209" spans="1:3" ht="15.5" x14ac:dyDescent="0.2">
      <c r="A209" s="90"/>
      <c r="B209" s="81"/>
      <c r="C209" s="86"/>
    </row>
    <row r="210" spans="1:3" ht="15.5" x14ac:dyDescent="0.2">
      <c r="A210" s="90"/>
      <c r="B210" s="81"/>
      <c r="C210" s="86"/>
    </row>
    <row r="211" spans="1:3" ht="15.5" x14ac:dyDescent="0.2">
      <c r="A211" s="90"/>
      <c r="B211" s="81"/>
      <c r="C211" s="86"/>
    </row>
    <row r="212" spans="1:3" ht="15.5" x14ac:dyDescent="0.2">
      <c r="A212" s="90"/>
      <c r="B212" s="81"/>
      <c r="C212" s="86"/>
    </row>
    <row r="213" spans="1:3" ht="15.5" x14ac:dyDescent="0.2">
      <c r="A213" s="90"/>
      <c r="B213" s="81"/>
      <c r="C213" s="86"/>
    </row>
    <row r="214" spans="1:3" ht="15.5" x14ac:dyDescent="0.2">
      <c r="A214" s="90"/>
      <c r="B214" s="81"/>
      <c r="C214" s="86"/>
    </row>
    <row r="215" spans="1:3" ht="15.5" x14ac:dyDescent="0.2">
      <c r="A215" s="90"/>
      <c r="B215" s="81"/>
      <c r="C215" s="86"/>
    </row>
    <row r="216" spans="1:3" ht="15.5" x14ac:dyDescent="0.2">
      <c r="A216" s="90"/>
      <c r="B216" s="81"/>
      <c r="C216" s="86"/>
    </row>
    <row r="217" spans="1:3" ht="15.5" x14ac:dyDescent="0.2">
      <c r="A217" s="90"/>
      <c r="B217" s="81"/>
      <c r="C217" s="86"/>
    </row>
    <row r="218" spans="1:3" ht="15.5" x14ac:dyDescent="0.2">
      <c r="A218" s="90"/>
      <c r="B218" s="81"/>
      <c r="C218" s="86"/>
    </row>
    <row r="219" spans="1:3" ht="15.5" x14ac:dyDescent="0.2">
      <c r="A219" s="90"/>
      <c r="B219" s="81"/>
      <c r="C219" s="86"/>
    </row>
    <row r="220" spans="1:3" ht="15.5" x14ac:dyDescent="0.2">
      <c r="A220" s="90"/>
      <c r="B220" s="81"/>
      <c r="C220" s="86"/>
    </row>
    <row r="221" spans="1:3" ht="15.5" x14ac:dyDescent="0.2">
      <c r="A221" s="90"/>
      <c r="B221" s="81"/>
      <c r="C221" s="86"/>
    </row>
    <row r="222" spans="1:3" ht="15.5" x14ac:dyDescent="0.2">
      <c r="A222" s="90"/>
      <c r="B222" s="81"/>
      <c r="C222" s="86"/>
    </row>
    <row r="223" spans="1:3" ht="15.5" x14ac:dyDescent="0.2">
      <c r="A223" s="90"/>
      <c r="B223" s="81"/>
      <c r="C223" s="86"/>
    </row>
    <row r="224" spans="1:3" ht="15.5" x14ac:dyDescent="0.2">
      <c r="A224" s="90"/>
      <c r="B224" s="81"/>
      <c r="C224" s="86"/>
    </row>
    <row r="225" spans="1:3" ht="15.5" x14ac:dyDescent="0.2">
      <c r="A225" s="90"/>
      <c r="B225" s="81"/>
      <c r="C225" s="86"/>
    </row>
    <row r="226" spans="1:3" ht="15.5" x14ac:dyDescent="0.2">
      <c r="A226" s="90"/>
      <c r="B226" s="81"/>
      <c r="C226" s="86"/>
    </row>
    <row r="227" spans="1:3" ht="15.5" x14ac:dyDescent="0.2">
      <c r="A227" s="90"/>
      <c r="B227" s="81"/>
      <c r="C227" s="86"/>
    </row>
    <row r="228" spans="1:3" ht="15.5" x14ac:dyDescent="0.2">
      <c r="A228" s="90"/>
      <c r="B228" s="81"/>
      <c r="C228" s="86"/>
    </row>
    <row r="229" spans="1:3" ht="15.5" x14ac:dyDescent="0.2">
      <c r="A229" s="90"/>
      <c r="B229" s="81"/>
      <c r="C229" s="86"/>
    </row>
    <row r="230" spans="1:3" ht="15.5" x14ac:dyDescent="0.2">
      <c r="A230" s="90"/>
      <c r="B230" s="81"/>
      <c r="C230" s="86"/>
    </row>
    <row r="231" spans="1:3" ht="15.5" x14ac:dyDescent="0.2">
      <c r="A231" s="90"/>
      <c r="B231" s="81"/>
      <c r="C231" s="86"/>
    </row>
    <row r="232" spans="1:3" ht="15.5" x14ac:dyDescent="0.2">
      <c r="A232" s="90"/>
      <c r="B232" s="81"/>
      <c r="C232" s="86"/>
    </row>
    <row r="233" spans="1:3" ht="15.5" x14ac:dyDescent="0.2">
      <c r="A233" s="90"/>
      <c r="B233" s="81"/>
      <c r="C233" s="86"/>
    </row>
    <row r="234" spans="1:3" ht="15.5" x14ac:dyDescent="0.2">
      <c r="A234" s="90"/>
      <c r="B234" s="81"/>
      <c r="C234" s="86"/>
    </row>
    <row r="235" spans="1:3" ht="15.5" x14ac:dyDescent="0.2">
      <c r="A235" s="90"/>
      <c r="B235" s="81"/>
      <c r="C235" s="86"/>
    </row>
    <row r="236" spans="1:3" ht="15.5" x14ac:dyDescent="0.2">
      <c r="A236" s="90"/>
      <c r="B236" s="81"/>
      <c r="C236" s="86"/>
    </row>
    <row r="237" spans="1:3" ht="15.5" x14ac:dyDescent="0.2">
      <c r="A237" s="90"/>
      <c r="B237" s="81"/>
      <c r="C237" s="86"/>
    </row>
    <row r="238" spans="1:3" ht="15.5" x14ac:dyDescent="0.2">
      <c r="A238" s="90"/>
      <c r="B238" s="81"/>
      <c r="C238" s="86"/>
    </row>
    <row r="239" spans="1:3" ht="15.5" x14ac:dyDescent="0.2">
      <c r="A239" s="90"/>
      <c r="B239" s="81"/>
      <c r="C239" s="86"/>
    </row>
    <row r="240" spans="1:3" ht="15.5" x14ac:dyDescent="0.2">
      <c r="A240" s="90"/>
      <c r="B240" s="81"/>
      <c r="C240" s="86"/>
    </row>
    <row r="241" spans="1:3" ht="15.5" x14ac:dyDescent="0.2">
      <c r="A241" s="90"/>
      <c r="B241" s="81"/>
      <c r="C241" s="86"/>
    </row>
    <row r="242" spans="1:3" ht="15.5" x14ac:dyDescent="0.2">
      <c r="A242" s="90"/>
      <c r="B242" s="81"/>
      <c r="C242" s="86"/>
    </row>
    <row r="243" spans="1:3" ht="15.5" x14ac:dyDescent="0.2">
      <c r="A243" s="90"/>
      <c r="B243" s="81"/>
      <c r="C243" s="86"/>
    </row>
    <row r="244" spans="1:3" ht="15.5" x14ac:dyDescent="0.2">
      <c r="A244" s="90"/>
      <c r="B244" s="81"/>
      <c r="C244" s="86"/>
    </row>
    <row r="245" spans="1:3" ht="15.5" x14ac:dyDescent="0.2">
      <c r="A245" s="90"/>
      <c r="B245" s="81"/>
      <c r="C245" s="86"/>
    </row>
    <row r="246" spans="1:3" ht="15.5" x14ac:dyDescent="0.2">
      <c r="A246" s="90"/>
      <c r="B246" s="81"/>
      <c r="C246" s="86"/>
    </row>
    <row r="247" spans="1:3" ht="15.5" x14ac:dyDescent="0.2">
      <c r="A247" s="90"/>
      <c r="B247" s="81"/>
      <c r="C247" s="86"/>
    </row>
    <row r="248" spans="1:3" ht="15.5" x14ac:dyDescent="0.2">
      <c r="A248" s="90"/>
      <c r="B248" s="81"/>
      <c r="C248" s="86"/>
    </row>
    <row r="249" spans="1:3" ht="15.5" x14ac:dyDescent="0.2">
      <c r="A249" s="90"/>
      <c r="B249" s="81"/>
      <c r="C249" s="86"/>
    </row>
    <row r="250" spans="1:3" ht="15.5" x14ac:dyDescent="0.2">
      <c r="A250" s="90"/>
      <c r="B250" s="81"/>
      <c r="C250" s="86"/>
    </row>
    <row r="251" spans="1:3" ht="15.5" x14ac:dyDescent="0.2">
      <c r="A251" s="90"/>
      <c r="B251" s="81"/>
      <c r="C251" s="86"/>
    </row>
    <row r="252" spans="1:3" ht="15.5" x14ac:dyDescent="0.2">
      <c r="A252" s="90"/>
      <c r="B252" s="81"/>
      <c r="C252" s="86"/>
    </row>
    <row r="253" spans="1:3" ht="15.5" x14ac:dyDescent="0.2">
      <c r="A253" s="90"/>
      <c r="B253" s="81"/>
      <c r="C253" s="86"/>
    </row>
    <row r="254" spans="1:3" ht="15.5" x14ac:dyDescent="0.2">
      <c r="A254" s="90"/>
      <c r="B254" s="81"/>
      <c r="C254" s="86"/>
    </row>
    <row r="255" spans="1:3" ht="15.5" x14ac:dyDescent="0.2">
      <c r="A255" s="90"/>
      <c r="B255" s="81"/>
      <c r="C255" s="86"/>
    </row>
    <row r="256" spans="1:3" ht="15.5" x14ac:dyDescent="0.2">
      <c r="A256" s="90"/>
      <c r="B256" s="81"/>
      <c r="C256" s="86"/>
    </row>
    <row r="257" spans="1:3" ht="15.5" x14ac:dyDescent="0.2">
      <c r="A257" s="90"/>
      <c r="B257" s="81"/>
      <c r="C257" s="86"/>
    </row>
    <row r="258" spans="1:3" ht="15.5" x14ac:dyDescent="0.2">
      <c r="A258" s="90"/>
      <c r="B258" s="81"/>
      <c r="C258" s="86"/>
    </row>
    <row r="259" spans="1:3" ht="15.5" x14ac:dyDescent="0.2">
      <c r="A259" s="90"/>
      <c r="B259" s="81"/>
      <c r="C259" s="86"/>
    </row>
    <row r="260" spans="1:3" ht="15.5" x14ac:dyDescent="0.2">
      <c r="A260" s="90"/>
      <c r="B260" s="81"/>
      <c r="C260" s="86"/>
    </row>
    <row r="261" spans="1:3" ht="15.5" x14ac:dyDescent="0.2">
      <c r="A261" s="90"/>
      <c r="B261" s="81"/>
      <c r="C261" s="86"/>
    </row>
    <row r="262" spans="1:3" ht="15.5" x14ac:dyDescent="0.2">
      <c r="A262" s="90"/>
      <c r="B262" s="81"/>
      <c r="C262" s="86"/>
    </row>
    <row r="263" spans="1:3" ht="15.5" x14ac:dyDescent="0.2">
      <c r="A263" s="90"/>
      <c r="B263" s="81"/>
      <c r="C263" s="86"/>
    </row>
    <row r="264" spans="1:3" ht="15.5" x14ac:dyDescent="0.2">
      <c r="A264" s="90"/>
      <c r="B264" s="81"/>
      <c r="C264" s="86"/>
    </row>
    <row r="265" spans="1:3" ht="15.5" x14ac:dyDescent="0.2">
      <c r="A265" s="90"/>
      <c r="B265" s="81"/>
      <c r="C265" s="86"/>
    </row>
    <row r="266" spans="1:3" ht="15.5" x14ac:dyDescent="0.2">
      <c r="A266" s="90"/>
      <c r="B266" s="81"/>
      <c r="C266" s="86"/>
    </row>
    <row r="267" spans="1:3" ht="15.5" x14ac:dyDescent="0.2">
      <c r="A267" s="90"/>
      <c r="B267" s="81"/>
      <c r="C267" s="86"/>
    </row>
    <row r="268" spans="1:3" ht="15.5" x14ac:dyDescent="0.2">
      <c r="A268" s="90"/>
      <c r="B268" s="81"/>
      <c r="C268" s="86"/>
    </row>
    <row r="269" spans="1:3" ht="15.5" x14ac:dyDescent="0.2">
      <c r="A269" s="90"/>
      <c r="B269" s="81"/>
      <c r="C269" s="86"/>
    </row>
    <row r="270" spans="1:3" ht="15.5" x14ac:dyDescent="0.2">
      <c r="A270" s="90"/>
      <c r="B270" s="81"/>
      <c r="C270" s="86"/>
    </row>
    <row r="271" spans="1:3" ht="15.5" x14ac:dyDescent="0.2">
      <c r="A271" s="90"/>
      <c r="B271" s="81"/>
      <c r="C271" s="86"/>
    </row>
    <row r="272" spans="1:3" ht="15.5" x14ac:dyDescent="0.2">
      <c r="A272" s="90"/>
      <c r="B272" s="81"/>
      <c r="C272" s="86"/>
    </row>
    <row r="273" spans="1:3" ht="15.5" x14ac:dyDescent="0.2">
      <c r="A273" s="90"/>
      <c r="B273" s="81"/>
      <c r="C273" s="86"/>
    </row>
    <row r="274" spans="1:3" ht="15.5" x14ac:dyDescent="0.2">
      <c r="A274" s="90"/>
      <c r="B274" s="81"/>
      <c r="C274" s="86"/>
    </row>
    <row r="275" spans="1:3" ht="15.5" x14ac:dyDescent="0.2">
      <c r="A275" s="90"/>
      <c r="B275" s="81"/>
      <c r="C275" s="86"/>
    </row>
    <row r="276" spans="1:3" ht="15.5" x14ac:dyDescent="0.2">
      <c r="A276" s="90"/>
      <c r="B276" s="81"/>
      <c r="C276" s="86"/>
    </row>
    <row r="277" spans="1:3" ht="15.5" x14ac:dyDescent="0.2">
      <c r="A277" s="90"/>
      <c r="B277" s="81"/>
      <c r="C277" s="86"/>
    </row>
    <row r="278" spans="1:3" ht="15.5" x14ac:dyDescent="0.2">
      <c r="A278" s="90"/>
      <c r="B278" s="81"/>
      <c r="C278" s="86"/>
    </row>
    <row r="279" spans="1:3" ht="15.5" x14ac:dyDescent="0.2">
      <c r="A279" s="90"/>
      <c r="B279" s="81"/>
      <c r="C279" s="86"/>
    </row>
    <row r="280" spans="1:3" ht="15.5" x14ac:dyDescent="0.2">
      <c r="A280" s="90"/>
      <c r="B280" s="81"/>
      <c r="C280" s="86"/>
    </row>
    <row r="281" spans="1:3" ht="15.5" x14ac:dyDescent="0.2">
      <c r="A281" s="90"/>
      <c r="B281" s="81"/>
      <c r="C281" s="86"/>
    </row>
    <row r="282" spans="1:3" ht="15.5" x14ac:dyDescent="0.2">
      <c r="A282" s="90"/>
      <c r="B282" s="81"/>
      <c r="C282" s="86"/>
    </row>
    <row r="283" spans="1:3" ht="15.5" x14ac:dyDescent="0.2">
      <c r="A283" s="90"/>
      <c r="B283" s="81"/>
      <c r="C283" s="86"/>
    </row>
    <row r="284" spans="1:3" ht="15.5" x14ac:dyDescent="0.2">
      <c r="A284" s="90"/>
      <c r="B284" s="81"/>
      <c r="C284" s="86"/>
    </row>
    <row r="285" spans="1:3" ht="15.5" x14ac:dyDescent="0.2">
      <c r="A285" s="90"/>
      <c r="B285" s="81"/>
      <c r="C285" s="86"/>
    </row>
    <row r="286" spans="1:3" ht="15.5" x14ac:dyDescent="0.2">
      <c r="A286" s="90"/>
      <c r="B286" s="81"/>
      <c r="C286" s="86"/>
    </row>
    <row r="287" spans="1:3" ht="15.5" x14ac:dyDescent="0.2">
      <c r="A287" s="90"/>
      <c r="B287" s="81"/>
      <c r="C287" s="86"/>
    </row>
    <row r="288" spans="1:3" ht="15.5" x14ac:dyDescent="0.2">
      <c r="A288" s="90"/>
      <c r="B288" s="81"/>
      <c r="C288" s="86"/>
    </row>
    <row r="289" spans="1:3" ht="15.5" x14ac:dyDescent="0.2">
      <c r="A289" s="90"/>
      <c r="B289" s="81"/>
      <c r="C289" s="86"/>
    </row>
    <row r="290" spans="1:3" ht="15.5" x14ac:dyDescent="0.2">
      <c r="A290" s="90"/>
      <c r="B290" s="81"/>
      <c r="C290" s="86"/>
    </row>
    <row r="291" spans="1:3" ht="15.5" x14ac:dyDescent="0.2">
      <c r="A291" s="90"/>
      <c r="B291" s="81"/>
      <c r="C291" s="86"/>
    </row>
    <row r="292" spans="1:3" ht="15.5" x14ac:dyDescent="0.2">
      <c r="A292" s="90"/>
      <c r="B292" s="81"/>
      <c r="C292" s="86"/>
    </row>
    <row r="293" spans="1:3" ht="15.5" x14ac:dyDescent="0.2">
      <c r="A293" s="90"/>
      <c r="B293" s="81"/>
      <c r="C293" s="86"/>
    </row>
    <row r="294" spans="1:3" ht="15.5" x14ac:dyDescent="0.2">
      <c r="A294" s="90"/>
      <c r="B294" s="81"/>
      <c r="C294" s="86"/>
    </row>
    <row r="295" spans="1:3" ht="15.5" x14ac:dyDescent="0.2">
      <c r="A295" s="90"/>
      <c r="B295" s="81"/>
      <c r="C295" s="86"/>
    </row>
    <row r="296" spans="1:3" ht="15.5" x14ac:dyDescent="0.2">
      <c r="A296" s="90"/>
      <c r="B296" s="81"/>
      <c r="C296" s="86"/>
    </row>
    <row r="297" spans="1:3" ht="15.5" x14ac:dyDescent="0.2">
      <c r="A297" s="90"/>
      <c r="B297" s="81"/>
      <c r="C297" s="86"/>
    </row>
    <row r="298" spans="1:3" ht="15.5" x14ac:dyDescent="0.2">
      <c r="A298" s="90"/>
      <c r="B298" s="81"/>
      <c r="C298" s="86"/>
    </row>
    <row r="299" spans="1:3" ht="15.5" x14ac:dyDescent="0.2">
      <c r="A299" s="90"/>
      <c r="B299" s="81"/>
      <c r="C299" s="86"/>
    </row>
    <row r="300" spans="1:3" ht="15.5" x14ac:dyDescent="0.2">
      <c r="A300" s="90"/>
      <c r="B300" s="81"/>
      <c r="C300" s="86"/>
    </row>
    <row r="301" spans="1:3" ht="15.5" x14ac:dyDescent="0.2">
      <c r="A301" s="90"/>
      <c r="B301" s="81"/>
      <c r="C301" s="86"/>
    </row>
    <row r="302" spans="1:3" ht="15.5" x14ac:dyDescent="0.2">
      <c r="A302" s="90"/>
      <c r="B302" s="81"/>
      <c r="C302" s="86"/>
    </row>
    <row r="303" spans="1:3" ht="15.5" x14ac:dyDescent="0.2">
      <c r="A303" s="90"/>
      <c r="B303" s="81"/>
      <c r="C303" s="86"/>
    </row>
    <row r="304" spans="1:3" ht="15.5" x14ac:dyDescent="0.2">
      <c r="A304" s="90"/>
      <c r="B304" s="81"/>
      <c r="C304" s="86"/>
    </row>
    <row r="305" spans="1:3" ht="15.5" x14ac:dyDescent="0.2">
      <c r="A305" s="90"/>
      <c r="B305" s="81"/>
      <c r="C305" s="86"/>
    </row>
    <row r="306" spans="1:3" ht="15.5" x14ac:dyDescent="0.2">
      <c r="A306" s="90"/>
      <c r="B306" s="81"/>
      <c r="C306" s="86"/>
    </row>
    <row r="307" spans="1:3" ht="15.5" x14ac:dyDescent="0.2">
      <c r="A307" s="90"/>
      <c r="B307" s="81"/>
      <c r="C307" s="86"/>
    </row>
    <row r="308" spans="1:3" ht="15.5" x14ac:dyDescent="0.2">
      <c r="A308" s="90"/>
      <c r="B308" s="81"/>
      <c r="C308" s="86"/>
    </row>
    <row r="309" spans="1:3" ht="15.5" x14ac:dyDescent="0.2">
      <c r="A309" s="90"/>
      <c r="B309" s="81"/>
      <c r="C309" s="86"/>
    </row>
    <row r="310" spans="1:3" ht="15.5" x14ac:dyDescent="0.2">
      <c r="A310" s="90"/>
      <c r="B310" s="81"/>
      <c r="C310" s="86"/>
    </row>
    <row r="311" spans="1:3" ht="15.5" x14ac:dyDescent="0.2">
      <c r="A311" s="90"/>
      <c r="B311" s="81"/>
      <c r="C311" s="86"/>
    </row>
    <row r="312" spans="1:3" ht="15.5" x14ac:dyDescent="0.2">
      <c r="A312" s="90"/>
      <c r="B312" s="81"/>
      <c r="C312" s="86"/>
    </row>
    <row r="313" spans="1:3" ht="15.5" x14ac:dyDescent="0.2">
      <c r="A313" s="90"/>
      <c r="B313" s="81"/>
      <c r="C313" s="86"/>
    </row>
    <row r="314" spans="1:3" ht="15.5" x14ac:dyDescent="0.2">
      <c r="A314" s="90"/>
      <c r="B314" s="81"/>
      <c r="C314" s="86"/>
    </row>
    <row r="315" spans="1:3" ht="15.5" x14ac:dyDescent="0.2">
      <c r="A315" s="90"/>
      <c r="B315" s="81"/>
      <c r="C315" s="86"/>
    </row>
    <row r="316" spans="1:3" ht="15.5" x14ac:dyDescent="0.2">
      <c r="A316" s="90"/>
      <c r="B316" s="81"/>
      <c r="C316" s="86"/>
    </row>
    <row r="317" spans="1:3" ht="15.5" x14ac:dyDescent="0.2">
      <c r="A317" s="90"/>
      <c r="B317" s="81"/>
      <c r="C317" s="86"/>
    </row>
    <row r="318" spans="1:3" ht="15.5" x14ac:dyDescent="0.2">
      <c r="A318" s="90"/>
      <c r="B318" s="81"/>
      <c r="C318" s="86"/>
    </row>
    <row r="319" spans="1:3" ht="15.5" x14ac:dyDescent="0.2">
      <c r="A319" s="90"/>
      <c r="B319" s="81"/>
      <c r="C319" s="86"/>
    </row>
    <row r="320" spans="1:3" ht="15.5" x14ac:dyDescent="0.2">
      <c r="A320" s="90"/>
      <c r="B320" s="81"/>
      <c r="C320" s="86"/>
    </row>
    <row r="321" spans="1:3" ht="15.5" x14ac:dyDescent="0.2">
      <c r="A321" s="90"/>
      <c r="B321" s="81"/>
      <c r="C321" s="86"/>
    </row>
    <row r="322" spans="1:3" ht="15.5" x14ac:dyDescent="0.2">
      <c r="A322" s="90"/>
      <c r="B322" s="81"/>
      <c r="C322" s="86"/>
    </row>
    <row r="323" spans="1:3" ht="15.5" x14ac:dyDescent="0.2">
      <c r="A323" s="90"/>
      <c r="B323" s="81"/>
      <c r="C323" s="86"/>
    </row>
    <row r="324" spans="1:3" ht="15.5" x14ac:dyDescent="0.2">
      <c r="A324" s="90"/>
      <c r="B324" s="81"/>
      <c r="C324" s="86"/>
    </row>
    <row r="325" spans="1:3" ht="15.5" x14ac:dyDescent="0.2">
      <c r="A325" s="90"/>
      <c r="B325" s="81"/>
      <c r="C325" s="86"/>
    </row>
    <row r="326" spans="1:3" ht="15.5" x14ac:dyDescent="0.2">
      <c r="A326" s="90"/>
      <c r="B326" s="81"/>
      <c r="C326" s="86"/>
    </row>
    <row r="327" spans="1:3" ht="15.5" x14ac:dyDescent="0.2">
      <c r="A327" s="90"/>
      <c r="B327" s="81"/>
      <c r="C327" s="86"/>
    </row>
    <row r="328" spans="1:3" ht="15.5" x14ac:dyDescent="0.2">
      <c r="A328" s="90"/>
      <c r="B328" s="81"/>
      <c r="C328" s="86"/>
    </row>
    <row r="329" spans="1:3" ht="15.5" x14ac:dyDescent="0.2">
      <c r="A329" s="90"/>
      <c r="B329" s="81"/>
      <c r="C329" s="86"/>
    </row>
    <row r="330" spans="1:3" ht="15.5" x14ac:dyDescent="0.2">
      <c r="A330" s="90"/>
      <c r="B330" s="81"/>
      <c r="C330" s="86"/>
    </row>
    <row r="331" spans="1:3" ht="15.5" x14ac:dyDescent="0.2">
      <c r="A331" s="90"/>
      <c r="B331" s="81"/>
      <c r="C331" s="86"/>
    </row>
    <row r="332" spans="1:3" ht="15.5" x14ac:dyDescent="0.2">
      <c r="A332" s="90"/>
      <c r="B332" s="81"/>
      <c r="C332" s="86"/>
    </row>
    <row r="333" spans="1:3" ht="15.5" x14ac:dyDescent="0.2">
      <c r="A333" s="90"/>
      <c r="B333" s="81"/>
      <c r="C333" s="86"/>
    </row>
    <row r="334" spans="1:3" ht="15.5" x14ac:dyDescent="0.2">
      <c r="A334" s="90"/>
      <c r="B334" s="81"/>
      <c r="C334" s="86"/>
    </row>
    <row r="335" spans="1:3" ht="15.5" x14ac:dyDescent="0.2">
      <c r="A335" s="90"/>
      <c r="B335" s="81"/>
      <c r="C335" s="86"/>
    </row>
    <row r="336" spans="1:3" ht="15.5" x14ac:dyDescent="0.2">
      <c r="A336" s="90"/>
      <c r="B336" s="81"/>
      <c r="C336" s="86"/>
    </row>
    <row r="337" spans="1:3" ht="15.5" x14ac:dyDescent="0.2">
      <c r="A337" s="90"/>
      <c r="B337" s="81"/>
      <c r="C337" s="86"/>
    </row>
    <row r="338" spans="1:3" ht="15.5" x14ac:dyDescent="0.2">
      <c r="A338" s="90"/>
      <c r="B338" s="81"/>
      <c r="C338" s="86"/>
    </row>
    <row r="339" spans="1:3" ht="15.5" x14ac:dyDescent="0.2">
      <c r="A339" s="90"/>
      <c r="B339" s="81"/>
      <c r="C339" s="86"/>
    </row>
    <row r="340" spans="1:3" ht="15.5" x14ac:dyDescent="0.2">
      <c r="A340" s="90"/>
      <c r="B340" s="81"/>
      <c r="C340" s="86"/>
    </row>
    <row r="341" spans="1:3" ht="15.5" x14ac:dyDescent="0.2">
      <c r="A341" s="90"/>
      <c r="B341" s="81"/>
      <c r="C341" s="86"/>
    </row>
    <row r="342" spans="1:3" ht="15.5" x14ac:dyDescent="0.2">
      <c r="A342" s="90"/>
      <c r="B342" s="81"/>
      <c r="C342" s="86"/>
    </row>
    <row r="343" spans="1:3" ht="15.5" x14ac:dyDescent="0.2">
      <c r="A343" s="90"/>
      <c r="B343" s="81"/>
      <c r="C343" s="86"/>
    </row>
    <row r="344" spans="1:3" ht="15.5" x14ac:dyDescent="0.2">
      <c r="A344" s="90"/>
      <c r="B344" s="81"/>
      <c r="C344" s="86"/>
    </row>
    <row r="345" spans="1:3" ht="15.5" x14ac:dyDescent="0.2">
      <c r="A345" s="90"/>
      <c r="B345" s="81"/>
      <c r="C345" s="86"/>
    </row>
    <row r="346" spans="1:3" ht="15.5" x14ac:dyDescent="0.2">
      <c r="A346" s="90"/>
      <c r="B346" s="81"/>
      <c r="C346" s="86"/>
    </row>
    <row r="347" spans="1:3" ht="15.5" x14ac:dyDescent="0.2">
      <c r="A347" s="90"/>
      <c r="B347" s="81"/>
      <c r="C347" s="86"/>
    </row>
    <row r="348" spans="1:3" ht="15.5" x14ac:dyDescent="0.2">
      <c r="A348" s="90"/>
      <c r="B348" s="81"/>
      <c r="C348" s="86"/>
    </row>
    <row r="349" spans="1:3" ht="15.5" x14ac:dyDescent="0.2">
      <c r="A349" s="90"/>
      <c r="B349" s="81"/>
      <c r="C349" s="86"/>
    </row>
    <row r="350" spans="1:3" ht="15.5" x14ac:dyDescent="0.2">
      <c r="A350" s="90"/>
      <c r="B350" s="81"/>
      <c r="C350" s="86"/>
    </row>
    <row r="351" spans="1:3" ht="15.5" x14ac:dyDescent="0.2">
      <c r="A351" s="90"/>
      <c r="B351" s="81"/>
      <c r="C351" s="86"/>
    </row>
    <row r="352" spans="1:3" ht="15.5" x14ac:dyDescent="0.2">
      <c r="A352" s="90"/>
      <c r="B352" s="81"/>
      <c r="C352" s="86"/>
    </row>
    <row r="353" spans="1:3" ht="15.5" x14ac:dyDescent="0.2">
      <c r="A353" s="90"/>
      <c r="B353" s="81"/>
      <c r="C353" s="86"/>
    </row>
    <row r="354" spans="1:3" ht="15.5" x14ac:dyDescent="0.2">
      <c r="A354" s="90"/>
      <c r="B354" s="81"/>
      <c r="C354" s="86"/>
    </row>
    <row r="355" spans="1:3" ht="15.5" x14ac:dyDescent="0.2">
      <c r="A355" s="90"/>
      <c r="B355" s="81"/>
      <c r="C355" s="86"/>
    </row>
    <row r="356" spans="1:3" ht="15.5" x14ac:dyDescent="0.2">
      <c r="A356" s="90"/>
      <c r="B356" s="81"/>
      <c r="C356" s="86"/>
    </row>
    <row r="357" spans="1:3" ht="15.5" x14ac:dyDescent="0.2">
      <c r="A357" s="90"/>
      <c r="B357" s="81"/>
      <c r="C357" s="86"/>
    </row>
    <row r="358" spans="1:3" ht="15.5" x14ac:dyDescent="0.2">
      <c r="A358" s="90"/>
      <c r="B358" s="81"/>
      <c r="C358" s="86"/>
    </row>
    <row r="359" spans="1:3" ht="15.5" x14ac:dyDescent="0.2">
      <c r="A359" s="90"/>
      <c r="B359" s="81"/>
      <c r="C359" s="86"/>
    </row>
    <row r="360" spans="1:3" ht="15.5" x14ac:dyDescent="0.2">
      <c r="A360" s="90"/>
      <c r="B360" s="81"/>
      <c r="C360" s="86"/>
    </row>
    <row r="361" spans="1:3" ht="15.5" x14ac:dyDescent="0.2">
      <c r="A361" s="90"/>
      <c r="B361" s="81"/>
      <c r="C361" s="86"/>
    </row>
    <row r="362" spans="1:3" ht="15.5" x14ac:dyDescent="0.2">
      <c r="A362" s="90"/>
      <c r="B362" s="81"/>
      <c r="C362" s="86"/>
    </row>
    <row r="363" spans="1:3" ht="15.5" x14ac:dyDescent="0.2">
      <c r="A363" s="90"/>
      <c r="B363" s="81"/>
      <c r="C363" s="86"/>
    </row>
    <row r="364" spans="1:3" ht="15.5" x14ac:dyDescent="0.2">
      <c r="A364" s="90"/>
      <c r="B364" s="81"/>
      <c r="C364" s="86"/>
    </row>
    <row r="365" spans="1:3" ht="15.5" x14ac:dyDescent="0.2">
      <c r="A365" s="90"/>
      <c r="B365" s="81"/>
      <c r="C365" s="86"/>
    </row>
    <row r="366" spans="1:3" ht="15.5" x14ac:dyDescent="0.2">
      <c r="A366" s="90"/>
      <c r="B366" s="81"/>
      <c r="C366" s="86"/>
    </row>
    <row r="367" spans="1:3" ht="15.5" x14ac:dyDescent="0.2">
      <c r="A367" s="90"/>
      <c r="B367" s="81"/>
      <c r="C367" s="86"/>
    </row>
    <row r="368" spans="1:3" ht="15.5" x14ac:dyDescent="0.2">
      <c r="A368" s="90"/>
      <c r="B368" s="81"/>
      <c r="C368" s="86"/>
    </row>
    <row r="369" spans="1:3" ht="15.5" x14ac:dyDescent="0.2">
      <c r="A369" s="90"/>
      <c r="B369" s="81"/>
      <c r="C369" s="86"/>
    </row>
    <row r="370" spans="1:3" ht="15.5" x14ac:dyDescent="0.2">
      <c r="A370" s="90"/>
      <c r="B370" s="81"/>
      <c r="C370" s="86"/>
    </row>
    <row r="371" spans="1:3" ht="15.5" x14ac:dyDescent="0.2">
      <c r="A371" s="90"/>
      <c r="B371" s="81"/>
      <c r="C371" s="86"/>
    </row>
    <row r="372" spans="1:3" ht="15.5" x14ac:dyDescent="0.2">
      <c r="A372" s="90"/>
      <c r="B372" s="81"/>
      <c r="C372" s="86"/>
    </row>
    <row r="373" spans="1:3" ht="15.5" x14ac:dyDescent="0.2">
      <c r="A373" s="90"/>
      <c r="B373" s="81"/>
      <c r="C373" s="86"/>
    </row>
    <row r="374" spans="1:3" ht="15.5" x14ac:dyDescent="0.2">
      <c r="A374" s="90"/>
      <c r="B374" s="81"/>
      <c r="C374" s="86"/>
    </row>
    <row r="375" spans="1:3" ht="15.5" x14ac:dyDescent="0.2">
      <c r="A375" s="90"/>
      <c r="B375" s="81"/>
      <c r="C375" s="86"/>
    </row>
    <row r="376" spans="1:3" ht="15.5" x14ac:dyDescent="0.2">
      <c r="A376" s="90"/>
      <c r="B376" s="81"/>
      <c r="C376" s="86"/>
    </row>
    <row r="377" spans="1:3" ht="15.5" x14ac:dyDescent="0.2">
      <c r="A377" s="90"/>
      <c r="B377" s="81"/>
      <c r="C377" s="86"/>
    </row>
    <row r="378" spans="1:3" ht="15.5" x14ac:dyDescent="0.2">
      <c r="A378" s="90"/>
      <c r="B378" s="81"/>
      <c r="C378" s="86"/>
    </row>
    <row r="379" spans="1:3" ht="15.5" x14ac:dyDescent="0.2">
      <c r="A379" s="90"/>
      <c r="B379" s="81"/>
      <c r="C379" s="86"/>
    </row>
    <row r="380" spans="1:3" ht="15.5" x14ac:dyDescent="0.2">
      <c r="A380" s="90"/>
      <c r="B380" s="81"/>
      <c r="C380" s="86"/>
    </row>
    <row r="381" spans="1:3" ht="15.5" x14ac:dyDescent="0.2">
      <c r="A381" s="90"/>
      <c r="B381" s="81"/>
      <c r="C381" s="86"/>
    </row>
    <row r="382" spans="1:3" ht="15.5" x14ac:dyDescent="0.2">
      <c r="A382" s="90"/>
      <c r="B382" s="81"/>
      <c r="C382" s="86"/>
    </row>
    <row r="383" spans="1:3" ht="15.5" x14ac:dyDescent="0.2">
      <c r="A383" s="90"/>
      <c r="B383" s="81"/>
      <c r="C383" s="86"/>
    </row>
    <row r="384" spans="1:3" ht="15.5" x14ac:dyDescent="0.2">
      <c r="A384" s="90"/>
      <c r="B384" s="81"/>
      <c r="C384" s="86"/>
    </row>
    <row r="385" spans="1:3" ht="15.5" x14ac:dyDescent="0.2">
      <c r="A385" s="90"/>
      <c r="B385" s="81"/>
      <c r="C385" s="86"/>
    </row>
    <row r="386" spans="1:3" ht="15.5" x14ac:dyDescent="0.2">
      <c r="A386" s="90"/>
      <c r="B386" s="81"/>
      <c r="C386" s="86"/>
    </row>
    <row r="387" spans="1:3" ht="15.5" x14ac:dyDescent="0.2">
      <c r="A387" s="90"/>
      <c r="B387" s="81"/>
      <c r="C387" s="86"/>
    </row>
    <row r="388" spans="1:3" ht="15.5" x14ac:dyDescent="0.2">
      <c r="A388" s="90"/>
      <c r="B388" s="81"/>
      <c r="C388" s="86"/>
    </row>
    <row r="389" spans="1:3" ht="15.5" x14ac:dyDescent="0.2">
      <c r="A389" s="90"/>
      <c r="B389" s="81"/>
      <c r="C389" s="86"/>
    </row>
    <row r="390" spans="1:3" ht="15.5" x14ac:dyDescent="0.2">
      <c r="A390" s="90"/>
      <c r="B390" s="81"/>
      <c r="C390" s="86"/>
    </row>
    <row r="391" spans="1:3" ht="15.5" x14ac:dyDescent="0.2">
      <c r="A391" s="90"/>
      <c r="B391" s="81"/>
      <c r="C391" s="86"/>
    </row>
    <row r="392" spans="1:3" ht="15.5" x14ac:dyDescent="0.2">
      <c r="A392" s="90"/>
      <c r="B392" s="81"/>
      <c r="C392" s="86"/>
    </row>
    <row r="393" spans="1:3" ht="15.5" x14ac:dyDescent="0.2">
      <c r="A393" s="90"/>
      <c r="B393" s="81"/>
      <c r="C393" s="86"/>
    </row>
    <row r="394" spans="1:3" ht="15.5" x14ac:dyDescent="0.2">
      <c r="A394" s="90"/>
      <c r="B394" s="81"/>
      <c r="C394" s="86"/>
    </row>
    <row r="395" spans="1:3" ht="15.5" x14ac:dyDescent="0.2">
      <c r="A395" s="90"/>
      <c r="B395" s="81"/>
      <c r="C395" s="86"/>
    </row>
    <row r="396" spans="1:3" ht="15.5" x14ac:dyDescent="0.2">
      <c r="A396" s="90"/>
      <c r="B396" s="81"/>
      <c r="C396" s="86"/>
    </row>
    <row r="397" spans="1:3" ht="15.5" x14ac:dyDescent="0.2">
      <c r="A397" s="90"/>
      <c r="B397" s="81"/>
      <c r="C397" s="86"/>
    </row>
    <row r="398" spans="1:3" ht="15.5" x14ac:dyDescent="0.2">
      <c r="A398" s="90"/>
      <c r="B398" s="81"/>
      <c r="C398" s="86"/>
    </row>
    <row r="399" spans="1:3" ht="15.5" x14ac:dyDescent="0.2">
      <c r="A399" s="90"/>
      <c r="B399" s="81"/>
      <c r="C399" s="86"/>
    </row>
    <row r="400" spans="1:3" ht="15.5" x14ac:dyDescent="0.2">
      <c r="A400" s="90"/>
      <c r="B400" s="81"/>
      <c r="C400" s="86"/>
    </row>
    <row r="401" spans="1:3" ht="15.5" x14ac:dyDescent="0.2">
      <c r="A401" s="90"/>
      <c r="B401" s="81"/>
      <c r="C401" s="86"/>
    </row>
    <row r="402" spans="1:3" ht="15.5" x14ac:dyDescent="0.2">
      <c r="A402" s="90"/>
      <c r="B402" s="81"/>
      <c r="C402" s="86"/>
    </row>
    <row r="403" spans="1:3" ht="15.5" x14ac:dyDescent="0.2">
      <c r="A403" s="90"/>
      <c r="B403" s="81"/>
      <c r="C403" s="86"/>
    </row>
    <row r="404" spans="1:3" ht="15.5" x14ac:dyDescent="0.2">
      <c r="A404" s="90"/>
      <c r="B404" s="81"/>
      <c r="C404" s="86"/>
    </row>
    <row r="405" spans="1:3" ht="15.5" x14ac:dyDescent="0.2">
      <c r="A405" s="90"/>
      <c r="B405" s="81"/>
      <c r="C405" s="86"/>
    </row>
    <row r="406" spans="1:3" ht="15.5" x14ac:dyDescent="0.2">
      <c r="A406" s="90"/>
      <c r="B406" s="81"/>
      <c r="C406" s="86"/>
    </row>
    <row r="407" spans="1:3" ht="15.5" x14ac:dyDescent="0.2">
      <c r="A407" s="90"/>
      <c r="B407" s="81"/>
      <c r="C407" s="86"/>
    </row>
    <row r="408" spans="1:3" ht="15.5" x14ac:dyDescent="0.2">
      <c r="A408" s="90"/>
      <c r="B408" s="81"/>
      <c r="C408" s="86"/>
    </row>
    <row r="409" spans="1:3" ht="15.5" x14ac:dyDescent="0.2">
      <c r="A409" s="90"/>
      <c r="B409" s="81"/>
      <c r="C409" s="86"/>
    </row>
    <row r="410" spans="1:3" ht="15.5" x14ac:dyDescent="0.2">
      <c r="A410" s="90"/>
      <c r="B410" s="81"/>
      <c r="C410" s="86"/>
    </row>
    <row r="411" spans="1:3" ht="15.5" x14ac:dyDescent="0.2">
      <c r="A411" s="90"/>
      <c r="B411" s="81"/>
      <c r="C411" s="86"/>
    </row>
    <row r="412" spans="1:3" ht="15.5" x14ac:dyDescent="0.2">
      <c r="A412" s="90"/>
      <c r="B412" s="81"/>
      <c r="C412" s="86"/>
    </row>
    <row r="413" spans="1:3" ht="15.5" x14ac:dyDescent="0.2">
      <c r="A413" s="90"/>
      <c r="B413" s="81"/>
      <c r="C413" s="86"/>
    </row>
    <row r="414" spans="1:3" ht="15.5" x14ac:dyDescent="0.2">
      <c r="A414" s="90"/>
      <c r="B414" s="81"/>
      <c r="C414" s="86"/>
    </row>
    <row r="415" spans="1:3" ht="15.5" x14ac:dyDescent="0.2">
      <c r="A415" s="90"/>
      <c r="B415" s="81"/>
      <c r="C415" s="86"/>
    </row>
    <row r="416" spans="1:3" ht="15.5" x14ac:dyDescent="0.2">
      <c r="A416" s="90"/>
      <c r="B416" s="81"/>
      <c r="C416" s="86"/>
    </row>
    <row r="417" spans="1:3" ht="15.5" x14ac:dyDescent="0.2">
      <c r="A417" s="90"/>
      <c r="B417" s="81"/>
      <c r="C417" s="86"/>
    </row>
    <row r="418" spans="1:3" ht="15.5" x14ac:dyDescent="0.2">
      <c r="A418" s="90"/>
      <c r="B418" s="81"/>
      <c r="C418" s="86"/>
    </row>
    <row r="419" spans="1:3" ht="15.5" x14ac:dyDescent="0.2">
      <c r="A419" s="90"/>
      <c r="B419" s="81"/>
      <c r="C419" s="86"/>
    </row>
    <row r="420" spans="1:3" ht="15.5" x14ac:dyDescent="0.2">
      <c r="A420" s="90"/>
      <c r="B420" s="81"/>
      <c r="C420" s="86"/>
    </row>
    <row r="421" spans="1:3" ht="15.5" x14ac:dyDescent="0.2">
      <c r="A421" s="90"/>
      <c r="B421" s="81"/>
      <c r="C421" s="86"/>
    </row>
    <row r="422" spans="1:3" ht="15.5" x14ac:dyDescent="0.2">
      <c r="A422" s="90"/>
      <c r="B422" s="81"/>
      <c r="C422" s="86"/>
    </row>
    <row r="423" spans="1:3" ht="15.5" x14ac:dyDescent="0.2">
      <c r="A423" s="90"/>
      <c r="B423" s="81"/>
      <c r="C423" s="86"/>
    </row>
    <row r="424" spans="1:3" ht="15.5" x14ac:dyDescent="0.2">
      <c r="A424" s="90"/>
      <c r="B424" s="81"/>
      <c r="C424" s="86"/>
    </row>
    <row r="425" spans="1:3" ht="15.5" x14ac:dyDescent="0.2">
      <c r="A425" s="90"/>
      <c r="B425" s="81"/>
      <c r="C425" s="86"/>
    </row>
    <row r="426" spans="1:3" ht="15.5" x14ac:dyDescent="0.2">
      <c r="A426" s="90"/>
      <c r="B426" s="81"/>
      <c r="C426" s="86"/>
    </row>
    <row r="427" spans="1:3" ht="15.5" x14ac:dyDescent="0.2">
      <c r="A427" s="90"/>
      <c r="B427" s="81"/>
      <c r="C427" s="86"/>
    </row>
    <row r="428" spans="1:3" ht="15.5" x14ac:dyDescent="0.2">
      <c r="A428" s="90"/>
      <c r="B428" s="81"/>
      <c r="C428" s="86"/>
    </row>
    <row r="429" spans="1:3" ht="15.5" x14ac:dyDescent="0.2">
      <c r="A429" s="90"/>
      <c r="B429" s="81"/>
      <c r="C429" s="86"/>
    </row>
    <row r="430" spans="1:3" ht="15.5" x14ac:dyDescent="0.2">
      <c r="A430" s="90"/>
      <c r="B430" s="81"/>
      <c r="C430" s="86"/>
    </row>
    <row r="431" spans="1:3" ht="15.5" x14ac:dyDescent="0.2">
      <c r="A431" s="90"/>
      <c r="B431" s="81"/>
      <c r="C431" s="86"/>
    </row>
    <row r="432" spans="1:3" ht="15.5" x14ac:dyDescent="0.2">
      <c r="A432" s="90"/>
      <c r="B432" s="81"/>
      <c r="C432" s="86"/>
    </row>
    <row r="433" spans="1:3" ht="15.5" x14ac:dyDescent="0.2">
      <c r="A433" s="90"/>
      <c r="B433" s="81"/>
      <c r="C433" s="86"/>
    </row>
    <row r="434" spans="1:3" ht="15.5" x14ac:dyDescent="0.2">
      <c r="A434" s="90"/>
      <c r="B434" s="81"/>
      <c r="C434" s="86"/>
    </row>
    <row r="435" spans="1:3" ht="15.5" x14ac:dyDescent="0.2">
      <c r="A435" s="90"/>
      <c r="B435" s="81"/>
      <c r="C435" s="86"/>
    </row>
    <row r="436" spans="1:3" ht="15.5" x14ac:dyDescent="0.2">
      <c r="A436" s="90"/>
      <c r="B436" s="81"/>
      <c r="C436" s="86"/>
    </row>
    <row r="437" spans="1:3" ht="15.5" x14ac:dyDescent="0.2">
      <c r="A437" s="90"/>
      <c r="B437" s="81"/>
      <c r="C437" s="86"/>
    </row>
    <row r="438" spans="1:3" ht="15.5" x14ac:dyDescent="0.2">
      <c r="A438" s="90"/>
      <c r="B438" s="81"/>
      <c r="C438" s="86"/>
    </row>
    <row r="439" spans="1:3" ht="15.5" x14ac:dyDescent="0.2">
      <c r="A439" s="90"/>
      <c r="B439" s="81"/>
      <c r="C439" s="86"/>
    </row>
    <row r="440" spans="1:3" ht="15.5" x14ac:dyDescent="0.2">
      <c r="A440" s="90"/>
      <c r="B440" s="81"/>
      <c r="C440" s="86"/>
    </row>
    <row r="441" spans="1:3" ht="15.5" x14ac:dyDescent="0.2">
      <c r="A441" s="90"/>
      <c r="B441" s="81"/>
      <c r="C441" s="86"/>
    </row>
    <row r="442" spans="1:3" ht="15.5" x14ac:dyDescent="0.2">
      <c r="A442" s="90"/>
      <c r="B442" s="81"/>
      <c r="C442" s="86"/>
    </row>
    <row r="443" spans="1:3" ht="15.5" x14ac:dyDescent="0.2">
      <c r="A443" s="90"/>
      <c r="B443" s="81"/>
      <c r="C443" s="86"/>
    </row>
    <row r="444" spans="1:3" ht="15.5" x14ac:dyDescent="0.2">
      <c r="A444" s="90"/>
      <c r="B444" s="81"/>
      <c r="C444" s="86"/>
    </row>
    <row r="445" spans="1:3" ht="15.5" x14ac:dyDescent="0.2">
      <c r="A445" s="90"/>
      <c r="B445" s="81"/>
      <c r="C445" s="86"/>
    </row>
    <row r="446" spans="1:3" ht="15.5" x14ac:dyDescent="0.2">
      <c r="A446" s="90"/>
      <c r="B446" s="81"/>
      <c r="C446" s="86"/>
    </row>
    <row r="447" spans="1:3" ht="15.5" x14ac:dyDescent="0.2">
      <c r="A447" s="90"/>
      <c r="B447" s="81"/>
      <c r="C447" s="86"/>
    </row>
    <row r="448" spans="1:3" ht="15.5" x14ac:dyDescent="0.2">
      <c r="A448" s="90"/>
      <c r="B448" s="81"/>
      <c r="C448" s="86"/>
    </row>
    <row r="449" spans="1:3" ht="15.5" x14ac:dyDescent="0.2">
      <c r="A449" s="90"/>
      <c r="B449" s="81"/>
      <c r="C449" s="86"/>
    </row>
    <row r="450" spans="1:3" ht="15.5" x14ac:dyDescent="0.2">
      <c r="A450" s="90"/>
      <c r="B450" s="81"/>
      <c r="C450" s="86"/>
    </row>
    <row r="451" spans="1:3" ht="15.5" x14ac:dyDescent="0.2">
      <c r="A451" s="90"/>
      <c r="B451" s="81"/>
      <c r="C451" s="86"/>
    </row>
    <row r="452" spans="1:3" ht="15.5" x14ac:dyDescent="0.2">
      <c r="A452" s="90"/>
      <c r="B452" s="81"/>
      <c r="C452" s="86"/>
    </row>
    <row r="453" spans="1:3" ht="15.5" x14ac:dyDescent="0.2">
      <c r="A453" s="90"/>
      <c r="B453" s="81"/>
      <c r="C453" s="86"/>
    </row>
    <row r="454" spans="1:3" ht="15.5" x14ac:dyDescent="0.2">
      <c r="A454" s="90"/>
      <c r="B454" s="81"/>
      <c r="C454" s="86"/>
    </row>
    <row r="455" spans="1:3" ht="15.5" x14ac:dyDescent="0.2">
      <c r="A455" s="90"/>
      <c r="B455" s="81"/>
      <c r="C455" s="86"/>
    </row>
    <row r="456" spans="1:3" ht="15.5" x14ac:dyDescent="0.2">
      <c r="A456" s="90"/>
      <c r="B456" s="81"/>
      <c r="C456" s="86"/>
    </row>
    <row r="457" spans="1:3" ht="15.5" x14ac:dyDescent="0.2">
      <c r="A457" s="90"/>
      <c r="B457" s="81"/>
      <c r="C457" s="86"/>
    </row>
    <row r="458" spans="1:3" ht="15.5" x14ac:dyDescent="0.2">
      <c r="A458" s="90"/>
      <c r="B458" s="81"/>
      <c r="C458" s="86"/>
    </row>
    <row r="459" spans="1:3" ht="15.5" x14ac:dyDescent="0.2">
      <c r="A459" s="90"/>
      <c r="B459" s="81"/>
      <c r="C459" s="86"/>
    </row>
    <row r="460" spans="1:3" ht="15.5" x14ac:dyDescent="0.2">
      <c r="A460" s="90"/>
      <c r="B460" s="81"/>
      <c r="C460" s="86"/>
    </row>
    <row r="461" spans="1:3" ht="15.5" x14ac:dyDescent="0.2">
      <c r="A461" s="90"/>
      <c r="B461" s="81"/>
      <c r="C461" s="86"/>
    </row>
    <row r="462" spans="1:3" ht="15.5" x14ac:dyDescent="0.2">
      <c r="A462" s="90"/>
      <c r="B462" s="81"/>
      <c r="C462" s="86"/>
    </row>
    <row r="463" spans="1:3" ht="15.5" x14ac:dyDescent="0.2">
      <c r="A463" s="90"/>
      <c r="B463" s="81"/>
      <c r="C463" s="86"/>
    </row>
    <row r="464" spans="1:3" ht="15.5" x14ac:dyDescent="0.2">
      <c r="A464" s="90"/>
      <c r="B464" s="81"/>
      <c r="C464" s="86"/>
    </row>
    <row r="465" spans="1:3" ht="15.5" x14ac:dyDescent="0.2">
      <c r="A465" s="90"/>
      <c r="B465" s="81"/>
      <c r="C465" s="86"/>
    </row>
    <row r="466" spans="1:3" ht="15.5" x14ac:dyDescent="0.2">
      <c r="A466" s="90"/>
      <c r="B466" s="81"/>
      <c r="C466" s="86"/>
    </row>
    <row r="467" spans="1:3" ht="15.5" x14ac:dyDescent="0.2">
      <c r="A467" s="90"/>
      <c r="B467" s="81"/>
      <c r="C467" s="86"/>
    </row>
    <row r="468" spans="1:3" ht="15.5" x14ac:dyDescent="0.2">
      <c r="A468" s="90"/>
      <c r="B468" s="81"/>
      <c r="C468" s="86"/>
    </row>
    <row r="469" spans="1:3" ht="15.5" x14ac:dyDescent="0.2">
      <c r="A469" s="90"/>
      <c r="B469" s="81"/>
      <c r="C469" s="86"/>
    </row>
    <row r="470" spans="1:3" ht="15.5" x14ac:dyDescent="0.2">
      <c r="A470" s="90"/>
      <c r="B470" s="81"/>
      <c r="C470" s="86"/>
    </row>
    <row r="471" spans="1:3" ht="15.5" x14ac:dyDescent="0.2">
      <c r="A471" s="90"/>
      <c r="B471" s="81"/>
      <c r="C471" s="86"/>
    </row>
    <row r="472" spans="1:3" ht="15.5" x14ac:dyDescent="0.2">
      <c r="A472" s="90"/>
      <c r="B472" s="81"/>
      <c r="C472" s="86"/>
    </row>
    <row r="473" spans="1:3" ht="15.5" x14ac:dyDescent="0.2">
      <c r="A473" s="90"/>
      <c r="B473" s="81"/>
      <c r="C473" s="86"/>
    </row>
    <row r="474" spans="1:3" ht="15.5" x14ac:dyDescent="0.2">
      <c r="A474" s="90"/>
      <c r="B474" s="81"/>
      <c r="C474" s="86"/>
    </row>
    <row r="475" spans="1:3" ht="15.5" x14ac:dyDescent="0.2">
      <c r="A475" s="90"/>
      <c r="B475" s="81"/>
      <c r="C475" s="86"/>
    </row>
    <row r="476" spans="1:3" ht="15.5" x14ac:dyDescent="0.2">
      <c r="A476" s="90"/>
      <c r="B476" s="81"/>
      <c r="C476" s="86"/>
    </row>
    <row r="477" spans="1:3" ht="15.5" x14ac:dyDescent="0.2">
      <c r="A477" s="90"/>
      <c r="B477" s="81"/>
      <c r="C477" s="86"/>
    </row>
    <row r="478" spans="1:3" ht="15.5" x14ac:dyDescent="0.2">
      <c r="A478" s="90"/>
      <c r="B478" s="81"/>
      <c r="C478" s="86"/>
    </row>
    <row r="479" spans="1:3" ht="15.5" x14ac:dyDescent="0.2">
      <c r="A479" s="90"/>
      <c r="B479" s="81"/>
      <c r="C479" s="86"/>
    </row>
    <row r="480" spans="1:3" ht="15.5" x14ac:dyDescent="0.2">
      <c r="A480" s="90"/>
      <c r="B480" s="81"/>
      <c r="C480" s="86"/>
    </row>
    <row r="481" spans="1:3" ht="15.5" x14ac:dyDescent="0.2">
      <c r="A481" s="90"/>
      <c r="B481" s="81"/>
      <c r="C481" s="86"/>
    </row>
    <row r="482" spans="1:3" ht="15.5" x14ac:dyDescent="0.2">
      <c r="A482" s="90"/>
      <c r="B482" s="81"/>
      <c r="C482" s="86"/>
    </row>
    <row r="483" spans="1:3" ht="15.5" x14ac:dyDescent="0.2">
      <c r="A483" s="90"/>
      <c r="B483" s="81"/>
      <c r="C483" s="86"/>
    </row>
    <row r="484" spans="1:3" ht="15.5" x14ac:dyDescent="0.2">
      <c r="A484" s="90"/>
      <c r="B484" s="81"/>
      <c r="C484" s="86"/>
    </row>
    <row r="485" spans="1:3" ht="15.5" x14ac:dyDescent="0.2">
      <c r="A485" s="90"/>
      <c r="B485" s="81"/>
      <c r="C485" s="86"/>
    </row>
    <row r="486" spans="1:3" ht="15.5" x14ac:dyDescent="0.2">
      <c r="A486" s="90"/>
      <c r="B486" s="81"/>
      <c r="C486" s="86"/>
    </row>
    <row r="487" spans="1:3" ht="15.5" x14ac:dyDescent="0.2">
      <c r="A487" s="90"/>
      <c r="B487" s="81"/>
      <c r="C487" s="86"/>
    </row>
    <row r="488" spans="1:3" ht="15.5" x14ac:dyDescent="0.2">
      <c r="A488" s="90"/>
      <c r="B488" s="81"/>
      <c r="C488" s="86"/>
    </row>
    <row r="489" spans="1:3" ht="15.5" x14ac:dyDescent="0.2">
      <c r="A489" s="90"/>
      <c r="B489" s="81"/>
      <c r="C489" s="86"/>
    </row>
    <row r="490" spans="1:3" ht="15.5" x14ac:dyDescent="0.2">
      <c r="A490" s="90"/>
      <c r="B490" s="81"/>
      <c r="C490" s="86"/>
    </row>
    <row r="491" spans="1:3" ht="15.5" x14ac:dyDescent="0.2">
      <c r="A491" s="90"/>
      <c r="B491" s="81"/>
      <c r="C491" s="86"/>
    </row>
    <row r="492" spans="1:3" ht="15.5" x14ac:dyDescent="0.2">
      <c r="A492" s="90"/>
      <c r="B492" s="81"/>
      <c r="C492" s="86"/>
    </row>
    <row r="493" spans="1:3" ht="15.5" x14ac:dyDescent="0.2">
      <c r="A493" s="90"/>
      <c r="B493" s="81"/>
      <c r="C493" s="86"/>
    </row>
    <row r="494" spans="1:3" ht="15.5" x14ac:dyDescent="0.2">
      <c r="A494" s="90"/>
      <c r="B494" s="81"/>
      <c r="C494" s="86"/>
    </row>
    <row r="495" spans="1:3" ht="15.5" x14ac:dyDescent="0.2">
      <c r="A495" s="90"/>
      <c r="B495" s="81"/>
      <c r="C495" s="86"/>
    </row>
    <row r="496" spans="1:3" ht="15.5" x14ac:dyDescent="0.2">
      <c r="A496" s="90"/>
      <c r="B496" s="81"/>
      <c r="C496" s="86"/>
    </row>
    <row r="497" spans="1:3" ht="15.5" x14ac:dyDescent="0.2">
      <c r="A497" s="90"/>
      <c r="B497" s="81"/>
      <c r="C497" s="86"/>
    </row>
    <row r="498" spans="1:3" ht="15.5" x14ac:dyDescent="0.2">
      <c r="A498" s="90"/>
      <c r="B498" s="81"/>
      <c r="C498" s="86"/>
    </row>
    <row r="499" spans="1:3" ht="15.5" x14ac:dyDescent="0.2">
      <c r="A499" s="90"/>
      <c r="B499" s="81"/>
      <c r="C499" s="86"/>
    </row>
    <row r="500" spans="1:3" ht="15.5" x14ac:dyDescent="0.2">
      <c r="A500" s="90"/>
      <c r="B500" s="81"/>
      <c r="C500" s="86"/>
    </row>
    <row r="501" spans="1:3" ht="15.5" x14ac:dyDescent="0.2">
      <c r="A501" s="90"/>
      <c r="B501" s="81"/>
      <c r="C501" s="86"/>
    </row>
    <row r="502" spans="1:3" ht="15.5" x14ac:dyDescent="0.2">
      <c r="A502" s="90"/>
      <c r="B502" s="81"/>
      <c r="C502" s="86"/>
    </row>
    <row r="503" spans="1:3" ht="15.5" x14ac:dyDescent="0.2">
      <c r="A503" s="90"/>
      <c r="B503" s="81"/>
      <c r="C503" s="86"/>
    </row>
    <row r="504" spans="1:3" ht="15.5" x14ac:dyDescent="0.2">
      <c r="A504" s="90"/>
      <c r="B504" s="81"/>
      <c r="C504" s="86"/>
    </row>
    <row r="505" spans="1:3" ht="15.5" x14ac:dyDescent="0.2">
      <c r="A505" s="90"/>
      <c r="B505" s="81"/>
      <c r="C505" s="86"/>
    </row>
    <row r="506" spans="1:3" ht="15.5" x14ac:dyDescent="0.2">
      <c r="A506" s="90"/>
      <c r="B506" s="81"/>
      <c r="C506" s="86"/>
    </row>
    <row r="507" spans="1:3" ht="15.5" x14ac:dyDescent="0.2">
      <c r="A507" s="90"/>
      <c r="B507" s="81"/>
      <c r="C507" s="86"/>
    </row>
    <row r="508" spans="1:3" ht="15.5" x14ac:dyDescent="0.2">
      <c r="A508" s="90"/>
      <c r="B508" s="81"/>
      <c r="C508" s="86"/>
    </row>
    <row r="509" spans="1:3" ht="15.5" x14ac:dyDescent="0.2">
      <c r="A509" s="90"/>
      <c r="B509" s="81"/>
      <c r="C509" s="86"/>
    </row>
    <row r="510" spans="1:3" ht="15.5" x14ac:dyDescent="0.2">
      <c r="A510" s="90"/>
      <c r="B510" s="81"/>
      <c r="C510" s="86"/>
    </row>
    <row r="511" spans="1:3" ht="15.5" x14ac:dyDescent="0.2">
      <c r="A511" s="90"/>
      <c r="B511" s="81"/>
      <c r="C511" s="86"/>
    </row>
    <row r="512" spans="1:3" ht="15.5" x14ac:dyDescent="0.2">
      <c r="A512" s="90"/>
      <c r="B512" s="81"/>
      <c r="C512" s="86"/>
    </row>
    <row r="513" spans="1:3" ht="15.5" x14ac:dyDescent="0.2">
      <c r="A513" s="90"/>
      <c r="B513" s="81"/>
      <c r="C513" s="86"/>
    </row>
    <row r="514" spans="1:3" ht="15.5" x14ac:dyDescent="0.2">
      <c r="A514" s="90"/>
      <c r="B514" s="81"/>
      <c r="C514" s="86"/>
    </row>
    <row r="515" spans="1:3" ht="15.5" x14ac:dyDescent="0.2">
      <c r="A515" s="90"/>
      <c r="B515" s="81"/>
      <c r="C515" s="86"/>
    </row>
    <row r="516" spans="1:3" ht="15.5" x14ac:dyDescent="0.2">
      <c r="A516" s="90"/>
      <c r="B516" s="81"/>
      <c r="C516" s="86"/>
    </row>
    <row r="517" spans="1:3" ht="15.5" x14ac:dyDescent="0.2">
      <c r="A517" s="90"/>
      <c r="B517" s="81"/>
      <c r="C517" s="86"/>
    </row>
    <row r="518" spans="1:3" ht="15.5" x14ac:dyDescent="0.2">
      <c r="A518" s="90"/>
      <c r="B518" s="81"/>
      <c r="C518" s="86"/>
    </row>
    <row r="519" spans="1:3" ht="15.5" x14ac:dyDescent="0.2">
      <c r="A519" s="90"/>
      <c r="B519" s="81"/>
      <c r="C519" s="86"/>
    </row>
    <row r="520" spans="1:3" ht="15.5" x14ac:dyDescent="0.2">
      <c r="A520" s="90"/>
      <c r="B520" s="81"/>
      <c r="C520" s="86"/>
    </row>
    <row r="521" spans="1:3" ht="15.5" x14ac:dyDescent="0.2">
      <c r="A521" s="90"/>
      <c r="B521" s="81"/>
      <c r="C521" s="86"/>
    </row>
    <row r="522" spans="1:3" ht="15.5" x14ac:dyDescent="0.2">
      <c r="A522" s="90"/>
      <c r="B522" s="81"/>
      <c r="C522" s="86"/>
    </row>
    <row r="523" spans="1:3" ht="15.5" x14ac:dyDescent="0.2">
      <c r="A523" s="90"/>
      <c r="B523" s="81"/>
      <c r="C523" s="86"/>
    </row>
    <row r="524" spans="1:3" ht="15.5" x14ac:dyDescent="0.2">
      <c r="A524" s="90"/>
      <c r="B524" s="81"/>
      <c r="C524" s="86"/>
    </row>
    <row r="525" spans="1:3" ht="15.5" x14ac:dyDescent="0.2">
      <c r="A525" s="90"/>
      <c r="B525" s="81"/>
      <c r="C525" s="86"/>
    </row>
    <row r="526" spans="1:3" ht="15.5" x14ac:dyDescent="0.2">
      <c r="A526" s="90"/>
      <c r="B526" s="81"/>
      <c r="C526" s="86"/>
    </row>
    <row r="527" spans="1:3" ht="15.5" x14ac:dyDescent="0.2">
      <c r="A527" s="90"/>
      <c r="B527" s="81"/>
      <c r="C527" s="86"/>
    </row>
    <row r="528" spans="1:3" ht="15.5" x14ac:dyDescent="0.2">
      <c r="A528" s="90"/>
      <c r="B528" s="81"/>
      <c r="C528" s="86"/>
    </row>
    <row r="529" spans="1:3" ht="15.5" x14ac:dyDescent="0.2">
      <c r="A529" s="90"/>
      <c r="B529" s="81"/>
      <c r="C529" s="86"/>
    </row>
    <row r="530" spans="1:3" ht="15.5" x14ac:dyDescent="0.2">
      <c r="A530" s="90"/>
      <c r="B530" s="81"/>
      <c r="C530" s="86"/>
    </row>
    <row r="531" spans="1:3" ht="15.5" x14ac:dyDescent="0.2">
      <c r="A531" s="90"/>
      <c r="B531" s="81"/>
      <c r="C531" s="86"/>
    </row>
    <row r="532" spans="1:3" ht="15.5" x14ac:dyDescent="0.2">
      <c r="A532" s="90"/>
      <c r="B532" s="81"/>
      <c r="C532" s="86"/>
    </row>
    <row r="533" spans="1:3" ht="15.5" x14ac:dyDescent="0.2">
      <c r="A533" s="90"/>
      <c r="B533" s="81"/>
      <c r="C533" s="86"/>
    </row>
    <row r="534" spans="1:3" ht="15.5" x14ac:dyDescent="0.2">
      <c r="A534" s="90"/>
      <c r="B534" s="81"/>
      <c r="C534" s="86"/>
    </row>
    <row r="535" spans="1:3" ht="15.5" x14ac:dyDescent="0.2">
      <c r="A535" s="90"/>
      <c r="B535" s="81"/>
      <c r="C535" s="86"/>
    </row>
    <row r="536" spans="1:3" ht="15.5" x14ac:dyDescent="0.2">
      <c r="A536" s="90"/>
      <c r="B536" s="81"/>
      <c r="C536" s="86"/>
    </row>
    <row r="537" spans="1:3" ht="15.5" x14ac:dyDescent="0.2">
      <c r="A537" s="90"/>
      <c r="B537" s="81"/>
      <c r="C537" s="86"/>
    </row>
    <row r="538" spans="1:3" ht="15.5" x14ac:dyDescent="0.2">
      <c r="A538" s="90"/>
      <c r="B538" s="81"/>
      <c r="C538" s="86"/>
    </row>
    <row r="539" spans="1:3" ht="15.5" x14ac:dyDescent="0.2">
      <c r="A539" s="90"/>
      <c r="B539" s="81"/>
      <c r="C539" s="86"/>
    </row>
    <row r="540" spans="1:3" ht="15.5" x14ac:dyDescent="0.2">
      <c r="A540" s="90"/>
      <c r="B540" s="81"/>
      <c r="C540" s="86"/>
    </row>
    <row r="541" spans="1:3" ht="15.5" x14ac:dyDescent="0.2">
      <c r="A541" s="90"/>
      <c r="B541" s="81"/>
      <c r="C541" s="86"/>
    </row>
    <row r="542" spans="1:3" ht="15.5" x14ac:dyDescent="0.2">
      <c r="A542" s="90"/>
      <c r="B542" s="81"/>
      <c r="C542" s="86"/>
    </row>
    <row r="543" spans="1:3" ht="15.5" x14ac:dyDescent="0.2">
      <c r="A543" s="90"/>
      <c r="B543" s="81"/>
      <c r="C543" s="86"/>
    </row>
    <row r="544" spans="1:3" ht="15.5" x14ac:dyDescent="0.2">
      <c r="A544" s="90"/>
      <c r="B544" s="81"/>
      <c r="C544" s="86"/>
    </row>
    <row r="545" spans="1:3" ht="15.5" x14ac:dyDescent="0.2">
      <c r="A545" s="90"/>
      <c r="B545" s="81"/>
      <c r="C545" s="86"/>
    </row>
    <row r="546" spans="1:3" ht="15.5" x14ac:dyDescent="0.2">
      <c r="A546" s="90"/>
      <c r="B546" s="81"/>
      <c r="C546" s="86"/>
    </row>
    <row r="547" spans="1:3" ht="15.5" x14ac:dyDescent="0.2">
      <c r="A547" s="90"/>
      <c r="B547" s="81"/>
      <c r="C547" s="86"/>
    </row>
    <row r="548" spans="1:3" ht="15.5" x14ac:dyDescent="0.2">
      <c r="A548" s="90"/>
      <c r="B548" s="81"/>
      <c r="C548" s="86"/>
    </row>
    <row r="549" spans="1:3" ht="15.5" x14ac:dyDescent="0.2">
      <c r="A549" s="90"/>
      <c r="B549" s="81"/>
      <c r="C549" s="86"/>
    </row>
    <row r="550" spans="1:3" ht="15.5" x14ac:dyDescent="0.2">
      <c r="A550" s="90"/>
      <c r="B550" s="81"/>
      <c r="C550" s="86"/>
    </row>
    <row r="551" spans="1:3" ht="15.5" x14ac:dyDescent="0.2">
      <c r="A551" s="90"/>
      <c r="B551" s="81"/>
      <c r="C551" s="86"/>
    </row>
    <row r="552" spans="1:3" ht="15.5" x14ac:dyDescent="0.2">
      <c r="A552" s="90"/>
      <c r="B552" s="81"/>
      <c r="C552" s="86"/>
    </row>
    <row r="553" spans="1:3" ht="15.5" x14ac:dyDescent="0.2">
      <c r="A553" s="90"/>
      <c r="B553" s="81"/>
      <c r="C553" s="86"/>
    </row>
    <row r="554" spans="1:3" ht="15.5" x14ac:dyDescent="0.2">
      <c r="A554" s="90"/>
      <c r="B554" s="81"/>
      <c r="C554" s="86"/>
    </row>
    <row r="555" spans="1:3" ht="15.5" x14ac:dyDescent="0.2">
      <c r="A555" s="90"/>
      <c r="B555" s="81"/>
      <c r="C555" s="86"/>
    </row>
    <row r="556" spans="1:3" ht="15.5" x14ac:dyDescent="0.2">
      <c r="A556" s="90"/>
      <c r="B556" s="81"/>
      <c r="C556" s="86"/>
    </row>
    <row r="557" spans="1:3" ht="15.5" x14ac:dyDescent="0.2">
      <c r="A557" s="90"/>
      <c r="B557" s="81"/>
      <c r="C557" s="86"/>
    </row>
    <row r="558" spans="1:3" ht="15.5" x14ac:dyDescent="0.2">
      <c r="A558" s="90"/>
      <c r="B558" s="81"/>
      <c r="C558" s="86"/>
    </row>
    <row r="559" spans="1:3" ht="15.5" x14ac:dyDescent="0.2">
      <c r="A559" s="90"/>
      <c r="B559" s="81"/>
      <c r="C559" s="86"/>
    </row>
    <row r="560" spans="1:3" ht="15.5" x14ac:dyDescent="0.2">
      <c r="A560" s="90"/>
      <c r="B560" s="81"/>
      <c r="C560" s="86"/>
    </row>
    <row r="561" spans="1:3" ht="15.5" x14ac:dyDescent="0.2">
      <c r="A561" s="90"/>
      <c r="B561" s="81"/>
      <c r="C561" s="86"/>
    </row>
    <row r="562" spans="1:3" ht="15.5" x14ac:dyDescent="0.2">
      <c r="A562" s="90"/>
      <c r="B562" s="81"/>
      <c r="C562" s="86"/>
    </row>
    <row r="563" spans="1:3" ht="15.5" x14ac:dyDescent="0.2">
      <c r="A563" s="90"/>
      <c r="B563" s="81"/>
      <c r="C563" s="86"/>
    </row>
    <row r="564" spans="1:3" ht="15.5" x14ac:dyDescent="0.2">
      <c r="A564" s="90"/>
      <c r="B564" s="81"/>
      <c r="C564" s="86"/>
    </row>
    <row r="565" spans="1:3" ht="15.5" x14ac:dyDescent="0.2">
      <c r="A565" s="90"/>
      <c r="B565" s="81"/>
      <c r="C565" s="86"/>
    </row>
    <row r="566" spans="1:3" ht="15.5" x14ac:dyDescent="0.2">
      <c r="A566" s="90"/>
      <c r="B566" s="81"/>
      <c r="C566" s="86"/>
    </row>
    <row r="567" spans="1:3" ht="15.5" x14ac:dyDescent="0.2">
      <c r="A567" s="90"/>
      <c r="B567" s="81"/>
      <c r="C567" s="86"/>
    </row>
    <row r="568" spans="1:3" ht="15.5" x14ac:dyDescent="0.2">
      <c r="A568" s="90"/>
      <c r="B568" s="81"/>
      <c r="C568" s="86"/>
    </row>
    <row r="569" spans="1:3" ht="15.5" x14ac:dyDescent="0.2">
      <c r="A569" s="90"/>
      <c r="B569" s="81"/>
      <c r="C569" s="86"/>
    </row>
    <row r="570" spans="1:3" ht="15.5" x14ac:dyDescent="0.2">
      <c r="A570" s="90"/>
      <c r="B570" s="81"/>
      <c r="C570" s="86"/>
    </row>
    <row r="571" spans="1:3" ht="15.5" x14ac:dyDescent="0.2">
      <c r="A571" s="90"/>
      <c r="B571" s="81"/>
      <c r="C571" s="86"/>
    </row>
    <row r="572" spans="1:3" ht="15.5" x14ac:dyDescent="0.2">
      <c r="A572" s="90"/>
      <c r="B572" s="81"/>
      <c r="C572" s="86"/>
    </row>
    <row r="573" spans="1:3" ht="15.5" x14ac:dyDescent="0.2">
      <c r="A573" s="90"/>
      <c r="B573" s="81"/>
      <c r="C573" s="86"/>
    </row>
    <row r="574" spans="1:3" ht="15.5" x14ac:dyDescent="0.2">
      <c r="A574" s="90"/>
      <c r="B574" s="81"/>
      <c r="C574" s="86"/>
    </row>
    <row r="575" spans="1:3" ht="15.5" x14ac:dyDescent="0.2">
      <c r="A575" s="90"/>
      <c r="B575" s="81"/>
      <c r="C575" s="86"/>
    </row>
    <row r="576" spans="1:3" ht="15.5" x14ac:dyDescent="0.2">
      <c r="A576" s="90"/>
      <c r="B576" s="81"/>
      <c r="C576" s="86"/>
    </row>
    <row r="577" spans="1:3" ht="15.5" x14ac:dyDescent="0.2">
      <c r="A577" s="90"/>
      <c r="B577" s="81"/>
      <c r="C577" s="86"/>
    </row>
    <row r="578" spans="1:3" ht="15.5" x14ac:dyDescent="0.2">
      <c r="A578" s="90"/>
      <c r="B578" s="81"/>
      <c r="C578" s="86"/>
    </row>
    <row r="579" spans="1:3" ht="15.5" x14ac:dyDescent="0.2">
      <c r="A579" s="90"/>
      <c r="B579" s="81"/>
      <c r="C579" s="86"/>
    </row>
    <row r="580" spans="1:3" ht="15.5" x14ac:dyDescent="0.2">
      <c r="A580" s="90"/>
      <c r="B580" s="81"/>
      <c r="C580" s="86"/>
    </row>
    <row r="581" spans="1:3" ht="15.5" x14ac:dyDescent="0.2">
      <c r="A581" s="90"/>
      <c r="B581" s="81"/>
      <c r="C581" s="86"/>
    </row>
    <row r="582" spans="1:3" ht="15.5" x14ac:dyDescent="0.2">
      <c r="A582" s="90"/>
      <c r="B582" s="81"/>
      <c r="C582" s="86"/>
    </row>
    <row r="583" spans="1:3" ht="15.5" x14ac:dyDescent="0.2">
      <c r="A583" s="90"/>
      <c r="B583" s="81"/>
      <c r="C583" s="86"/>
    </row>
    <row r="584" spans="1:3" ht="15.5" x14ac:dyDescent="0.2">
      <c r="A584" s="90"/>
      <c r="B584" s="81"/>
      <c r="C584" s="86"/>
    </row>
    <row r="585" spans="1:3" ht="15.5" x14ac:dyDescent="0.2">
      <c r="A585" s="90"/>
      <c r="B585" s="81"/>
      <c r="C585" s="86"/>
    </row>
    <row r="586" spans="1:3" ht="15.5" x14ac:dyDescent="0.2">
      <c r="A586" s="90"/>
      <c r="B586" s="81"/>
      <c r="C586" s="86"/>
    </row>
    <row r="587" spans="1:3" ht="15.5" x14ac:dyDescent="0.2">
      <c r="A587" s="90"/>
      <c r="B587" s="81"/>
      <c r="C587" s="86"/>
    </row>
    <row r="588" spans="1:3" ht="15.5" x14ac:dyDescent="0.2">
      <c r="A588" s="90"/>
      <c r="B588" s="81"/>
      <c r="C588" s="86"/>
    </row>
    <row r="589" spans="1:3" ht="15.5" x14ac:dyDescent="0.2">
      <c r="A589" s="90"/>
      <c r="B589" s="81"/>
      <c r="C589" s="86"/>
    </row>
    <row r="590" spans="1:3" ht="15.5" x14ac:dyDescent="0.2">
      <c r="A590" s="90"/>
      <c r="B590" s="81"/>
      <c r="C590" s="86"/>
    </row>
    <row r="591" spans="1:3" ht="15.5" x14ac:dyDescent="0.2">
      <c r="A591" s="90"/>
      <c r="B591" s="81"/>
      <c r="C591" s="86"/>
    </row>
    <row r="592" spans="1:3" ht="15.5" x14ac:dyDescent="0.2">
      <c r="A592" s="90"/>
      <c r="B592" s="81"/>
      <c r="C592" s="86"/>
    </row>
    <row r="593" spans="1:3" ht="15.5" x14ac:dyDescent="0.2">
      <c r="A593" s="90"/>
      <c r="B593" s="81"/>
      <c r="C593" s="86"/>
    </row>
    <row r="594" spans="1:3" ht="15.5" x14ac:dyDescent="0.2">
      <c r="A594" s="90"/>
      <c r="B594" s="81"/>
      <c r="C594" s="86"/>
    </row>
    <row r="595" spans="1:3" ht="15.5" x14ac:dyDescent="0.2">
      <c r="A595" s="90"/>
      <c r="B595" s="81"/>
      <c r="C595" s="86"/>
    </row>
    <row r="596" spans="1:3" ht="15.5" x14ac:dyDescent="0.2">
      <c r="A596" s="90"/>
      <c r="B596" s="81"/>
      <c r="C596" s="86"/>
    </row>
    <row r="597" spans="1:3" ht="15.5" x14ac:dyDescent="0.2">
      <c r="A597" s="90"/>
      <c r="B597" s="81"/>
      <c r="C597" s="86"/>
    </row>
    <row r="598" spans="1:3" ht="15.5" x14ac:dyDescent="0.2">
      <c r="A598" s="90"/>
      <c r="B598" s="81"/>
      <c r="C598" s="86"/>
    </row>
    <row r="599" spans="1:3" ht="15.5" x14ac:dyDescent="0.2">
      <c r="A599" s="90"/>
      <c r="B599" s="81"/>
      <c r="C599" s="86"/>
    </row>
    <row r="600" spans="1:3" ht="15.5" x14ac:dyDescent="0.2">
      <c r="A600" s="90"/>
      <c r="B600" s="81"/>
      <c r="C600" s="86"/>
    </row>
    <row r="601" spans="1:3" ht="15.5" x14ac:dyDescent="0.2">
      <c r="A601" s="90"/>
      <c r="B601" s="81"/>
      <c r="C601" s="86"/>
    </row>
    <row r="602" spans="1:3" ht="15.5" x14ac:dyDescent="0.2">
      <c r="A602" s="90"/>
      <c r="B602" s="81"/>
      <c r="C602" s="86"/>
    </row>
    <row r="603" spans="1:3" ht="15.5" x14ac:dyDescent="0.2">
      <c r="A603" s="90"/>
      <c r="B603" s="81"/>
      <c r="C603" s="86"/>
    </row>
    <row r="604" spans="1:3" ht="15.5" x14ac:dyDescent="0.2">
      <c r="A604" s="90"/>
      <c r="B604" s="81"/>
      <c r="C604" s="86"/>
    </row>
    <row r="605" spans="1:3" ht="15.5" x14ac:dyDescent="0.2">
      <c r="A605" s="90"/>
      <c r="B605" s="81"/>
      <c r="C605" s="86"/>
    </row>
    <row r="606" spans="1:3" ht="15.5" x14ac:dyDescent="0.2">
      <c r="A606" s="90"/>
      <c r="B606" s="81"/>
      <c r="C606" s="86"/>
    </row>
    <row r="607" spans="1:3" ht="15.5" x14ac:dyDescent="0.2">
      <c r="A607" s="90"/>
      <c r="B607" s="81"/>
      <c r="C607" s="86"/>
    </row>
    <row r="608" spans="1:3" ht="15.5" x14ac:dyDescent="0.2">
      <c r="A608" s="90"/>
      <c r="B608" s="81"/>
      <c r="C608" s="86"/>
    </row>
    <row r="609" spans="1:3" ht="15.5" x14ac:dyDescent="0.2">
      <c r="A609" s="90"/>
      <c r="B609" s="81"/>
      <c r="C609" s="86"/>
    </row>
    <row r="610" spans="1:3" ht="15.5" x14ac:dyDescent="0.2">
      <c r="A610" s="90"/>
      <c r="B610" s="81"/>
      <c r="C610" s="86"/>
    </row>
    <row r="611" spans="1:3" ht="15.5" x14ac:dyDescent="0.2">
      <c r="A611" s="90"/>
      <c r="B611" s="81"/>
      <c r="C611" s="86"/>
    </row>
    <row r="612" spans="1:3" ht="15.5" x14ac:dyDescent="0.2">
      <c r="A612" s="90"/>
      <c r="B612" s="81"/>
      <c r="C612" s="86"/>
    </row>
    <row r="613" spans="1:3" ht="15.5" x14ac:dyDescent="0.2">
      <c r="A613" s="90"/>
      <c r="B613" s="81"/>
      <c r="C613" s="86"/>
    </row>
    <row r="614" spans="1:3" ht="15.5" x14ac:dyDescent="0.2">
      <c r="A614" s="90"/>
      <c r="B614" s="81"/>
      <c r="C614" s="86"/>
    </row>
    <row r="615" spans="1:3" ht="15.5" x14ac:dyDescent="0.2">
      <c r="A615" s="90"/>
      <c r="B615" s="81"/>
      <c r="C615" s="86"/>
    </row>
    <row r="616" spans="1:3" ht="15.5" x14ac:dyDescent="0.2">
      <c r="A616" s="90"/>
      <c r="B616" s="81"/>
      <c r="C616" s="86"/>
    </row>
    <row r="617" spans="1:3" ht="15.5" x14ac:dyDescent="0.2">
      <c r="A617" s="90"/>
      <c r="B617" s="81"/>
      <c r="C617" s="86"/>
    </row>
    <row r="618" spans="1:3" ht="15.5" x14ac:dyDescent="0.2">
      <c r="A618" s="90"/>
      <c r="B618" s="81"/>
      <c r="C618" s="86"/>
    </row>
    <row r="619" spans="1:3" ht="15.5" x14ac:dyDescent="0.2">
      <c r="A619" s="90"/>
      <c r="B619" s="81"/>
      <c r="C619" s="86"/>
    </row>
    <row r="620" spans="1:3" ht="15.5" x14ac:dyDescent="0.2">
      <c r="A620" s="90"/>
      <c r="B620" s="81"/>
      <c r="C620" s="86"/>
    </row>
    <row r="621" spans="1:3" ht="15.5" x14ac:dyDescent="0.2">
      <c r="A621" s="90"/>
      <c r="B621" s="81"/>
      <c r="C621" s="86"/>
    </row>
    <row r="622" spans="1:3" ht="15.5" x14ac:dyDescent="0.2">
      <c r="A622" s="90"/>
      <c r="B622" s="81"/>
      <c r="C622" s="86"/>
    </row>
    <row r="623" spans="1:3" ht="15.5" x14ac:dyDescent="0.2">
      <c r="A623" s="90"/>
      <c r="B623" s="81"/>
      <c r="C623" s="86"/>
    </row>
    <row r="624" spans="1:3" ht="15.5" x14ac:dyDescent="0.2">
      <c r="A624" s="90"/>
      <c r="B624" s="81"/>
      <c r="C624" s="86"/>
    </row>
    <row r="625" spans="1:3" ht="15.5" x14ac:dyDescent="0.2">
      <c r="A625" s="90"/>
      <c r="B625" s="81"/>
      <c r="C625" s="86"/>
    </row>
    <row r="626" spans="1:3" ht="15.5" x14ac:dyDescent="0.2">
      <c r="A626" s="90"/>
      <c r="B626" s="81"/>
      <c r="C626" s="86"/>
    </row>
    <row r="627" spans="1:3" ht="15.5" x14ac:dyDescent="0.2">
      <c r="A627" s="90"/>
      <c r="B627" s="81"/>
      <c r="C627" s="86"/>
    </row>
    <row r="628" spans="1:3" ht="15.5" x14ac:dyDescent="0.2">
      <c r="A628" s="90"/>
      <c r="B628" s="81"/>
      <c r="C628" s="86"/>
    </row>
    <row r="629" spans="1:3" ht="15.5" x14ac:dyDescent="0.2">
      <c r="A629" s="90"/>
      <c r="B629" s="81"/>
      <c r="C629" s="86"/>
    </row>
    <row r="630" spans="1:3" ht="15.5" x14ac:dyDescent="0.2">
      <c r="A630" s="90"/>
      <c r="B630" s="81"/>
      <c r="C630" s="86"/>
    </row>
    <row r="631" spans="1:3" ht="15.5" x14ac:dyDescent="0.2">
      <c r="A631" s="90"/>
      <c r="B631" s="81"/>
      <c r="C631" s="86"/>
    </row>
    <row r="632" spans="1:3" ht="15.5" x14ac:dyDescent="0.2">
      <c r="A632" s="90"/>
      <c r="B632" s="81"/>
      <c r="C632" s="86"/>
    </row>
    <row r="633" spans="1:3" ht="15.5" x14ac:dyDescent="0.2">
      <c r="A633" s="90"/>
      <c r="B633" s="81"/>
      <c r="C633" s="86"/>
    </row>
    <row r="634" spans="1:3" ht="15.5" x14ac:dyDescent="0.2">
      <c r="A634" s="90"/>
      <c r="B634" s="81"/>
      <c r="C634" s="86"/>
    </row>
    <row r="635" spans="1:3" ht="15.5" x14ac:dyDescent="0.2">
      <c r="A635" s="90"/>
      <c r="B635" s="81"/>
      <c r="C635" s="86"/>
    </row>
    <row r="636" spans="1:3" ht="15.5" x14ac:dyDescent="0.2">
      <c r="A636" s="90"/>
      <c r="B636" s="81"/>
      <c r="C636" s="86"/>
    </row>
    <row r="637" spans="1:3" ht="15.5" x14ac:dyDescent="0.2">
      <c r="A637" s="90"/>
      <c r="B637" s="81"/>
      <c r="C637" s="86"/>
    </row>
    <row r="638" spans="1:3" ht="15.5" x14ac:dyDescent="0.2">
      <c r="A638" s="90"/>
      <c r="B638" s="81"/>
      <c r="C638" s="86"/>
    </row>
    <row r="639" spans="1:3" ht="15.5" x14ac:dyDescent="0.2">
      <c r="A639" s="90"/>
      <c r="B639" s="81"/>
      <c r="C639" s="86"/>
    </row>
    <row r="640" spans="1:3" ht="15.5" x14ac:dyDescent="0.2">
      <c r="A640" s="90"/>
      <c r="B640" s="81"/>
      <c r="C640" s="86"/>
    </row>
    <row r="641" spans="1:3" ht="15.5" x14ac:dyDescent="0.2">
      <c r="A641" s="90"/>
      <c r="B641" s="81"/>
      <c r="C641" s="86"/>
    </row>
    <row r="642" spans="1:3" ht="15.5" x14ac:dyDescent="0.2">
      <c r="A642" s="90"/>
      <c r="B642" s="81"/>
      <c r="C642" s="86"/>
    </row>
    <row r="643" spans="1:3" ht="15.5" x14ac:dyDescent="0.2">
      <c r="A643" s="90"/>
      <c r="B643" s="81"/>
      <c r="C643" s="86"/>
    </row>
    <row r="644" spans="1:3" ht="15.5" x14ac:dyDescent="0.2">
      <c r="A644" s="90"/>
      <c r="B644" s="81"/>
      <c r="C644" s="86"/>
    </row>
    <row r="645" spans="1:3" ht="15.5" x14ac:dyDescent="0.2">
      <c r="A645" s="90"/>
      <c r="B645" s="81"/>
      <c r="C645" s="86"/>
    </row>
    <row r="646" spans="1:3" ht="15.5" x14ac:dyDescent="0.2">
      <c r="A646" s="90"/>
      <c r="B646" s="81"/>
      <c r="C646" s="86"/>
    </row>
    <row r="647" spans="1:3" ht="15.5" x14ac:dyDescent="0.2">
      <c r="A647" s="90"/>
      <c r="B647" s="81"/>
      <c r="C647" s="86"/>
    </row>
    <row r="648" spans="1:3" ht="15.5" x14ac:dyDescent="0.2">
      <c r="A648" s="90"/>
      <c r="B648" s="81"/>
      <c r="C648" s="86"/>
    </row>
    <row r="649" spans="1:3" ht="15.5" x14ac:dyDescent="0.2">
      <c r="A649" s="90"/>
      <c r="B649" s="81"/>
      <c r="C649" s="86"/>
    </row>
    <row r="650" spans="1:3" ht="15.5" x14ac:dyDescent="0.2">
      <c r="A650" s="90"/>
      <c r="B650" s="81"/>
      <c r="C650" s="86"/>
    </row>
    <row r="651" spans="1:3" ht="15.5" x14ac:dyDescent="0.2">
      <c r="A651" s="90"/>
      <c r="B651" s="81"/>
      <c r="C651" s="86"/>
    </row>
    <row r="652" spans="1:3" ht="15.5" x14ac:dyDescent="0.2">
      <c r="A652" s="90"/>
      <c r="B652" s="81"/>
      <c r="C652" s="86"/>
    </row>
    <row r="653" spans="1:3" ht="15.5" x14ac:dyDescent="0.2">
      <c r="A653" s="90"/>
      <c r="B653" s="81"/>
      <c r="C653" s="86"/>
    </row>
    <row r="654" spans="1:3" ht="15.5" x14ac:dyDescent="0.2">
      <c r="A654" s="90"/>
      <c r="B654" s="81"/>
      <c r="C654" s="86"/>
    </row>
    <row r="655" spans="1:3" ht="15.5" x14ac:dyDescent="0.2">
      <c r="A655" s="90"/>
      <c r="B655" s="81"/>
      <c r="C655" s="86"/>
    </row>
    <row r="656" spans="1:3" ht="15.5" x14ac:dyDescent="0.2">
      <c r="A656" s="90"/>
      <c r="B656" s="81"/>
      <c r="C656" s="86"/>
    </row>
    <row r="657" spans="1:3" ht="15.5" x14ac:dyDescent="0.2">
      <c r="A657" s="90"/>
      <c r="B657" s="81"/>
      <c r="C657" s="86"/>
    </row>
    <row r="658" spans="1:3" ht="15.5" x14ac:dyDescent="0.2">
      <c r="A658" s="90"/>
      <c r="B658" s="81"/>
      <c r="C658" s="86"/>
    </row>
    <row r="659" spans="1:3" ht="15.5" x14ac:dyDescent="0.2">
      <c r="A659" s="90"/>
      <c r="B659" s="81"/>
      <c r="C659" s="86"/>
    </row>
    <row r="660" spans="1:3" ht="15.5" x14ac:dyDescent="0.2">
      <c r="A660" s="90"/>
      <c r="B660" s="81"/>
      <c r="C660" s="86"/>
    </row>
    <row r="661" spans="1:3" ht="15.5" x14ac:dyDescent="0.2">
      <c r="A661" s="90"/>
      <c r="B661" s="81"/>
      <c r="C661" s="86"/>
    </row>
    <row r="662" spans="1:3" ht="15.5" x14ac:dyDescent="0.2">
      <c r="A662" s="90"/>
      <c r="B662" s="81"/>
      <c r="C662" s="86"/>
    </row>
    <row r="663" spans="1:3" ht="15.5" x14ac:dyDescent="0.2">
      <c r="A663" s="90"/>
      <c r="B663" s="81"/>
      <c r="C663" s="86"/>
    </row>
    <row r="664" spans="1:3" ht="15.5" x14ac:dyDescent="0.2">
      <c r="A664" s="90"/>
      <c r="B664" s="81"/>
      <c r="C664" s="86"/>
    </row>
    <row r="665" spans="1:3" ht="15.5" x14ac:dyDescent="0.2">
      <c r="A665" s="90"/>
      <c r="B665" s="81"/>
      <c r="C665" s="86"/>
    </row>
    <row r="666" spans="1:3" ht="15.5" x14ac:dyDescent="0.2">
      <c r="A666" s="90"/>
      <c r="B666" s="81"/>
      <c r="C666" s="86"/>
    </row>
    <row r="667" spans="1:3" ht="15.5" x14ac:dyDescent="0.2">
      <c r="A667" s="90"/>
      <c r="B667" s="81"/>
      <c r="C667" s="86"/>
    </row>
    <row r="668" spans="1:3" ht="15.5" x14ac:dyDescent="0.2">
      <c r="A668" s="90"/>
      <c r="B668" s="81"/>
      <c r="C668" s="86"/>
    </row>
    <row r="669" spans="1:3" ht="15.5" x14ac:dyDescent="0.2">
      <c r="A669" s="90"/>
      <c r="B669" s="81"/>
      <c r="C669" s="86"/>
    </row>
    <row r="670" spans="1:3" ht="15.5" x14ac:dyDescent="0.2">
      <c r="A670" s="90"/>
      <c r="B670" s="81"/>
      <c r="C670" s="86"/>
    </row>
    <row r="671" spans="1:3" ht="15.5" x14ac:dyDescent="0.2">
      <c r="A671" s="90"/>
      <c r="B671" s="81"/>
      <c r="C671" s="86"/>
    </row>
    <row r="672" spans="1:3" ht="15.5" x14ac:dyDescent="0.2">
      <c r="A672" s="90"/>
      <c r="B672" s="81"/>
      <c r="C672" s="86"/>
    </row>
    <row r="673" spans="1:3" ht="15.5" x14ac:dyDescent="0.2">
      <c r="A673" s="90"/>
      <c r="B673" s="81"/>
      <c r="C673" s="86"/>
    </row>
    <row r="674" spans="1:3" ht="15.5" x14ac:dyDescent="0.2">
      <c r="A674" s="90"/>
      <c r="B674" s="81"/>
      <c r="C674" s="86"/>
    </row>
    <row r="675" spans="1:3" ht="15.5" x14ac:dyDescent="0.2">
      <c r="A675" s="90"/>
      <c r="B675" s="81"/>
      <c r="C675" s="86"/>
    </row>
    <row r="676" spans="1:3" ht="15.5" x14ac:dyDescent="0.2">
      <c r="A676" s="90"/>
      <c r="B676" s="81"/>
      <c r="C676" s="86"/>
    </row>
    <row r="677" spans="1:3" ht="15.5" x14ac:dyDescent="0.2">
      <c r="A677" s="90"/>
      <c r="B677" s="81"/>
      <c r="C677" s="86"/>
    </row>
    <row r="678" spans="1:3" ht="15.5" x14ac:dyDescent="0.2">
      <c r="A678" s="90"/>
      <c r="B678" s="81"/>
      <c r="C678" s="86"/>
    </row>
    <row r="679" spans="1:3" ht="15.5" x14ac:dyDescent="0.2">
      <c r="A679" s="90"/>
      <c r="B679" s="81"/>
      <c r="C679" s="86"/>
    </row>
    <row r="680" spans="1:3" ht="15.5" x14ac:dyDescent="0.2">
      <c r="A680" s="90"/>
      <c r="B680" s="81"/>
      <c r="C680" s="86"/>
    </row>
    <row r="681" spans="1:3" ht="15.5" x14ac:dyDescent="0.2">
      <c r="A681" s="90"/>
      <c r="B681" s="81"/>
      <c r="C681" s="86"/>
    </row>
    <row r="682" spans="1:3" ht="15.5" x14ac:dyDescent="0.2">
      <c r="A682" s="90"/>
      <c r="B682" s="81"/>
      <c r="C682" s="86"/>
    </row>
    <row r="683" spans="1:3" ht="15.5" x14ac:dyDescent="0.2">
      <c r="A683" s="90"/>
      <c r="B683" s="81"/>
      <c r="C683" s="86"/>
    </row>
    <row r="684" spans="1:3" ht="15.5" x14ac:dyDescent="0.2">
      <c r="A684" s="90"/>
      <c r="B684" s="81"/>
      <c r="C684" s="86"/>
    </row>
    <row r="685" spans="1:3" ht="15.5" x14ac:dyDescent="0.2">
      <c r="A685" s="90"/>
      <c r="B685" s="81"/>
      <c r="C685" s="86"/>
    </row>
    <row r="686" spans="1:3" ht="15.5" x14ac:dyDescent="0.2">
      <c r="A686" s="90"/>
      <c r="B686" s="81"/>
      <c r="C686" s="86"/>
    </row>
    <row r="687" spans="1:3" ht="15.5" x14ac:dyDescent="0.2">
      <c r="A687" s="90"/>
      <c r="B687" s="81"/>
      <c r="C687" s="86"/>
    </row>
    <row r="688" spans="1:3" ht="15.5" x14ac:dyDescent="0.2">
      <c r="A688" s="90"/>
      <c r="B688" s="81"/>
      <c r="C688" s="86"/>
    </row>
    <row r="689" spans="1:3" ht="15.5" x14ac:dyDescent="0.2">
      <c r="A689" s="90"/>
      <c r="B689" s="81"/>
      <c r="C689" s="86"/>
    </row>
    <row r="690" spans="1:3" ht="15.5" x14ac:dyDescent="0.2">
      <c r="A690" s="90"/>
      <c r="B690" s="81"/>
      <c r="C690" s="86"/>
    </row>
    <row r="691" spans="1:3" ht="15.5" x14ac:dyDescent="0.2">
      <c r="A691" s="90"/>
      <c r="B691" s="81"/>
      <c r="C691" s="86"/>
    </row>
    <row r="692" spans="1:3" ht="15.5" x14ac:dyDescent="0.2">
      <c r="A692" s="90"/>
      <c r="B692" s="81"/>
      <c r="C692" s="86"/>
    </row>
    <row r="693" spans="1:3" ht="15.5" x14ac:dyDescent="0.2">
      <c r="A693" s="90"/>
      <c r="B693" s="81"/>
      <c r="C693" s="86"/>
    </row>
    <row r="694" spans="1:3" ht="15.5" x14ac:dyDescent="0.2">
      <c r="A694" s="90"/>
      <c r="B694" s="81"/>
      <c r="C694" s="86"/>
    </row>
    <row r="695" spans="1:3" ht="15.5" x14ac:dyDescent="0.2">
      <c r="A695" s="90"/>
      <c r="B695" s="81"/>
      <c r="C695" s="86"/>
    </row>
    <row r="696" spans="1:3" ht="15.5" x14ac:dyDescent="0.2">
      <c r="A696" s="90"/>
      <c r="B696" s="81"/>
      <c r="C696" s="86"/>
    </row>
    <row r="697" spans="1:3" ht="15.5" x14ac:dyDescent="0.2">
      <c r="A697" s="90"/>
      <c r="B697" s="81"/>
      <c r="C697" s="86"/>
    </row>
    <row r="698" spans="1:3" ht="15.5" x14ac:dyDescent="0.2">
      <c r="A698" s="90"/>
      <c r="B698" s="81"/>
      <c r="C698" s="86"/>
    </row>
    <row r="699" spans="1:3" ht="15.5" x14ac:dyDescent="0.2">
      <c r="A699" s="90"/>
      <c r="B699" s="81"/>
      <c r="C699" s="86"/>
    </row>
    <row r="700" spans="1:3" ht="15.5" x14ac:dyDescent="0.2">
      <c r="A700" s="90"/>
      <c r="B700" s="81"/>
      <c r="C700" s="86"/>
    </row>
    <row r="701" spans="1:3" ht="15.5" x14ac:dyDescent="0.2">
      <c r="A701" s="90"/>
      <c r="B701" s="81"/>
      <c r="C701" s="86"/>
    </row>
    <row r="702" spans="1:3" ht="15.5" x14ac:dyDescent="0.2">
      <c r="A702" s="90"/>
      <c r="B702" s="81"/>
      <c r="C702" s="86"/>
    </row>
    <row r="703" spans="1:3" ht="15.5" x14ac:dyDescent="0.2">
      <c r="A703" s="90"/>
      <c r="B703" s="81"/>
      <c r="C703" s="86"/>
    </row>
    <row r="704" spans="1:3" ht="15.5" x14ac:dyDescent="0.2">
      <c r="A704" s="90"/>
      <c r="B704" s="81"/>
      <c r="C704" s="86"/>
    </row>
    <row r="705" spans="1:3" ht="15.5" x14ac:dyDescent="0.2">
      <c r="A705" s="90"/>
      <c r="B705" s="81"/>
      <c r="C705" s="86"/>
    </row>
    <row r="706" spans="1:3" ht="15.5" x14ac:dyDescent="0.2">
      <c r="A706" s="90"/>
      <c r="B706" s="81"/>
      <c r="C706" s="86"/>
    </row>
    <row r="707" spans="1:3" ht="15.5" x14ac:dyDescent="0.2">
      <c r="A707" s="90"/>
      <c r="B707" s="81"/>
      <c r="C707" s="86"/>
    </row>
    <row r="708" spans="1:3" ht="15.5" x14ac:dyDescent="0.2">
      <c r="A708" s="90"/>
      <c r="B708" s="81"/>
      <c r="C708" s="86"/>
    </row>
    <row r="709" spans="1:3" ht="15.5" x14ac:dyDescent="0.2">
      <c r="A709" s="90"/>
      <c r="B709" s="81"/>
      <c r="C709" s="86"/>
    </row>
    <row r="710" spans="1:3" ht="15.5" x14ac:dyDescent="0.2">
      <c r="A710" s="90"/>
      <c r="B710" s="81"/>
      <c r="C710" s="86"/>
    </row>
    <row r="711" spans="1:3" ht="15.5" x14ac:dyDescent="0.2">
      <c r="A711" s="90"/>
      <c r="B711" s="81"/>
      <c r="C711" s="86"/>
    </row>
    <row r="712" spans="1:3" ht="15.5" x14ac:dyDescent="0.2">
      <c r="A712" s="90"/>
      <c r="B712" s="81"/>
      <c r="C712" s="86"/>
    </row>
    <row r="713" spans="1:3" ht="15.5" x14ac:dyDescent="0.2">
      <c r="A713" s="90"/>
      <c r="B713" s="81"/>
      <c r="C713" s="86"/>
    </row>
    <row r="714" spans="1:3" ht="15.5" x14ac:dyDescent="0.2">
      <c r="A714" s="90"/>
      <c r="B714" s="81"/>
      <c r="C714" s="86"/>
    </row>
    <row r="715" spans="1:3" ht="15.5" x14ac:dyDescent="0.2">
      <c r="A715" s="90"/>
      <c r="B715" s="81"/>
      <c r="C715" s="86"/>
    </row>
    <row r="716" spans="1:3" ht="15.5" x14ac:dyDescent="0.2">
      <c r="A716" s="90"/>
      <c r="B716" s="81"/>
      <c r="C716" s="86"/>
    </row>
    <row r="717" spans="1:3" ht="15.5" x14ac:dyDescent="0.2">
      <c r="A717" s="90"/>
      <c r="B717" s="81"/>
      <c r="C717" s="86"/>
    </row>
    <row r="718" spans="1:3" ht="15.5" x14ac:dyDescent="0.2">
      <c r="A718" s="90"/>
      <c r="B718" s="81"/>
      <c r="C718" s="86"/>
    </row>
    <row r="719" spans="1:3" ht="15.5" x14ac:dyDescent="0.2">
      <c r="A719" s="90"/>
      <c r="B719" s="81"/>
      <c r="C719" s="86"/>
    </row>
    <row r="720" spans="1:3" ht="15.5" x14ac:dyDescent="0.2">
      <c r="A720" s="90"/>
      <c r="B720" s="81"/>
      <c r="C720" s="86"/>
    </row>
    <row r="721" spans="1:3" ht="15.5" x14ac:dyDescent="0.2">
      <c r="A721" s="90"/>
      <c r="B721" s="81"/>
      <c r="C721" s="86"/>
    </row>
    <row r="722" spans="1:3" ht="15.5" x14ac:dyDescent="0.2">
      <c r="A722" s="90"/>
      <c r="B722" s="81"/>
      <c r="C722" s="86"/>
    </row>
    <row r="723" spans="1:3" ht="15.5" x14ac:dyDescent="0.2">
      <c r="A723" s="90"/>
      <c r="B723" s="81"/>
      <c r="C723" s="86"/>
    </row>
    <row r="724" spans="1:3" ht="15.5" x14ac:dyDescent="0.2">
      <c r="A724" s="90"/>
      <c r="B724" s="81"/>
      <c r="C724" s="86"/>
    </row>
    <row r="725" spans="1:3" ht="15.5" x14ac:dyDescent="0.2">
      <c r="A725" s="90"/>
      <c r="B725" s="81"/>
      <c r="C725" s="86"/>
    </row>
    <row r="726" spans="1:3" ht="15.5" x14ac:dyDescent="0.2">
      <c r="A726" s="90"/>
      <c r="B726" s="81"/>
      <c r="C726" s="86"/>
    </row>
    <row r="727" spans="1:3" ht="15.5" x14ac:dyDescent="0.2">
      <c r="A727" s="90"/>
      <c r="B727" s="81"/>
      <c r="C727" s="86"/>
    </row>
    <row r="728" spans="1:3" ht="15.5" x14ac:dyDescent="0.2">
      <c r="A728" s="90"/>
      <c r="B728" s="81"/>
      <c r="C728" s="86"/>
    </row>
    <row r="729" spans="1:3" ht="15.5" x14ac:dyDescent="0.2">
      <c r="A729" s="90"/>
      <c r="B729" s="81"/>
      <c r="C729" s="86"/>
    </row>
    <row r="730" spans="1:3" ht="15.5" x14ac:dyDescent="0.2">
      <c r="A730" s="90"/>
      <c r="B730" s="81"/>
      <c r="C730" s="86"/>
    </row>
    <row r="731" spans="1:3" ht="15.5" x14ac:dyDescent="0.2">
      <c r="A731" s="90"/>
      <c r="B731" s="81"/>
      <c r="C731" s="86"/>
    </row>
    <row r="732" spans="1:3" ht="15.5" x14ac:dyDescent="0.2">
      <c r="A732" s="90"/>
      <c r="B732" s="81"/>
      <c r="C732" s="86"/>
    </row>
    <row r="733" spans="1:3" ht="15.5" x14ac:dyDescent="0.2">
      <c r="A733" s="90"/>
      <c r="B733" s="81"/>
      <c r="C733" s="86"/>
    </row>
    <row r="734" spans="1:3" ht="15.5" x14ac:dyDescent="0.2">
      <c r="A734" s="90"/>
      <c r="B734" s="81"/>
      <c r="C734" s="86"/>
    </row>
    <row r="735" spans="1:3" ht="15.5" x14ac:dyDescent="0.2">
      <c r="A735" s="90"/>
      <c r="B735" s="81"/>
      <c r="C735" s="86"/>
    </row>
    <row r="736" spans="1:3" ht="15.5" x14ac:dyDescent="0.2">
      <c r="A736" s="90"/>
      <c r="B736" s="81"/>
      <c r="C736" s="86"/>
    </row>
    <row r="737" spans="1:3" ht="15.5" x14ac:dyDescent="0.2">
      <c r="A737" s="90"/>
      <c r="B737" s="81"/>
      <c r="C737" s="86"/>
    </row>
    <row r="738" spans="1:3" ht="15.5" x14ac:dyDescent="0.2">
      <c r="A738" s="90"/>
      <c r="B738" s="81"/>
      <c r="C738" s="86"/>
    </row>
    <row r="739" spans="1:3" ht="15.5" x14ac:dyDescent="0.2">
      <c r="A739" s="90"/>
      <c r="B739" s="81"/>
      <c r="C739" s="86"/>
    </row>
    <row r="740" spans="1:3" ht="15.5" x14ac:dyDescent="0.2">
      <c r="A740" s="90"/>
      <c r="B740" s="81"/>
      <c r="C740" s="86"/>
    </row>
    <row r="741" spans="1:3" ht="15.5" x14ac:dyDescent="0.2">
      <c r="A741" s="90"/>
      <c r="B741" s="81"/>
      <c r="C741" s="86"/>
    </row>
    <row r="742" spans="1:3" ht="15.5" x14ac:dyDescent="0.2">
      <c r="A742" s="90"/>
      <c r="B742" s="81"/>
      <c r="C742" s="86"/>
    </row>
    <row r="743" spans="1:3" ht="15.5" x14ac:dyDescent="0.2">
      <c r="A743" s="90"/>
      <c r="B743" s="81"/>
      <c r="C743" s="86"/>
    </row>
    <row r="744" spans="1:3" ht="15.5" x14ac:dyDescent="0.2">
      <c r="A744" s="90"/>
      <c r="B744" s="81"/>
      <c r="C744" s="86"/>
    </row>
    <row r="745" spans="1:3" ht="15.5" x14ac:dyDescent="0.2">
      <c r="A745" s="90"/>
      <c r="B745" s="81"/>
      <c r="C745" s="86"/>
    </row>
    <row r="746" spans="1:3" ht="15.5" x14ac:dyDescent="0.2">
      <c r="A746" s="90"/>
      <c r="B746" s="81"/>
      <c r="C746" s="86"/>
    </row>
    <row r="747" spans="1:3" ht="15.5" x14ac:dyDescent="0.2">
      <c r="A747" s="90"/>
      <c r="B747" s="81"/>
      <c r="C747" s="86"/>
    </row>
    <row r="748" spans="1:3" ht="15.5" x14ac:dyDescent="0.2">
      <c r="A748" s="90"/>
      <c r="B748" s="81"/>
      <c r="C748" s="86"/>
    </row>
    <row r="749" spans="1:3" ht="15.5" x14ac:dyDescent="0.2">
      <c r="A749" s="90"/>
      <c r="B749" s="81"/>
      <c r="C749" s="86"/>
    </row>
    <row r="750" spans="1:3" ht="15.5" x14ac:dyDescent="0.2">
      <c r="A750" s="90"/>
      <c r="B750" s="81"/>
      <c r="C750" s="86"/>
    </row>
    <row r="751" spans="1:3" ht="15.5" x14ac:dyDescent="0.2">
      <c r="A751" s="90"/>
      <c r="B751" s="81"/>
      <c r="C751" s="86"/>
    </row>
    <row r="752" spans="1:3" ht="15.5" x14ac:dyDescent="0.2">
      <c r="A752" s="90"/>
      <c r="B752" s="81"/>
      <c r="C752" s="86"/>
    </row>
    <row r="753" spans="1:3" ht="15.5" x14ac:dyDescent="0.2">
      <c r="A753" s="90"/>
      <c r="B753" s="81"/>
      <c r="C753" s="86"/>
    </row>
    <row r="754" spans="1:3" ht="15.5" x14ac:dyDescent="0.2">
      <c r="A754" s="90"/>
      <c r="B754" s="81"/>
      <c r="C754" s="86"/>
    </row>
    <row r="755" spans="1:3" ht="15.5" x14ac:dyDescent="0.2">
      <c r="A755" s="90"/>
      <c r="B755" s="81"/>
      <c r="C755" s="86"/>
    </row>
    <row r="756" spans="1:3" ht="15.5" x14ac:dyDescent="0.2">
      <c r="A756" s="90"/>
      <c r="B756" s="81"/>
      <c r="C756" s="86"/>
    </row>
    <row r="757" spans="1:3" ht="15.5" x14ac:dyDescent="0.2">
      <c r="A757" s="90"/>
      <c r="B757" s="81"/>
      <c r="C757" s="86"/>
    </row>
    <row r="758" spans="1:3" ht="15.5" x14ac:dyDescent="0.2">
      <c r="A758" s="90"/>
      <c r="B758" s="81"/>
      <c r="C758" s="86"/>
    </row>
    <row r="759" spans="1:3" ht="15.5" x14ac:dyDescent="0.2">
      <c r="A759" s="90"/>
      <c r="B759" s="81"/>
      <c r="C759" s="86"/>
    </row>
    <row r="760" spans="1:3" ht="15.5" x14ac:dyDescent="0.2">
      <c r="A760" s="90"/>
      <c r="B760" s="81"/>
      <c r="C760" s="86"/>
    </row>
    <row r="761" spans="1:3" ht="15.5" x14ac:dyDescent="0.2">
      <c r="A761" s="90"/>
      <c r="B761" s="81"/>
      <c r="C761" s="86"/>
    </row>
    <row r="762" spans="1:3" ht="15.5" x14ac:dyDescent="0.2">
      <c r="A762" s="90"/>
      <c r="B762" s="81"/>
      <c r="C762" s="86"/>
    </row>
    <row r="763" spans="1:3" ht="15.5" x14ac:dyDescent="0.2">
      <c r="A763" s="90"/>
      <c r="B763" s="81"/>
      <c r="C763" s="86"/>
    </row>
    <row r="764" spans="1:3" ht="15.5" x14ac:dyDescent="0.2">
      <c r="A764" s="90"/>
      <c r="B764" s="81"/>
      <c r="C764" s="86"/>
    </row>
    <row r="765" spans="1:3" ht="15.5" x14ac:dyDescent="0.2">
      <c r="A765" s="90"/>
      <c r="B765" s="81"/>
      <c r="C765" s="86"/>
    </row>
    <row r="766" spans="1:3" ht="15.5" x14ac:dyDescent="0.2">
      <c r="A766" s="90"/>
      <c r="B766" s="81"/>
      <c r="C766" s="86"/>
    </row>
    <row r="767" spans="1:3" ht="15.5" x14ac:dyDescent="0.2">
      <c r="A767" s="90"/>
      <c r="B767" s="81"/>
      <c r="C767" s="86"/>
    </row>
    <row r="768" spans="1:3" ht="15.5" x14ac:dyDescent="0.2">
      <c r="A768" s="90"/>
      <c r="B768" s="81"/>
      <c r="C768" s="86"/>
    </row>
    <row r="769" spans="1:3" ht="15.5" x14ac:dyDescent="0.2">
      <c r="A769" s="90"/>
      <c r="B769" s="81"/>
      <c r="C769" s="86"/>
    </row>
    <row r="770" spans="1:3" ht="15.5" x14ac:dyDescent="0.2">
      <c r="A770" s="90"/>
      <c r="B770" s="81"/>
      <c r="C770" s="86"/>
    </row>
    <row r="771" spans="1:3" ht="15.5" x14ac:dyDescent="0.2">
      <c r="A771" s="90"/>
      <c r="B771" s="81"/>
      <c r="C771" s="86"/>
    </row>
    <row r="772" spans="1:3" ht="15.5" x14ac:dyDescent="0.2">
      <c r="A772" s="90"/>
      <c r="B772" s="81"/>
      <c r="C772" s="86"/>
    </row>
    <row r="773" spans="1:3" ht="15.5" x14ac:dyDescent="0.2">
      <c r="A773" s="90"/>
      <c r="B773" s="81"/>
      <c r="C773" s="86"/>
    </row>
    <row r="774" spans="1:3" ht="15.5" x14ac:dyDescent="0.2">
      <c r="A774" s="90"/>
      <c r="B774" s="81"/>
      <c r="C774" s="86"/>
    </row>
    <row r="775" spans="1:3" ht="15.5" x14ac:dyDescent="0.2">
      <c r="A775" s="90"/>
      <c r="B775" s="81"/>
      <c r="C775" s="86"/>
    </row>
    <row r="776" spans="1:3" ht="15.5" x14ac:dyDescent="0.2">
      <c r="A776" s="90"/>
      <c r="B776" s="81"/>
      <c r="C776" s="86"/>
    </row>
    <row r="777" spans="1:3" ht="15.5" x14ac:dyDescent="0.2">
      <c r="A777" s="90"/>
      <c r="B777" s="81"/>
      <c r="C777" s="86"/>
    </row>
    <row r="778" spans="1:3" ht="15.5" x14ac:dyDescent="0.2">
      <c r="A778" s="90"/>
      <c r="B778" s="81"/>
      <c r="C778" s="86"/>
    </row>
    <row r="779" spans="1:3" ht="15.5" x14ac:dyDescent="0.2">
      <c r="A779" s="90"/>
      <c r="B779" s="81"/>
      <c r="C779" s="86"/>
    </row>
    <row r="780" spans="1:3" ht="15.5" x14ac:dyDescent="0.2">
      <c r="A780" s="90"/>
      <c r="B780" s="81"/>
      <c r="C780" s="86"/>
    </row>
    <row r="781" spans="1:3" ht="15.5" x14ac:dyDescent="0.2">
      <c r="A781" s="90"/>
      <c r="B781" s="81"/>
      <c r="C781" s="86"/>
    </row>
    <row r="782" spans="1:3" ht="15.5" x14ac:dyDescent="0.2">
      <c r="A782" s="90"/>
      <c r="B782" s="81"/>
      <c r="C782" s="86"/>
    </row>
    <row r="783" spans="1:3" ht="15.5" x14ac:dyDescent="0.2">
      <c r="A783" s="90"/>
      <c r="B783" s="81"/>
      <c r="C783" s="86"/>
    </row>
    <row r="784" spans="1:3" ht="15.5" x14ac:dyDescent="0.2">
      <c r="A784" s="90"/>
      <c r="B784" s="81"/>
      <c r="C784" s="86"/>
    </row>
    <row r="785" spans="1:3" ht="15.5" x14ac:dyDescent="0.2">
      <c r="A785" s="90"/>
      <c r="B785" s="81"/>
      <c r="C785" s="86"/>
    </row>
    <row r="786" spans="1:3" ht="15.5" x14ac:dyDescent="0.2">
      <c r="A786" s="90"/>
      <c r="B786" s="81"/>
      <c r="C786" s="86"/>
    </row>
    <row r="787" spans="1:3" ht="15.5" x14ac:dyDescent="0.2">
      <c r="A787" s="90"/>
      <c r="B787" s="81"/>
      <c r="C787" s="86"/>
    </row>
    <row r="788" spans="1:3" ht="15.5" x14ac:dyDescent="0.2">
      <c r="A788" s="90"/>
      <c r="B788" s="81"/>
      <c r="C788" s="86"/>
    </row>
    <row r="789" spans="1:3" ht="15.5" x14ac:dyDescent="0.2">
      <c r="A789" s="90"/>
      <c r="B789" s="81"/>
      <c r="C789" s="86"/>
    </row>
    <row r="790" spans="1:3" ht="15.5" x14ac:dyDescent="0.2">
      <c r="A790" s="90"/>
      <c r="B790" s="81"/>
      <c r="C790" s="86"/>
    </row>
    <row r="791" spans="1:3" ht="15.5" x14ac:dyDescent="0.2">
      <c r="A791" s="90"/>
      <c r="B791" s="81"/>
      <c r="C791" s="86"/>
    </row>
    <row r="792" spans="1:3" ht="15.5" x14ac:dyDescent="0.2">
      <c r="A792" s="90"/>
      <c r="B792" s="81"/>
      <c r="C792" s="86"/>
    </row>
    <row r="793" spans="1:3" ht="15.5" x14ac:dyDescent="0.2">
      <c r="A793" s="90"/>
      <c r="B793" s="81"/>
      <c r="C793" s="86"/>
    </row>
    <row r="794" spans="1:3" ht="15.5" x14ac:dyDescent="0.2">
      <c r="A794" s="90"/>
      <c r="B794" s="81"/>
      <c r="C794" s="86"/>
    </row>
    <row r="795" spans="1:3" ht="15.5" x14ac:dyDescent="0.2">
      <c r="A795" s="90"/>
      <c r="B795" s="81"/>
      <c r="C795" s="86"/>
    </row>
    <row r="796" spans="1:3" ht="15.5" x14ac:dyDescent="0.2">
      <c r="A796" s="90"/>
      <c r="B796" s="81"/>
      <c r="C796" s="86"/>
    </row>
    <row r="797" spans="1:3" ht="15.5" x14ac:dyDescent="0.2">
      <c r="A797" s="90"/>
      <c r="B797" s="81"/>
      <c r="C797" s="86"/>
    </row>
    <row r="798" spans="1:3" ht="15.5" x14ac:dyDescent="0.2">
      <c r="A798" s="90"/>
      <c r="B798" s="81"/>
      <c r="C798" s="86"/>
    </row>
    <row r="799" spans="1:3" ht="15.5" x14ac:dyDescent="0.2">
      <c r="A799" s="90"/>
      <c r="B799" s="81"/>
      <c r="C799" s="86"/>
    </row>
    <row r="800" spans="1:3" ht="15.5" x14ac:dyDescent="0.2">
      <c r="A800" s="90"/>
      <c r="B800" s="81"/>
      <c r="C800" s="86"/>
    </row>
  </sheetData>
  <pageMargins left="0.70866141732283472" right="0.70866141732283472" top="0.74803149606299213" bottom="0.74803149606299213" header="0.31496062992125984" footer="0.31496062992125984"/>
  <pageSetup paperSize="8" fitToHeight="0" orientation="landscape"/>
  <headerFooter>
    <oddHeader>&amp;L&amp;F&amp;CSheet: &amp;A&amp;ROFFICIAL</oddHeader>
    <oddFooter>&amp;LPrinted on &amp;D at &amp;T&amp;CPage &amp;P of &amp;N&amp;ROfwat</oddFooter>
  </headerFooter>
  <customProperties>
    <customPr name="MMSheetType" r:id="rId1"/>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DB8E"/>
    <outlinePr summaryBelow="0" summaryRight="0"/>
    <pageSetUpPr fitToPage="1"/>
  </sheetPr>
  <dimension ref="A1:Z137"/>
  <sheetViews>
    <sheetView showGridLines="0" zoomScale="85" zoomScaleNormal="85" workbookViewId="0">
      <pane xSplit="9" ySplit="5" topLeftCell="J6" activePane="bottomRight" state="frozen"/>
      <selection activeCell="J6" sqref="J6"/>
      <selection pane="topRight" activeCell="J6" sqref="J6"/>
      <selection pane="bottomLeft" activeCell="J6" sqref="J6"/>
      <selection pane="bottomRight"/>
    </sheetView>
  </sheetViews>
  <sheetFormatPr defaultColWidth="0" defaultRowHeight="13" zeroHeight="1" outlineLevelRow="2" x14ac:dyDescent="0.2"/>
  <cols>
    <col min="1" max="2" width="1.44140625" style="33" customWidth="1"/>
    <col min="3" max="3" width="1.44140625" style="70" customWidth="1"/>
    <col min="4" max="4" width="1.44140625" style="155" customWidth="1"/>
    <col min="5" max="5" width="113.6640625" style="35" bestFit="1" customWidth="1"/>
    <col min="6" max="6" width="14.77734375" style="35" customWidth="1"/>
    <col min="7" max="7" width="24" style="35" bestFit="1" customWidth="1"/>
    <col min="8" max="8" width="15.109375" style="35" customWidth="1"/>
    <col min="9" max="9" width="3.44140625" style="35" customWidth="1"/>
    <col min="10" max="15" width="14.77734375" style="35" customWidth="1"/>
    <col min="16" max="27" width="15.109375" style="35" hidden="1" customWidth="1"/>
    <col min="28" max="16384" width="15.109375" style="35" hidden="1"/>
  </cols>
  <sheetData>
    <row r="1" spans="1:26" s="25" customFormat="1" ht="31" x14ac:dyDescent="0.2">
      <c r="A1" s="25" t="str">
        <f ca="1">RIGHT(CELL("filename", A1), LEN(CELL("filename", A1)) - SEARCH("]", CELL("filename", A1)))</f>
        <v>Inputs</v>
      </c>
      <c r="D1" s="156"/>
    </row>
    <row r="2" spans="1:26" s="67" customFormat="1" x14ac:dyDescent="0.2">
      <c r="A2" s="48"/>
      <c r="B2" s="48"/>
      <c r="C2" s="69"/>
      <c r="D2" s="121"/>
      <c r="E2" s="143" t="s">
        <v>526</v>
      </c>
      <c r="F2" s="64">
        <f>'Model Checks and Alerts'!F16</f>
        <v>0</v>
      </c>
      <c r="G2" s="66" t="s">
        <v>267</v>
      </c>
      <c r="H2" s="30"/>
      <c r="I2" s="30"/>
      <c r="J2" s="4">
        <f>Time!J$109</f>
        <v>45747</v>
      </c>
      <c r="K2" s="4">
        <f>Time!K$109</f>
        <v>46112</v>
      </c>
      <c r="L2" s="4">
        <f>Time!L$109</f>
        <v>46477</v>
      </c>
      <c r="M2" s="4">
        <f>Time!M$109</f>
        <v>46843</v>
      </c>
      <c r="N2" s="4">
        <f>Time!N$109</f>
        <v>47208</v>
      </c>
      <c r="O2" s="4">
        <f>Time!O$109</f>
        <v>47573</v>
      </c>
      <c r="P2" s="4"/>
      <c r="Q2" s="4"/>
      <c r="R2" s="4"/>
      <c r="S2" s="4"/>
      <c r="T2" s="4"/>
      <c r="U2" s="4"/>
      <c r="V2" s="4"/>
      <c r="W2" s="4"/>
      <c r="X2" s="4"/>
      <c r="Y2" s="4"/>
      <c r="Z2" s="4"/>
    </row>
    <row r="3" spans="1:26" s="67" customFormat="1" x14ac:dyDescent="0.2">
      <c r="A3" s="48"/>
      <c r="B3" s="48"/>
      <c r="C3" s="69"/>
      <c r="D3" s="121"/>
      <c r="E3" s="3" t="s">
        <v>408</v>
      </c>
      <c r="F3" s="35"/>
      <c r="G3" s="35"/>
      <c r="H3" s="30"/>
      <c r="I3" s="30"/>
      <c r="J3" s="248">
        <f>Time!J$117</f>
        <v>2025</v>
      </c>
      <c r="K3" s="248">
        <f>Time!K$117</f>
        <v>2026</v>
      </c>
      <c r="L3" s="248">
        <f>Time!L$117</f>
        <v>2027</v>
      </c>
      <c r="M3" s="248">
        <f>Time!M$117</f>
        <v>2028</v>
      </c>
      <c r="N3" s="248">
        <f>Time!N$117</f>
        <v>2029</v>
      </c>
      <c r="O3" s="248">
        <f>Time!O$117</f>
        <v>2030</v>
      </c>
      <c r="P3" s="5"/>
      <c r="Q3" s="5"/>
      <c r="R3" s="5"/>
      <c r="S3" s="5"/>
      <c r="T3" s="5"/>
      <c r="U3" s="5"/>
      <c r="V3" s="5"/>
      <c r="W3" s="5"/>
      <c r="X3" s="5"/>
      <c r="Y3" s="5"/>
      <c r="Z3" s="5"/>
    </row>
    <row r="4" spans="1:26" s="67" customFormat="1" x14ac:dyDescent="0.2">
      <c r="A4" s="48"/>
      <c r="B4" s="48"/>
      <c r="C4" s="69"/>
      <c r="D4" s="121"/>
      <c r="E4" s="8" t="s">
        <v>49</v>
      </c>
      <c r="F4" s="35"/>
      <c r="G4" s="35"/>
      <c r="H4" s="30"/>
      <c r="I4" s="30"/>
      <c r="J4" s="8">
        <f>Time!J$121</f>
        <v>1</v>
      </c>
      <c r="K4" s="8">
        <f>Time!K$121</f>
        <v>2</v>
      </c>
      <c r="L4" s="8">
        <f>Time!L$121</f>
        <v>3</v>
      </c>
      <c r="M4" s="8">
        <f>Time!M$121</f>
        <v>4</v>
      </c>
      <c r="N4" s="8">
        <f>Time!N$121</f>
        <v>5</v>
      </c>
      <c r="O4" s="8">
        <f>Time!O$121</f>
        <v>6</v>
      </c>
      <c r="P4" s="8"/>
      <c r="Q4" s="8"/>
      <c r="R4" s="8"/>
      <c r="S4" s="8"/>
      <c r="T4" s="8"/>
      <c r="U4" s="8"/>
      <c r="V4" s="8"/>
      <c r="W4" s="8"/>
      <c r="X4" s="8"/>
      <c r="Y4" s="8"/>
      <c r="Z4" s="8"/>
    </row>
    <row r="5" spans="1:26" s="67" customFormat="1" x14ac:dyDescent="0.2">
      <c r="A5" s="48"/>
      <c r="B5" s="48"/>
      <c r="C5" s="69"/>
      <c r="D5" s="121"/>
      <c r="E5" s="3" t="s">
        <v>81</v>
      </c>
      <c r="F5" s="33" t="s">
        <v>493</v>
      </c>
      <c r="G5" s="33" t="s">
        <v>444</v>
      </c>
      <c r="H5" s="33" t="s">
        <v>409</v>
      </c>
      <c r="I5" s="30"/>
      <c r="J5" s="3"/>
      <c r="K5" s="3"/>
      <c r="L5" s="3"/>
      <c r="M5" s="3"/>
      <c r="N5" s="3"/>
      <c r="O5" s="3"/>
      <c r="P5" s="3"/>
      <c r="Q5" s="3"/>
      <c r="R5" s="3"/>
      <c r="S5" s="3"/>
      <c r="T5" s="3"/>
      <c r="U5" s="3"/>
      <c r="V5" s="3"/>
      <c r="W5" s="3"/>
      <c r="X5" s="3"/>
      <c r="Y5" s="3"/>
      <c r="Z5" s="3"/>
    </row>
    <row r="6" spans="1:26" x14ac:dyDescent="0.2"/>
    <row r="7" spans="1:26" x14ac:dyDescent="0.2"/>
    <row r="8" spans="1:26" x14ac:dyDescent="0.2"/>
    <row r="9" spans="1:26" collapsed="1" x14ac:dyDescent="0.2">
      <c r="A9" s="33" t="s">
        <v>52</v>
      </c>
    </row>
    <row r="10" spans="1:26" ht="12.75" hidden="1" outlineLevel="1" x14ac:dyDescent="0.2">
      <c r="E10" s="35" t="s">
        <v>634</v>
      </c>
      <c r="F10" s="154">
        <v>45383</v>
      </c>
      <c r="G10" s="35" t="s">
        <v>414</v>
      </c>
    </row>
    <row r="11" spans="1:26" ht="12.75" hidden="1" outlineLevel="1" x14ac:dyDescent="0.2">
      <c r="E11" s="35" t="s">
        <v>420</v>
      </c>
      <c r="F11" s="152">
        <v>2025</v>
      </c>
      <c r="G11" s="35" t="s">
        <v>13</v>
      </c>
    </row>
    <row r="12" spans="1:26" ht="12.75" hidden="1" outlineLevel="1" x14ac:dyDescent="0.2">
      <c r="E12" s="35" t="s">
        <v>367</v>
      </c>
      <c r="F12" s="152">
        <v>12</v>
      </c>
      <c r="G12" s="35" t="s">
        <v>127</v>
      </c>
    </row>
    <row r="13" spans="1:26" ht="12.75" hidden="1" outlineLevel="1" x14ac:dyDescent="0.2">
      <c r="E13" s="35" t="s">
        <v>274</v>
      </c>
      <c r="F13" s="152">
        <v>3</v>
      </c>
      <c r="G13" s="35" t="s">
        <v>128</v>
      </c>
    </row>
    <row r="14" spans="1:26" ht="12.75" hidden="1" outlineLevel="1" x14ac:dyDescent="0.2">
      <c r="E14" s="35" t="s">
        <v>129</v>
      </c>
      <c r="F14" s="152" t="s">
        <v>172</v>
      </c>
      <c r="G14" s="35" t="s">
        <v>215</v>
      </c>
    </row>
    <row r="15" spans="1:26" ht="12.75" hidden="1" outlineLevel="1" x14ac:dyDescent="0.2">
      <c r="E15" s="35" t="s">
        <v>57</v>
      </c>
      <c r="F15" s="152" t="s">
        <v>421</v>
      </c>
      <c r="G15" s="35" t="s">
        <v>215</v>
      </c>
    </row>
    <row r="16" spans="1:26" ht="12.75" hidden="1" outlineLevel="1" x14ac:dyDescent="0.2">
      <c r="E16" s="35" t="s">
        <v>173</v>
      </c>
      <c r="F16" s="154">
        <v>46844</v>
      </c>
      <c r="G16" s="35" t="s">
        <v>414</v>
      </c>
    </row>
    <row r="17" spans="1:7" ht="12.75" hidden="1" outlineLevel="1" x14ac:dyDescent="0.2">
      <c r="E17" s="35" t="s">
        <v>130</v>
      </c>
      <c r="F17" s="152">
        <v>2</v>
      </c>
      <c r="G17" s="35" t="s">
        <v>174</v>
      </c>
    </row>
    <row r="18" spans="1:7" x14ac:dyDescent="0.2">
      <c r="E18" s="35" t="s">
        <v>580</v>
      </c>
      <c r="F18" s="230">
        <v>0.5</v>
      </c>
      <c r="G18" s="35" t="s">
        <v>13</v>
      </c>
    </row>
    <row r="19" spans="1:7" x14ac:dyDescent="0.2"/>
    <row r="20" spans="1:7" collapsed="1" x14ac:dyDescent="0.2">
      <c r="A20" s="33" t="s">
        <v>175</v>
      </c>
    </row>
    <row r="21" spans="1:7" ht="12.75" hidden="1" outlineLevel="1" x14ac:dyDescent="0.2">
      <c r="E21" s="35" t="s">
        <v>14</v>
      </c>
      <c r="F21" s="137">
        <v>1</v>
      </c>
      <c r="G21" s="35" t="s">
        <v>422</v>
      </c>
    </row>
    <row r="22" spans="1:7" ht="12.75" hidden="1" outlineLevel="1" x14ac:dyDescent="0.2">
      <c r="E22" s="35" t="s">
        <v>531</v>
      </c>
      <c r="F22" s="137">
        <v>1</v>
      </c>
      <c r="G22" s="35" t="s">
        <v>422</v>
      </c>
    </row>
    <row r="23" spans="1:7" x14ac:dyDescent="0.2">
      <c r="E23" s="35" t="s">
        <v>532</v>
      </c>
      <c r="F23" s="137">
        <v>1</v>
      </c>
      <c r="G23" s="35" t="s">
        <v>422</v>
      </c>
    </row>
    <row r="24" spans="1:7" x14ac:dyDescent="0.2"/>
    <row r="25" spans="1:7" collapsed="1" x14ac:dyDescent="0.2">
      <c r="A25" s="33" t="s">
        <v>275</v>
      </c>
    </row>
    <row r="26" spans="1:7" ht="12.75" hidden="1" outlineLevel="1" x14ac:dyDescent="0.2"/>
    <row r="27" spans="1:7" ht="12.75" hidden="1" outlineLevel="1" x14ac:dyDescent="0.2">
      <c r="B27" s="33" t="s">
        <v>276</v>
      </c>
    </row>
    <row r="28" spans="1:7" ht="12.75" hidden="1" outlineLevel="2" x14ac:dyDescent="0.2">
      <c r="E28" s="35" t="s">
        <v>495</v>
      </c>
      <c r="F28" s="34">
        <v>119</v>
      </c>
      <c r="G28" s="35" t="s">
        <v>451</v>
      </c>
    </row>
    <row r="29" spans="1:7" ht="12.75" hidden="1" outlineLevel="2" x14ac:dyDescent="0.2">
      <c r="E29" s="35" t="s">
        <v>323</v>
      </c>
      <c r="F29" s="34">
        <v>119.7</v>
      </c>
      <c r="G29" s="35" t="s">
        <v>451</v>
      </c>
    </row>
    <row r="30" spans="1:7" ht="12.75" hidden="1" outlineLevel="2" x14ac:dyDescent="0.2">
      <c r="E30" s="35" t="s">
        <v>371</v>
      </c>
      <c r="F30" s="34">
        <v>120.5</v>
      </c>
      <c r="G30" s="35" t="s">
        <v>451</v>
      </c>
    </row>
    <row r="31" spans="1:7" ht="12.75" hidden="1" outlineLevel="2" x14ac:dyDescent="0.2">
      <c r="E31" s="35" t="s">
        <v>635</v>
      </c>
      <c r="F31" s="34">
        <v>121.2</v>
      </c>
      <c r="G31" s="35" t="s">
        <v>451</v>
      </c>
    </row>
    <row r="32" spans="1:7" ht="12.75" hidden="1" outlineLevel="2" x14ac:dyDescent="0.2">
      <c r="E32" s="35" t="s">
        <v>58</v>
      </c>
      <c r="F32" s="34">
        <v>121.8</v>
      </c>
      <c r="G32" s="35" t="s">
        <v>451</v>
      </c>
    </row>
    <row r="33" spans="2:7" ht="12.75" hidden="1" outlineLevel="2" x14ac:dyDescent="0.2">
      <c r="E33" s="35" t="s">
        <v>533</v>
      </c>
      <c r="F33" s="34">
        <v>122.3</v>
      </c>
      <c r="G33" s="35" t="s">
        <v>451</v>
      </c>
    </row>
    <row r="34" spans="2:7" ht="12.75" hidden="1" outlineLevel="2" x14ac:dyDescent="0.2">
      <c r="E34" s="35" t="s">
        <v>372</v>
      </c>
      <c r="F34" s="34">
        <v>124.3</v>
      </c>
      <c r="G34" s="35" t="s">
        <v>451</v>
      </c>
    </row>
    <row r="35" spans="2:7" ht="12.75" hidden="1" outlineLevel="2" x14ac:dyDescent="0.2">
      <c r="E35" s="35" t="s">
        <v>373</v>
      </c>
      <c r="F35" s="34">
        <v>124.8</v>
      </c>
      <c r="G35" s="35" t="s">
        <v>451</v>
      </c>
    </row>
    <row r="36" spans="2:7" ht="12.75" hidden="1" outlineLevel="2" x14ac:dyDescent="0.2">
      <c r="E36" s="35" t="s">
        <v>324</v>
      </c>
      <c r="F36" s="34">
        <v>125.3</v>
      </c>
      <c r="G36" s="35" t="s">
        <v>451</v>
      </c>
    </row>
    <row r="37" spans="2:7" ht="12.75" hidden="1" outlineLevel="2" x14ac:dyDescent="0.2">
      <c r="E37" s="35" t="s">
        <v>374</v>
      </c>
      <c r="F37" s="34">
        <v>124.8</v>
      </c>
      <c r="G37" s="35" t="s">
        <v>451</v>
      </c>
    </row>
    <row r="38" spans="2:7" ht="12.75" hidden="1" outlineLevel="2" x14ac:dyDescent="0.2">
      <c r="E38" s="35" t="s">
        <v>496</v>
      </c>
      <c r="F38" s="34">
        <v>126</v>
      </c>
      <c r="G38" s="35" t="s">
        <v>451</v>
      </c>
    </row>
    <row r="39" spans="2:7" ht="12.75" hidden="1" outlineLevel="1" x14ac:dyDescent="0.2">
      <c r="E39" s="35" t="s">
        <v>15</v>
      </c>
      <c r="F39" s="34">
        <v>126.8</v>
      </c>
      <c r="G39" s="35" t="s">
        <v>451</v>
      </c>
    </row>
    <row r="40" spans="2:7" ht="12.75" hidden="1" outlineLevel="1" x14ac:dyDescent="0.2"/>
    <row r="41" spans="2:7" ht="12.75" hidden="1" outlineLevel="1" x14ac:dyDescent="0.2">
      <c r="B41" s="33" t="s">
        <v>125</v>
      </c>
    </row>
    <row r="42" spans="2:7" ht="12.75" hidden="1" outlineLevel="2" x14ac:dyDescent="0.2">
      <c r="E42" s="35" t="s">
        <v>176</v>
      </c>
      <c r="F42" s="34"/>
      <c r="G42" s="35" t="s">
        <v>451</v>
      </c>
    </row>
    <row r="43" spans="2:7" ht="12.75" hidden="1" outlineLevel="2" x14ac:dyDescent="0.2">
      <c r="E43" s="35" t="s">
        <v>581</v>
      </c>
      <c r="F43" s="137"/>
      <c r="G43" s="35" t="s">
        <v>451</v>
      </c>
    </row>
    <row r="44" spans="2:7" ht="12.75" hidden="1" outlineLevel="2" x14ac:dyDescent="0.2">
      <c r="E44" s="35" t="s">
        <v>534</v>
      </c>
      <c r="F44" s="34"/>
      <c r="G44" s="35" t="s">
        <v>451</v>
      </c>
    </row>
    <row r="45" spans="2:7" ht="12.75" hidden="1" outlineLevel="2" x14ac:dyDescent="0.2">
      <c r="E45" s="35" t="s">
        <v>86</v>
      </c>
      <c r="F45" s="34"/>
      <c r="G45" s="35" t="s">
        <v>451</v>
      </c>
    </row>
    <row r="46" spans="2:7" ht="12.75" hidden="1" outlineLevel="2" x14ac:dyDescent="0.2">
      <c r="E46" s="35" t="s">
        <v>423</v>
      </c>
      <c r="F46" s="34"/>
      <c r="G46" s="35" t="s">
        <v>451</v>
      </c>
    </row>
    <row r="47" spans="2:7" ht="12.75" hidden="1" outlineLevel="2" x14ac:dyDescent="0.2">
      <c r="E47" s="35" t="s">
        <v>325</v>
      </c>
      <c r="F47" s="34"/>
      <c r="G47" s="35" t="s">
        <v>451</v>
      </c>
    </row>
    <row r="48" spans="2:7" ht="12.75" hidden="1" outlineLevel="2" x14ac:dyDescent="0.2">
      <c r="E48" s="35" t="s">
        <v>16</v>
      </c>
      <c r="F48" s="34"/>
      <c r="G48" s="35" t="s">
        <v>451</v>
      </c>
    </row>
    <row r="49" spans="1:15" ht="12.75" hidden="1" outlineLevel="2" x14ac:dyDescent="0.2">
      <c r="E49" s="35" t="s">
        <v>177</v>
      </c>
      <c r="F49" s="34"/>
      <c r="G49" s="35" t="s">
        <v>451</v>
      </c>
    </row>
    <row r="50" spans="1:15" ht="12.75" hidden="1" outlineLevel="2" x14ac:dyDescent="0.2">
      <c r="E50" s="35" t="s">
        <v>87</v>
      </c>
      <c r="F50" s="34"/>
      <c r="G50" s="35" t="s">
        <v>451</v>
      </c>
    </row>
    <row r="51" spans="1:15" ht="12.75" hidden="1" outlineLevel="2" x14ac:dyDescent="0.2">
      <c r="E51" s="35" t="s">
        <v>17</v>
      </c>
      <c r="F51" s="34"/>
      <c r="G51" s="35" t="s">
        <v>451</v>
      </c>
    </row>
    <row r="52" spans="1:15" ht="12.75" hidden="1" outlineLevel="2" x14ac:dyDescent="0.2">
      <c r="E52" s="35" t="s">
        <v>277</v>
      </c>
      <c r="F52" s="34"/>
      <c r="G52" s="35" t="s">
        <v>451</v>
      </c>
    </row>
    <row r="53" spans="1:15" x14ac:dyDescent="0.2">
      <c r="E53" s="35" t="s">
        <v>452</v>
      </c>
      <c r="F53" s="34"/>
      <c r="G53" s="35" t="s">
        <v>451</v>
      </c>
    </row>
    <row r="54" spans="1:15" x14ac:dyDescent="0.2"/>
    <row r="55" spans="1:15" collapsed="1" x14ac:dyDescent="0.2">
      <c r="A55" s="33" t="s">
        <v>18</v>
      </c>
    </row>
    <row r="56" spans="1:15" ht="12.75" hidden="1" outlineLevel="1" x14ac:dyDescent="0.2"/>
    <row r="57" spans="1:15" ht="12.75" hidden="1" outlineLevel="1" x14ac:dyDescent="0.2">
      <c r="B57" s="33" t="s">
        <v>276</v>
      </c>
    </row>
    <row r="58" spans="1:15" ht="12.75" hidden="1" outlineLevel="2" x14ac:dyDescent="0.2">
      <c r="E58" s="35" t="s">
        <v>326</v>
      </c>
      <c r="F58" s="54"/>
      <c r="G58" s="54" t="s">
        <v>451</v>
      </c>
      <c r="H58" s="54"/>
      <c r="I58" s="54"/>
      <c r="J58" s="34"/>
      <c r="K58" s="34"/>
      <c r="L58" s="34"/>
      <c r="M58" s="34"/>
      <c r="N58" s="34"/>
      <c r="O58" s="34"/>
    </row>
    <row r="59" spans="1:15" ht="12.75" hidden="1" outlineLevel="2" x14ac:dyDescent="0.2">
      <c r="E59" s="35" t="s">
        <v>88</v>
      </c>
      <c r="F59" s="54"/>
      <c r="G59" s="54" t="s">
        <v>451</v>
      </c>
      <c r="H59" s="54"/>
      <c r="I59" s="54"/>
      <c r="J59" s="34"/>
      <c r="K59" s="34"/>
      <c r="L59" s="34"/>
      <c r="M59" s="34"/>
      <c r="N59" s="34"/>
      <c r="O59" s="34"/>
    </row>
    <row r="60" spans="1:15" ht="12.75" hidden="1" outlineLevel="2" x14ac:dyDescent="0.2">
      <c r="E60" s="35" t="s">
        <v>89</v>
      </c>
      <c r="F60" s="54"/>
      <c r="G60" s="54" t="s">
        <v>451</v>
      </c>
      <c r="H60" s="54"/>
      <c r="I60" s="54"/>
      <c r="J60" s="34"/>
      <c r="K60" s="34"/>
      <c r="L60" s="34"/>
      <c r="M60" s="34"/>
      <c r="N60" s="34"/>
      <c r="O60" s="34"/>
    </row>
    <row r="61" spans="1:15" ht="12.75" hidden="1" outlineLevel="2" x14ac:dyDescent="0.2">
      <c r="E61" s="35" t="s">
        <v>535</v>
      </c>
      <c r="F61" s="54"/>
      <c r="G61" s="54" t="s">
        <v>451</v>
      </c>
      <c r="H61" s="54"/>
      <c r="I61" s="54"/>
      <c r="J61" s="34"/>
      <c r="K61" s="34"/>
      <c r="L61" s="34"/>
      <c r="M61" s="34"/>
      <c r="N61" s="34"/>
      <c r="O61" s="34"/>
    </row>
    <row r="62" spans="1:15" ht="12.75" hidden="1" outlineLevel="2" x14ac:dyDescent="0.2">
      <c r="E62" s="35" t="s">
        <v>424</v>
      </c>
      <c r="F62" s="54"/>
      <c r="G62" s="54" t="s">
        <v>451</v>
      </c>
      <c r="H62" s="54"/>
      <c r="I62" s="54"/>
      <c r="J62" s="34"/>
      <c r="K62" s="34"/>
      <c r="L62" s="34"/>
      <c r="M62" s="34"/>
      <c r="N62" s="34"/>
      <c r="O62" s="34"/>
    </row>
    <row r="63" spans="1:15" ht="12.75" hidden="1" outlineLevel="2" x14ac:dyDescent="0.2">
      <c r="E63" s="35" t="s">
        <v>497</v>
      </c>
      <c r="F63" s="54"/>
      <c r="G63" s="54" t="s">
        <v>451</v>
      </c>
      <c r="H63" s="54"/>
      <c r="I63" s="54"/>
      <c r="J63" s="34"/>
      <c r="K63" s="34"/>
      <c r="L63" s="34"/>
      <c r="M63" s="34"/>
      <c r="N63" s="34"/>
      <c r="O63" s="34"/>
    </row>
    <row r="64" spans="1:15" ht="12.75" hidden="1" outlineLevel="2" x14ac:dyDescent="0.2">
      <c r="E64" s="35" t="s">
        <v>59</v>
      </c>
      <c r="F64" s="54"/>
      <c r="G64" s="54" t="s">
        <v>451</v>
      </c>
      <c r="H64" s="54"/>
      <c r="I64" s="54"/>
      <c r="J64" s="34"/>
      <c r="K64" s="34"/>
      <c r="L64" s="34"/>
      <c r="M64" s="34"/>
      <c r="N64" s="34"/>
      <c r="O64" s="34"/>
    </row>
    <row r="65" spans="2:15" ht="12.75" hidden="1" outlineLevel="2" x14ac:dyDescent="0.2">
      <c r="E65" s="35" t="s">
        <v>178</v>
      </c>
      <c r="F65" s="54"/>
      <c r="G65" s="54" t="s">
        <v>451</v>
      </c>
      <c r="H65" s="54"/>
      <c r="I65" s="54"/>
      <c r="J65" s="34"/>
      <c r="K65" s="34"/>
      <c r="L65" s="34"/>
      <c r="M65" s="34"/>
      <c r="N65" s="34"/>
      <c r="O65" s="34"/>
    </row>
    <row r="66" spans="2:15" ht="12.75" hidden="1" outlineLevel="2" x14ac:dyDescent="0.2">
      <c r="E66" s="35" t="s">
        <v>220</v>
      </c>
      <c r="F66" s="54"/>
      <c r="G66" s="54" t="s">
        <v>451</v>
      </c>
      <c r="H66" s="54"/>
      <c r="I66" s="54"/>
      <c r="J66" s="34"/>
      <c r="K66" s="34"/>
      <c r="L66" s="34"/>
      <c r="M66" s="34"/>
      <c r="N66" s="34"/>
      <c r="O66" s="34"/>
    </row>
    <row r="67" spans="2:15" ht="12.75" hidden="1" outlineLevel="2" x14ac:dyDescent="0.2">
      <c r="E67" s="35" t="s">
        <v>453</v>
      </c>
      <c r="F67" s="54"/>
      <c r="G67" s="54" t="s">
        <v>451</v>
      </c>
      <c r="H67" s="54"/>
      <c r="I67" s="54"/>
      <c r="J67" s="34"/>
      <c r="K67" s="34"/>
      <c r="L67" s="34"/>
      <c r="M67" s="34"/>
      <c r="N67" s="34"/>
      <c r="O67" s="34"/>
    </row>
    <row r="68" spans="2:15" ht="12.75" hidden="1" outlineLevel="2" x14ac:dyDescent="0.2">
      <c r="E68" s="35" t="s">
        <v>498</v>
      </c>
      <c r="F68" s="54"/>
      <c r="G68" s="54" t="s">
        <v>451</v>
      </c>
      <c r="H68" s="54"/>
      <c r="I68" s="54"/>
      <c r="J68" s="34"/>
      <c r="K68" s="34"/>
      <c r="L68" s="34"/>
      <c r="M68" s="34"/>
      <c r="N68" s="34"/>
      <c r="O68" s="34"/>
    </row>
    <row r="69" spans="2:15" ht="12.75" hidden="1" outlineLevel="1" x14ac:dyDescent="0.2">
      <c r="E69" s="35" t="s">
        <v>669</v>
      </c>
      <c r="F69" s="54"/>
      <c r="G69" s="54" t="s">
        <v>451</v>
      </c>
      <c r="H69" s="54"/>
      <c r="I69" s="54"/>
      <c r="J69" s="34"/>
      <c r="K69" s="34"/>
      <c r="L69" s="34"/>
      <c r="M69" s="34"/>
      <c r="N69" s="34"/>
      <c r="O69" s="34"/>
    </row>
    <row r="70" spans="2:15" ht="12.75" hidden="1" outlineLevel="1" x14ac:dyDescent="0.2"/>
    <row r="71" spans="2:15" ht="12.75" hidden="1" outlineLevel="1" x14ac:dyDescent="0.2">
      <c r="B71" s="33" t="s">
        <v>125</v>
      </c>
    </row>
    <row r="72" spans="2:15" ht="12.75" hidden="1" outlineLevel="2" x14ac:dyDescent="0.2">
      <c r="E72" s="35" t="s">
        <v>270</v>
      </c>
      <c r="F72" s="54"/>
      <c r="G72" s="54" t="s">
        <v>451</v>
      </c>
      <c r="H72" s="54"/>
      <c r="I72" s="54"/>
      <c r="J72" s="34"/>
      <c r="K72" s="34"/>
      <c r="L72" s="34"/>
      <c r="M72" s="34"/>
      <c r="N72" s="34"/>
      <c r="O72" s="34"/>
    </row>
    <row r="73" spans="2:15" ht="12.75" hidden="1" outlineLevel="2" x14ac:dyDescent="0.2">
      <c r="E73" s="35" t="s">
        <v>271</v>
      </c>
      <c r="F73" s="54"/>
      <c r="G73" s="54" t="s">
        <v>451</v>
      </c>
      <c r="H73" s="54"/>
      <c r="I73" s="54"/>
      <c r="J73" s="34"/>
      <c r="K73" s="34"/>
      <c r="L73" s="34"/>
      <c r="M73" s="34"/>
      <c r="N73" s="34"/>
      <c r="O73" s="34"/>
    </row>
    <row r="74" spans="2:15" ht="12.75" hidden="1" outlineLevel="2" x14ac:dyDescent="0.2">
      <c r="E74" s="35" t="s">
        <v>214</v>
      </c>
      <c r="F74" s="54"/>
      <c r="G74" s="54" t="s">
        <v>451</v>
      </c>
      <c r="H74" s="54"/>
      <c r="I74" s="54"/>
      <c r="J74" s="34"/>
      <c r="K74" s="34"/>
      <c r="L74" s="34"/>
      <c r="M74" s="34"/>
      <c r="N74" s="34"/>
      <c r="O74" s="34"/>
    </row>
    <row r="75" spans="2:15" ht="12.75" hidden="1" outlineLevel="2" x14ac:dyDescent="0.2">
      <c r="E75" s="35" t="s">
        <v>667</v>
      </c>
      <c r="F75" s="54"/>
      <c r="G75" s="54" t="s">
        <v>451</v>
      </c>
      <c r="H75" s="54"/>
      <c r="I75" s="54"/>
      <c r="J75" s="34"/>
      <c r="K75" s="34"/>
      <c r="L75" s="34"/>
      <c r="M75" s="34"/>
      <c r="N75" s="34"/>
      <c r="O75" s="34"/>
    </row>
    <row r="76" spans="2:15" ht="12.75" hidden="1" outlineLevel="2" x14ac:dyDescent="0.2">
      <c r="E76" s="35" t="s">
        <v>412</v>
      </c>
      <c r="F76" s="54"/>
      <c r="G76" s="54" t="s">
        <v>451</v>
      </c>
      <c r="H76" s="54"/>
      <c r="I76" s="54"/>
      <c r="J76" s="34"/>
      <c r="K76" s="34"/>
      <c r="L76" s="34"/>
      <c r="M76" s="34"/>
      <c r="N76" s="34"/>
      <c r="O76" s="34"/>
    </row>
    <row r="77" spans="2:15" ht="12.75" hidden="1" outlineLevel="2" x14ac:dyDescent="0.2">
      <c r="E77" s="35" t="s">
        <v>625</v>
      </c>
      <c r="F77" s="54"/>
      <c r="G77" s="54" t="s">
        <v>451</v>
      </c>
      <c r="H77" s="54"/>
      <c r="I77" s="54"/>
      <c r="J77" s="34"/>
      <c r="K77" s="34"/>
      <c r="L77" s="34"/>
      <c r="M77" s="34"/>
      <c r="N77" s="34"/>
      <c r="O77" s="34"/>
    </row>
    <row r="78" spans="2:15" ht="12.75" hidden="1" outlineLevel="2" x14ac:dyDescent="0.2">
      <c r="E78" s="35" t="s">
        <v>51</v>
      </c>
      <c r="F78" s="54"/>
      <c r="G78" s="54" t="s">
        <v>451</v>
      </c>
      <c r="H78" s="54"/>
      <c r="I78" s="54"/>
      <c r="J78" s="34"/>
      <c r="K78" s="34"/>
      <c r="L78" s="34"/>
      <c r="M78" s="34"/>
      <c r="N78" s="34"/>
      <c r="O78" s="34"/>
    </row>
    <row r="79" spans="2:15" ht="12.75" hidden="1" outlineLevel="2" x14ac:dyDescent="0.2">
      <c r="E79" s="35" t="s">
        <v>413</v>
      </c>
      <c r="F79" s="54"/>
      <c r="G79" s="54" t="s">
        <v>451</v>
      </c>
      <c r="H79" s="54"/>
      <c r="I79" s="54"/>
      <c r="J79" s="34"/>
      <c r="K79" s="34"/>
      <c r="L79" s="34"/>
      <c r="M79" s="34"/>
      <c r="N79" s="34"/>
      <c r="O79" s="34"/>
    </row>
    <row r="80" spans="2:15" ht="12.75" hidden="1" outlineLevel="2" x14ac:dyDescent="0.2">
      <c r="E80" s="35" t="s">
        <v>447</v>
      </c>
      <c r="F80" s="54"/>
      <c r="G80" s="54" t="s">
        <v>451</v>
      </c>
      <c r="H80" s="54"/>
      <c r="I80" s="54"/>
      <c r="J80" s="34"/>
      <c r="K80" s="34"/>
      <c r="L80" s="34"/>
      <c r="M80" s="34"/>
      <c r="N80" s="34"/>
      <c r="O80" s="34"/>
    </row>
    <row r="81" spans="1:15" ht="12.75" hidden="1" outlineLevel="2" x14ac:dyDescent="0.2">
      <c r="E81" s="35" t="s">
        <v>448</v>
      </c>
      <c r="F81" s="54"/>
      <c r="G81" s="54" t="s">
        <v>451</v>
      </c>
      <c r="H81" s="54"/>
      <c r="I81" s="54"/>
      <c r="J81" s="34"/>
      <c r="K81" s="34"/>
      <c r="L81" s="34"/>
      <c r="M81" s="34"/>
      <c r="N81" s="34"/>
      <c r="O81" s="34"/>
    </row>
    <row r="82" spans="1:15" ht="12.75" hidden="1" outlineLevel="2" x14ac:dyDescent="0.2">
      <c r="E82" s="35" t="s">
        <v>10</v>
      </c>
      <c r="F82" s="54"/>
      <c r="G82" s="54" t="s">
        <v>451</v>
      </c>
      <c r="H82" s="54"/>
      <c r="I82" s="54"/>
      <c r="J82" s="34"/>
      <c r="K82" s="34"/>
      <c r="L82" s="34"/>
      <c r="M82" s="34"/>
      <c r="N82" s="34"/>
      <c r="O82" s="34"/>
    </row>
    <row r="83" spans="1:15" x14ac:dyDescent="0.2">
      <c r="E83" s="35" t="s">
        <v>626</v>
      </c>
      <c r="F83" s="54"/>
      <c r="G83" s="54" t="s">
        <v>451</v>
      </c>
      <c r="H83" s="54"/>
      <c r="I83" s="54"/>
      <c r="J83" s="34"/>
      <c r="K83" s="34"/>
      <c r="L83" s="34"/>
      <c r="M83" s="34"/>
      <c r="N83" s="34"/>
      <c r="O83" s="34"/>
    </row>
    <row r="84" spans="1:15" x14ac:dyDescent="0.2"/>
    <row r="85" spans="1:15" x14ac:dyDescent="0.2">
      <c r="A85" s="33" t="s">
        <v>670</v>
      </c>
    </row>
    <row r="86" spans="1:15" x14ac:dyDescent="0.2">
      <c r="E86" s="35" t="s">
        <v>536</v>
      </c>
      <c r="F86" s="105"/>
      <c r="G86" s="105" t="s">
        <v>411</v>
      </c>
      <c r="H86" s="105"/>
      <c r="I86" s="105"/>
      <c r="J86" s="68"/>
      <c r="K86" s="68"/>
      <c r="L86" s="68"/>
      <c r="M86" s="68"/>
      <c r="N86" s="68"/>
      <c r="O86" s="68"/>
    </row>
    <row r="87" spans="1:15" x14ac:dyDescent="0.2"/>
    <row r="88" spans="1:15" collapsed="1" x14ac:dyDescent="0.2">
      <c r="A88" s="33" t="s">
        <v>278</v>
      </c>
    </row>
    <row r="89" spans="1:15" ht="12.75" hidden="1" outlineLevel="1" x14ac:dyDescent="0.2"/>
    <row r="90" spans="1:15" ht="12.75" hidden="1" outlineLevel="1" x14ac:dyDescent="0.2">
      <c r="B90" s="33" t="s">
        <v>131</v>
      </c>
    </row>
    <row r="91" spans="1:15" ht="12.75" hidden="1" outlineLevel="2" x14ac:dyDescent="0.2">
      <c r="E91" s="35" t="s">
        <v>671</v>
      </c>
      <c r="F91" s="68">
        <v>0.5</v>
      </c>
      <c r="G91" s="35" t="s">
        <v>411</v>
      </c>
    </row>
    <row r="92" spans="1:15" ht="12.75" hidden="1" outlineLevel="2" x14ac:dyDescent="0.2">
      <c r="E92" s="35" t="s">
        <v>327</v>
      </c>
      <c r="F92" s="68">
        <v>0.5</v>
      </c>
      <c r="G92" s="35" t="s">
        <v>411</v>
      </c>
    </row>
    <row r="93" spans="1:15" ht="12.75" hidden="1" outlineLevel="2" x14ac:dyDescent="0.2">
      <c r="E93" s="35" t="s">
        <v>328</v>
      </c>
      <c r="F93" s="68">
        <v>0.5</v>
      </c>
      <c r="G93" s="35" t="s">
        <v>411</v>
      </c>
    </row>
    <row r="94" spans="1:15" ht="12.75" hidden="1" outlineLevel="2" x14ac:dyDescent="0.2">
      <c r="E94" s="35" t="s">
        <v>329</v>
      </c>
      <c r="F94" s="68">
        <v>0.5</v>
      </c>
      <c r="G94" s="35" t="s">
        <v>411</v>
      </c>
    </row>
    <row r="95" spans="1:15" ht="12.75" hidden="1" outlineLevel="2" x14ac:dyDescent="0.2">
      <c r="E95" s="35" t="s">
        <v>221</v>
      </c>
      <c r="F95" s="68">
        <v>0.5</v>
      </c>
      <c r="G95" s="35" t="s">
        <v>411</v>
      </c>
    </row>
    <row r="96" spans="1:15" ht="12.75" hidden="1" outlineLevel="2" x14ac:dyDescent="0.2">
      <c r="E96" s="35" t="s">
        <v>582</v>
      </c>
      <c r="F96" s="68">
        <v>1</v>
      </c>
      <c r="G96" s="35" t="s">
        <v>411</v>
      </c>
    </row>
    <row r="97" spans="2:15" ht="12.75" hidden="1" outlineLevel="2" x14ac:dyDescent="0.2"/>
    <row r="98" spans="2:15" ht="12.75" hidden="1" outlineLevel="2" x14ac:dyDescent="0.2">
      <c r="E98" s="35" t="s">
        <v>672</v>
      </c>
      <c r="F98" s="68">
        <v>3.9699999999999999E-2</v>
      </c>
      <c r="G98" s="35" t="s">
        <v>411</v>
      </c>
    </row>
    <row r="99" spans="2:15" ht="12.75" hidden="1" outlineLevel="2" x14ac:dyDescent="0.2">
      <c r="E99" s="35" t="s">
        <v>132</v>
      </c>
      <c r="F99" s="68">
        <v>3.9699999999999999E-2</v>
      </c>
      <c r="G99" s="35" t="s">
        <v>411</v>
      </c>
    </row>
    <row r="100" spans="2:15" ht="12.75" hidden="1" outlineLevel="2" x14ac:dyDescent="0.2">
      <c r="E100" s="35" t="s">
        <v>375</v>
      </c>
      <c r="F100" s="68">
        <v>3.9699999999999999E-2</v>
      </c>
      <c r="G100" s="35" t="s">
        <v>411</v>
      </c>
    </row>
    <row r="101" spans="2:15" ht="12.75" hidden="1" outlineLevel="2" x14ac:dyDescent="0.2">
      <c r="E101" s="35" t="s">
        <v>279</v>
      </c>
      <c r="F101" s="68">
        <v>3.9699999999999999E-2</v>
      </c>
      <c r="G101" s="35" t="s">
        <v>411</v>
      </c>
    </row>
    <row r="102" spans="2:15" ht="12.75" hidden="1" outlineLevel="2" x14ac:dyDescent="0.2">
      <c r="E102" s="35" t="s">
        <v>179</v>
      </c>
      <c r="F102" s="68">
        <v>3.9699999999999999E-2</v>
      </c>
      <c r="G102" s="35" t="s">
        <v>411</v>
      </c>
    </row>
    <row r="103" spans="2:15" ht="12.75" hidden="1" outlineLevel="1" x14ac:dyDescent="0.2">
      <c r="E103" s="35" t="s">
        <v>537</v>
      </c>
      <c r="F103" s="68">
        <v>3.9699999999999999E-2</v>
      </c>
      <c r="G103" s="35" t="s">
        <v>411</v>
      </c>
    </row>
    <row r="104" spans="2:15" ht="12.75" hidden="1" outlineLevel="1" x14ac:dyDescent="0.2"/>
    <row r="105" spans="2:15" ht="12.75" hidden="1" outlineLevel="1" x14ac:dyDescent="0.2">
      <c r="B105" s="33" t="s">
        <v>276</v>
      </c>
    </row>
    <row r="106" spans="2:15" ht="12.75" hidden="1" outlineLevel="2" x14ac:dyDescent="0.2">
      <c r="E106" s="35" t="s">
        <v>673</v>
      </c>
      <c r="F106" s="28"/>
      <c r="G106" s="28" t="s">
        <v>50</v>
      </c>
      <c r="H106" s="28">
        <f t="shared" ref="H106:H111" si="0">SUM( J106:O106 )</f>
        <v>0</v>
      </c>
      <c r="I106" s="28"/>
      <c r="J106" s="17"/>
      <c r="K106" s="17"/>
      <c r="L106" s="17"/>
      <c r="M106" s="17"/>
      <c r="N106" s="17"/>
      <c r="O106" s="17"/>
    </row>
    <row r="107" spans="2:15" ht="12.75" hidden="1" outlineLevel="2" x14ac:dyDescent="0.2">
      <c r="E107" s="35" t="s">
        <v>280</v>
      </c>
      <c r="F107" s="28"/>
      <c r="G107" s="28" t="s">
        <v>50</v>
      </c>
      <c r="H107" s="28">
        <f t="shared" si="0"/>
        <v>0</v>
      </c>
      <c r="I107" s="28"/>
      <c r="J107" s="17"/>
      <c r="K107" s="17"/>
      <c r="L107" s="17"/>
      <c r="M107" s="17"/>
      <c r="N107" s="17"/>
      <c r="O107" s="17"/>
    </row>
    <row r="108" spans="2:15" ht="12.75" hidden="1" outlineLevel="2" x14ac:dyDescent="0.2">
      <c r="E108" s="35" t="s">
        <v>454</v>
      </c>
      <c r="F108" s="28"/>
      <c r="G108" s="28" t="s">
        <v>50</v>
      </c>
      <c r="H108" s="28">
        <f t="shared" si="0"/>
        <v>0</v>
      </c>
      <c r="I108" s="28"/>
      <c r="J108" s="17"/>
      <c r="K108" s="17"/>
      <c r="L108" s="17"/>
      <c r="M108" s="17"/>
      <c r="N108" s="17"/>
      <c r="O108" s="17"/>
    </row>
    <row r="109" spans="2:15" ht="12.75" hidden="1" outlineLevel="2" x14ac:dyDescent="0.2">
      <c r="E109" s="35" t="s">
        <v>330</v>
      </c>
      <c r="F109" s="28"/>
      <c r="G109" s="28" t="s">
        <v>50</v>
      </c>
      <c r="H109" s="28">
        <f t="shared" si="0"/>
        <v>0</v>
      </c>
      <c r="I109" s="28"/>
      <c r="J109" s="17"/>
      <c r="K109" s="17"/>
      <c r="L109" s="17"/>
      <c r="M109" s="17"/>
      <c r="N109" s="17"/>
      <c r="O109" s="17"/>
    </row>
    <row r="110" spans="2:15" ht="12.75" hidden="1" outlineLevel="2" x14ac:dyDescent="0.2">
      <c r="E110" s="35" t="s">
        <v>674</v>
      </c>
      <c r="F110" s="28"/>
      <c r="G110" s="28" t="s">
        <v>50</v>
      </c>
      <c r="H110" s="28">
        <f t="shared" si="0"/>
        <v>0</v>
      </c>
      <c r="I110" s="28"/>
      <c r="J110" s="17"/>
      <c r="K110" s="17"/>
      <c r="L110" s="17"/>
      <c r="M110" s="17"/>
      <c r="N110" s="17"/>
      <c r="O110" s="17"/>
    </row>
    <row r="111" spans="2:15" ht="12.75" hidden="1" outlineLevel="2" x14ac:dyDescent="0.2">
      <c r="E111" s="35" t="s">
        <v>376</v>
      </c>
      <c r="F111" s="28"/>
      <c r="G111" s="28" t="s">
        <v>50</v>
      </c>
      <c r="H111" s="28">
        <f t="shared" si="0"/>
        <v>0</v>
      </c>
      <c r="I111" s="28"/>
      <c r="J111" s="17"/>
      <c r="K111" s="17"/>
      <c r="L111" s="17"/>
      <c r="M111" s="17"/>
      <c r="N111" s="17"/>
      <c r="O111" s="17"/>
    </row>
    <row r="112" spans="2:15" ht="12.75" hidden="1" outlineLevel="2" x14ac:dyDescent="0.2"/>
    <row r="113" spans="2:15" ht="12.75" hidden="1" outlineLevel="2" x14ac:dyDescent="0.2">
      <c r="E113" s="35" t="s">
        <v>19</v>
      </c>
      <c r="F113" s="28"/>
      <c r="G113" s="28" t="s">
        <v>50</v>
      </c>
      <c r="H113" s="28">
        <f t="shared" ref="H113:H118" si="1">SUM( J113:O113 )</f>
        <v>0</v>
      </c>
      <c r="I113" s="28"/>
      <c r="J113" s="17"/>
      <c r="K113" s="17"/>
      <c r="L113" s="17"/>
      <c r="M113" s="17"/>
      <c r="N113" s="17"/>
      <c r="O113" s="17"/>
    </row>
    <row r="114" spans="2:15" ht="12.75" hidden="1" outlineLevel="2" x14ac:dyDescent="0.2">
      <c r="E114" s="35" t="s">
        <v>20</v>
      </c>
      <c r="F114" s="28"/>
      <c r="G114" s="28" t="s">
        <v>50</v>
      </c>
      <c r="H114" s="28">
        <f t="shared" si="1"/>
        <v>0</v>
      </c>
      <c r="I114" s="28"/>
      <c r="J114" s="17"/>
      <c r="K114" s="17"/>
      <c r="L114" s="17"/>
      <c r="M114" s="17"/>
      <c r="N114" s="17"/>
      <c r="O114" s="17"/>
    </row>
    <row r="115" spans="2:15" ht="12.75" hidden="1" outlineLevel="2" x14ac:dyDescent="0.2">
      <c r="E115" s="35" t="s">
        <v>636</v>
      </c>
      <c r="F115" s="28"/>
      <c r="G115" s="28" t="s">
        <v>50</v>
      </c>
      <c r="H115" s="28">
        <f t="shared" si="1"/>
        <v>0</v>
      </c>
      <c r="I115" s="28"/>
      <c r="J115" s="17"/>
      <c r="K115" s="17"/>
      <c r="L115" s="17"/>
      <c r="M115" s="17"/>
      <c r="N115" s="17"/>
      <c r="O115" s="17"/>
    </row>
    <row r="116" spans="2:15" ht="12.75" hidden="1" outlineLevel="2" x14ac:dyDescent="0.2">
      <c r="E116" s="35" t="s">
        <v>377</v>
      </c>
      <c r="F116" s="28"/>
      <c r="G116" s="28" t="s">
        <v>50</v>
      </c>
      <c r="H116" s="28">
        <f t="shared" si="1"/>
        <v>0</v>
      </c>
      <c r="I116" s="28"/>
      <c r="J116" s="17"/>
      <c r="K116" s="17"/>
      <c r="L116" s="17"/>
      <c r="M116" s="17"/>
      <c r="N116" s="17"/>
      <c r="O116" s="17"/>
    </row>
    <row r="117" spans="2:15" ht="12.75" hidden="1" outlineLevel="2" x14ac:dyDescent="0.2">
      <c r="E117" s="35" t="s">
        <v>331</v>
      </c>
      <c r="F117" s="28"/>
      <c r="G117" s="28" t="s">
        <v>50</v>
      </c>
      <c r="H117" s="28">
        <f t="shared" si="1"/>
        <v>0</v>
      </c>
      <c r="I117" s="28"/>
      <c r="J117" s="17"/>
      <c r="K117" s="17"/>
      <c r="L117" s="17"/>
      <c r="M117" s="17"/>
      <c r="N117" s="17"/>
      <c r="O117" s="17"/>
    </row>
    <row r="118" spans="2:15" ht="12.75" hidden="1" outlineLevel="1" x14ac:dyDescent="0.2">
      <c r="E118" s="35" t="s">
        <v>675</v>
      </c>
      <c r="F118" s="28"/>
      <c r="G118" s="28" t="s">
        <v>50</v>
      </c>
      <c r="H118" s="28">
        <f t="shared" si="1"/>
        <v>0</v>
      </c>
      <c r="I118" s="28"/>
      <c r="J118" s="17"/>
      <c r="K118" s="17"/>
      <c r="L118" s="17"/>
      <c r="M118" s="17"/>
      <c r="N118" s="17"/>
      <c r="O118" s="17"/>
    </row>
    <row r="119" spans="2:15" ht="12.75" hidden="1" outlineLevel="1" x14ac:dyDescent="0.2"/>
    <row r="120" spans="2:15" ht="12.75" hidden="1" outlineLevel="1" x14ac:dyDescent="0.2">
      <c r="B120" s="33" t="s">
        <v>125</v>
      </c>
    </row>
    <row r="121" spans="2:15" ht="12.75" hidden="1" outlineLevel="2" x14ac:dyDescent="0.2">
      <c r="E121" s="35" t="s">
        <v>378</v>
      </c>
      <c r="F121" s="28"/>
      <c r="G121" s="28" t="s">
        <v>50</v>
      </c>
      <c r="H121" s="28">
        <f t="shared" ref="H121:H126" si="2">SUM( J121:O121 )</f>
        <v>0</v>
      </c>
      <c r="I121" s="28"/>
      <c r="J121" s="17"/>
      <c r="K121" s="17"/>
      <c r="L121" s="17"/>
      <c r="M121" s="17"/>
      <c r="N121" s="17"/>
      <c r="O121" s="17"/>
    </row>
    <row r="122" spans="2:15" ht="12.75" hidden="1" outlineLevel="2" x14ac:dyDescent="0.2">
      <c r="E122" s="35" t="s">
        <v>222</v>
      </c>
      <c r="F122" s="28"/>
      <c r="G122" s="28" t="s">
        <v>50</v>
      </c>
      <c r="H122" s="28">
        <f t="shared" si="2"/>
        <v>0</v>
      </c>
      <c r="I122" s="28"/>
      <c r="J122" s="17"/>
      <c r="K122" s="17"/>
      <c r="L122" s="17"/>
      <c r="M122" s="17"/>
      <c r="N122" s="17"/>
      <c r="O122" s="17"/>
    </row>
    <row r="123" spans="2:15" ht="12.75" hidden="1" outlineLevel="2" x14ac:dyDescent="0.2">
      <c r="E123" s="35" t="s">
        <v>379</v>
      </c>
      <c r="F123" s="28"/>
      <c r="G123" s="28" t="s">
        <v>50</v>
      </c>
      <c r="H123" s="28">
        <f t="shared" si="2"/>
        <v>0</v>
      </c>
      <c r="I123" s="28"/>
      <c r="J123" s="17"/>
      <c r="K123" s="17"/>
      <c r="L123" s="17"/>
      <c r="M123" s="17"/>
      <c r="N123" s="17"/>
      <c r="O123" s="17"/>
    </row>
    <row r="124" spans="2:15" ht="12.75" hidden="1" outlineLevel="2" x14ac:dyDescent="0.2">
      <c r="E124" s="35" t="s">
        <v>676</v>
      </c>
      <c r="F124" s="28"/>
      <c r="G124" s="28" t="s">
        <v>50</v>
      </c>
      <c r="H124" s="28">
        <f t="shared" si="2"/>
        <v>0</v>
      </c>
      <c r="I124" s="28"/>
      <c r="J124" s="17"/>
      <c r="K124" s="17"/>
      <c r="L124" s="17"/>
      <c r="M124" s="17"/>
      <c r="N124" s="17"/>
      <c r="O124" s="17"/>
    </row>
    <row r="125" spans="2:15" ht="12.75" hidden="1" outlineLevel="2" x14ac:dyDescent="0.2">
      <c r="E125" s="35" t="s">
        <v>60</v>
      </c>
      <c r="F125" s="28"/>
      <c r="G125" s="28" t="s">
        <v>50</v>
      </c>
      <c r="H125" s="28">
        <f t="shared" si="2"/>
        <v>0</v>
      </c>
      <c r="I125" s="28"/>
      <c r="J125" s="17"/>
      <c r="K125" s="17"/>
      <c r="L125" s="17"/>
      <c r="M125" s="17"/>
      <c r="N125" s="17"/>
      <c r="O125" s="17"/>
    </row>
    <row r="126" spans="2:15" ht="12.75" hidden="1" outlineLevel="2" x14ac:dyDescent="0.2">
      <c r="E126" s="35" t="s">
        <v>425</v>
      </c>
      <c r="F126" s="28"/>
      <c r="G126" s="28" t="s">
        <v>50</v>
      </c>
      <c r="H126" s="28">
        <f t="shared" si="2"/>
        <v>0</v>
      </c>
      <c r="I126" s="28"/>
      <c r="J126" s="17"/>
      <c r="K126" s="17"/>
      <c r="L126" s="17"/>
      <c r="M126" s="17"/>
      <c r="N126" s="17"/>
      <c r="O126" s="17"/>
    </row>
    <row r="127" spans="2:15" ht="12.75" hidden="1" outlineLevel="2" x14ac:dyDescent="0.2"/>
    <row r="128" spans="2:15" ht="12.75" hidden="1" outlineLevel="2" x14ac:dyDescent="0.2">
      <c r="E128" s="35" t="s">
        <v>223</v>
      </c>
      <c r="F128" s="28"/>
      <c r="G128" s="28" t="s">
        <v>50</v>
      </c>
      <c r="H128" s="28">
        <f t="shared" ref="H128:H133" si="3">SUM( J128:O128 )</f>
        <v>0</v>
      </c>
      <c r="I128" s="28"/>
      <c r="J128" s="17"/>
      <c r="K128" s="17"/>
      <c r="L128" s="17"/>
      <c r="M128" s="17"/>
      <c r="N128" s="17"/>
      <c r="O128" s="17"/>
    </row>
    <row r="129" spans="1:15" ht="12.75" hidden="1" outlineLevel="2" x14ac:dyDescent="0.2">
      <c r="E129" s="35" t="s">
        <v>380</v>
      </c>
      <c r="F129" s="28"/>
      <c r="G129" s="28" t="s">
        <v>50</v>
      </c>
      <c r="H129" s="28">
        <f t="shared" si="3"/>
        <v>0</v>
      </c>
      <c r="I129" s="28"/>
      <c r="J129" s="17"/>
      <c r="K129" s="17"/>
      <c r="L129" s="17"/>
      <c r="M129" s="17"/>
      <c r="N129" s="17"/>
      <c r="O129" s="17"/>
    </row>
    <row r="130" spans="1:15" ht="12.75" hidden="1" outlineLevel="2" x14ac:dyDescent="0.2">
      <c r="E130" s="35" t="s">
        <v>583</v>
      </c>
      <c r="F130" s="28"/>
      <c r="G130" s="28" t="s">
        <v>50</v>
      </c>
      <c r="H130" s="28">
        <f t="shared" si="3"/>
        <v>0</v>
      </c>
      <c r="I130" s="28"/>
      <c r="J130" s="17"/>
      <c r="K130" s="17"/>
      <c r="L130" s="17"/>
      <c r="M130" s="17"/>
      <c r="N130" s="17"/>
      <c r="O130" s="17"/>
    </row>
    <row r="131" spans="1:15" ht="12.75" hidden="1" outlineLevel="2" x14ac:dyDescent="0.2">
      <c r="E131" s="35" t="s">
        <v>538</v>
      </c>
      <c r="F131" s="28"/>
      <c r="G131" s="28" t="s">
        <v>50</v>
      </c>
      <c r="H131" s="28">
        <f t="shared" si="3"/>
        <v>0</v>
      </c>
      <c r="I131" s="28"/>
      <c r="J131" s="17"/>
      <c r="K131" s="17"/>
      <c r="L131" s="17"/>
      <c r="M131" s="17"/>
      <c r="N131" s="17"/>
      <c r="O131" s="17"/>
    </row>
    <row r="132" spans="1:15" ht="12.75" hidden="1" outlineLevel="2" x14ac:dyDescent="0.2">
      <c r="E132" s="35" t="s">
        <v>224</v>
      </c>
      <c r="F132" s="28"/>
      <c r="G132" s="28" t="s">
        <v>50</v>
      </c>
      <c r="H132" s="28">
        <f t="shared" si="3"/>
        <v>0</v>
      </c>
      <c r="I132" s="28"/>
      <c r="J132" s="17"/>
      <c r="K132" s="17"/>
      <c r="L132" s="17"/>
      <c r="M132" s="17"/>
      <c r="N132" s="17"/>
      <c r="O132" s="17"/>
    </row>
    <row r="133" spans="1:15" x14ac:dyDescent="0.2">
      <c r="E133" s="35" t="s">
        <v>584</v>
      </c>
      <c r="F133" s="28"/>
      <c r="G133" s="28" t="s">
        <v>50</v>
      </c>
      <c r="H133" s="28">
        <f t="shared" si="3"/>
        <v>0</v>
      </c>
      <c r="I133" s="28"/>
      <c r="J133" s="17"/>
      <c r="K133" s="17"/>
      <c r="L133" s="17"/>
      <c r="M133" s="17"/>
      <c r="N133" s="17"/>
      <c r="O133" s="17"/>
    </row>
    <row r="134" spans="1:15" x14ac:dyDescent="0.2"/>
    <row r="135" spans="1:15" x14ac:dyDescent="0.2"/>
    <row r="136" spans="1:15" x14ac:dyDescent="0.2">
      <c r="A136" s="33" t="s">
        <v>491</v>
      </c>
    </row>
    <row r="137" spans="1:15" x14ac:dyDescent="0.2"/>
  </sheetData>
  <conditionalFormatting sqref="F2">
    <cfRule type="cellIs" dxfId="68" priority="1" stopIfTrue="1" operator="notEqual">
      <formula>0</formula>
    </cfRule>
    <cfRule type="cellIs" dxfId="67" priority="2" stopIfTrue="1" operator="equal">
      <formula>""</formula>
    </cfRule>
  </conditionalFormatting>
  <conditionalFormatting sqref="J3:Z3">
    <cfRule type="cellIs" dxfId="66" priority="3" operator="equal">
      <formula>"PPA ext."</formula>
    </cfRule>
    <cfRule type="cellIs" dxfId="65" priority="4" operator="equal">
      <formula>"Delay"</formula>
    </cfRule>
    <cfRule type="cellIs" dxfId="64" priority="5" operator="equal">
      <formula>"Fin Close"</formula>
    </cfRule>
    <cfRule type="cellIs" dxfId="63" priority="6" stopIfTrue="1" operator="equal">
      <formula>"Construction"</formula>
    </cfRule>
    <cfRule type="cellIs" dxfId="62" priority="7" stopIfTrue="1" operator="equal">
      <formula>"Operations"</formula>
    </cfRule>
  </conditionalFormatting>
  <pageMargins left="0.70866141732283472" right="0.70866141732283472" top="0.74803149606299213" bottom="0.74803149606299213" header="0.31496062992125984" footer="0.31496062992125984"/>
  <pageSetup paperSize="8" scale="49" fitToHeight="0" orientation="landscape"/>
  <headerFooter>
    <oddHeader>&amp;L&amp;F&amp;CSheet: &amp;A&amp;ROFFICIAL</oddHeader>
    <oddFooter>&amp;LPrinted on &amp;D at &amp;T&amp;CPage &amp;P of &amp;N&amp;ROfwat</oddFooter>
  </headerFooter>
  <customProperties>
    <customPr name="MMSheetType" r:id="rId1"/>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CCCCCE"/>
    <outlinePr summaryBelow="0" summaryRight="0"/>
    <pageSetUpPr fitToPage="1"/>
  </sheetPr>
  <dimension ref="A1:Z127"/>
  <sheetViews>
    <sheetView showGridLines="0" zoomScaleNormal="100" workbookViewId="0">
      <pane xSplit="9" ySplit="5" topLeftCell="J6" activePane="bottomRight" state="frozen"/>
      <selection activeCell="J6" sqref="J6"/>
      <selection pane="topRight" activeCell="J6" sqref="J6"/>
      <selection pane="bottomLeft" activeCell="J6" sqref="J6"/>
      <selection pane="bottomRight"/>
    </sheetView>
  </sheetViews>
  <sheetFormatPr defaultColWidth="0" defaultRowHeight="13" zeroHeight="1" outlineLevelRow="2" x14ac:dyDescent="0.2"/>
  <cols>
    <col min="1" max="2" width="1.44140625" style="33" customWidth="1"/>
    <col min="3" max="3" width="1.44140625" style="70" customWidth="1"/>
    <col min="4" max="4" width="1.44140625" style="95" customWidth="1"/>
    <col min="5" max="5" width="38.77734375" style="35" bestFit="1" customWidth="1"/>
    <col min="6" max="7" width="14.77734375" style="35" customWidth="1"/>
    <col min="8" max="8" width="15.109375" style="35" customWidth="1"/>
    <col min="9" max="9" width="3.44140625" style="35" customWidth="1"/>
    <col min="10" max="15" width="14.77734375" style="35" customWidth="1"/>
    <col min="16" max="16" width="15.109375" style="35" hidden="1" customWidth="1"/>
    <col min="17" max="16384" width="15.109375" style="35" hidden="1"/>
  </cols>
  <sheetData>
    <row r="1" spans="1:26" s="47" customFormat="1" ht="31" x14ac:dyDescent="0.2">
      <c r="A1" s="25" t="str">
        <f ca="1" xml:space="preserve"> RIGHT(CELL("filename", A1), LEN(CELL("filename", A1)) - SEARCH("]", CELL("filename", A1)))</f>
        <v>Time</v>
      </c>
    </row>
    <row r="2" spans="1:26" s="67" customFormat="1" x14ac:dyDescent="0.2">
      <c r="A2" s="48"/>
      <c r="B2" s="48"/>
      <c r="C2" s="69"/>
      <c r="D2" s="93"/>
      <c r="E2" s="30" t="s">
        <v>526</v>
      </c>
      <c r="F2" s="64">
        <f xml:space="preserve"> 'Model Checks and Alerts'!F16</f>
        <v>0</v>
      </c>
      <c r="G2" s="66" t="s">
        <v>267</v>
      </c>
      <c r="H2" s="30"/>
      <c r="I2" s="30"/>
      <c r="J2" s="4">
        <f t="shared" ref="J2:O2" si="0" xml:space="preserve"> J$109</f>
        <v>45747</v>
      </c>
      <c r="K2" s="4">
        <f t="shared" si="0"/>
        <v>46112</v>
      </c>
      <c r="L2" s="4">
        <f t="shared" si="0"/>
        <v>46477</v>
      </c>
      <c r="M2" s="4">
        <f t="shared" si="0"/>
        <v>46843</v>
      </c>
      <c r="N2" s="4">
        <f t="shared" si="0"/>
        <v>47208</v>
      </c>
      <c r="O2" s="4">
        <f t="shared" si="0"/>
        <v>47573</v>
      </c>
      <c r="P2" s="4"/>
      <c r="Q2" s="4"/>
      <c r="R2" s="4"/>
      <c r="S2" s="4"/>
      <c r="T2" s="4"/>
      <c r="U2" s="4"/>
      <c r="V2" s="4"/>
      <c r="W2" s="4"/>
      <c r="X2" s="4"/>
      <c r="Y2" s="4"/>
      <c r="Z2" s="4"/>
    </row>
    <row r="3" spans="1:26" s="1" customFormat="1" x14ac:dyDescent="0.2">
      <c r="A3" s="48"/>
      <c r="B3" s="48"/>
      <c r="C3" s="69"/>
      <c r="D3" s="93"/>
      <c r="E3" s="35" t="s">
        <v>408</v>
      </c>
      <c r="H3" s="30"/>
      <c r="I3" s="30"/>
      <c r="J3" s="248">
        <f t="shared" ref="J3:O3" si="1" xml:space="preserve"> J$117</f>
        <v>2025</v>
      </c>
      <c r="K3" s="248">
        <f t="shared" si="1"/>
        <v>2026</v>
      </c>
      <c r="L3" s="248">
        <f t="shared" si="1"/>
        <v>2027</v>
      </c>
      <c r="M3" s="248">
        <f t="shared" si="1"/>
        <v>2028</v>
      </c>
      <c r="N3" s="248">
        <f t="shared" si="1"/>
        <v>2029</v>
      </c>
      <c r="O3" s="248">
        <f t="shared" si="1"/>
        <v>2030</v>
      </c>
      <c r="P3" s="5"/>
      <c r="Q3" s="5"/>
      <c r="R3" s="5"/>
      <c r="S3" s="5"/>
      <c r="T3" s="5"/>
      <c r="U3" s="5"/>
      <c r="V3" s="5"/>
      <c r="W3" s="5"/>
      <c r="X3" s="5"/>
      <c r="Y3" s="5"/>
      <c r="Z3" s="5"/>
    </row>
    <row r="4" spans="1:26" s="8" customFormat="1" x14ac:dyDescent="0.2">
      <c r="A4" s="48"/>
      <c r="B4" s="48"/>
      <c r="C4" s="69"/>
      <c r="D4" s="93"/>
      <c r="E4" s="30" t="s">
        <v>49</v>
      </c>
      <c r="F4" s="33"/>
      <c r="G4" s="30"/>
      <c r="H4" s="30"/>
      <c r="I4" s="30"/>
      <c r="J4" s="8">
        <f t="shared" ref="J4:O4" si="2" xml:space="preserve"> J$121</f>
        <v>1</v>
      </c>
      <c r="K4" s="8">
        <f t="shared" si="2"/>
        <v>2</v>
      </c>
      <c r="L4" s="8">
        <f t="shared" si="2"/>
        <v>3</v>
      </c>
      <c r="M4" s="8">
        <f t="shared" si="2"/>
        <v>4</v>
      </c>
      <c r="N4" s="8">
        <f t="shared" si="2"/>
        <v>5</v>
      </c>
      <c r="O4" s="8">
        <f t="shared" si="2"/>
        <v>6</v>
      </c>
    </row>
    <row r="5" spans="1:26" s="1" customFormat="1" x14ac:dyDescent="0.2">
      <c r="A5" s="48"/>
      <c r="B5" s="48"/>
      <c r="C5" s="69"/>
      <c r="D5" s="93"/>
      <c r="E5" s="30" t="s">
        <v>81</v>
      </c>
      <c r="F5" s="33" t="s">
        <v>493</v>
      </c>
      <c r="G5" s="33" t="s">
        <v>444</v>
      </c>
      <c r="H5" s="33" t="s">
        <v>409</v>
      </c>
      <c r="I5" s="30"/>
      <c r="J5" s="3"/>
      <c r="K5" s="3"/>
      <c r="L5" s="3"/>
      <c r="M5" s="3"/>
      <c r="N5" s="3"/>
      <c r="O5" s="3"/>
      <c r="P5" s="3"/>
      <c r="Q5" s="3"/>
      <c r="R5" s="3"/>
      <c r="S5" s="3"/>
      <c r="T5" s="3"/>
      <c r="U5" s="3"/>
      <c r="V5" s="3"/>
      <c r="W5" s="3"/>
      <c r="X5" s="3"/>
      <c r="Y5" s="3"/>
      <c r="Z5" s="3"/>
    </row>
    <row r="6" spans="1:26" x14ac:dyDescent="0.2">
      <c r="D6" s="35"/>
      <c r="F6" s="33"/>
      <c r="G6" s="33"/>
      <c r="H6" s="33"/>
    </row>
    <row r="7" spans="1:26" x14ac:dyDescent="0.2"/>
    <row r="8" spans="1:26" x14ac:dyDescent="0.2"/>
    <row r="9" spans="1:26" collapsed="1" x14ac:dyDescent="0.2">
      <c r="A9" s="33" t="s">
        <v>180</v>
      </c>
    </row>
    <row r="10" spans="1:26" hidden="1" outlineLevel="1" x14ac:dyDescent="0.2">
      <c r="B10" s="33" t="s">
        <v>637</v>
      </c>
    </row>
    <row r="11" spans="1:26" hidden="1" outlineLevel="1" x14ac:dyDescent="0.2">
      <c r="E11" s="35" t="str">
        <f t="shared" ref="E11:O11" si="3" xml:space="preserve"> E$121</f>
        <v>Period number</v>
      </c>
      <c r="F11" s="18">
        <f t="shared" si="3"/>
        <v>0</v>
      </c>
      <c r="G11" s="18" t="str">
        <f t="shared" si="3"/>
        <v>Counter</v>
      </c>
      <c r="H11" s="18">
        <f t="shared" si="3"/>
        <v>0</v>
      </c>
      <c r="I11" s="18">
        <f t="shared" si="3"/>
        <v>0</v>
      </c>
      <c r="J11" s="18">
        <f t="shared" si="3"/>
        <v>1</v>
      </c>
      <c r="K11" s="18">
        <f t="shared" si="3"/>
        <v>2</v>
      </c>
      <c r="L11" s="18">
        <f t="shared" si="3"/>
        <v>3</v>
      </c>
      <c r="M11" s="18">
        <f t="shared" si="3"/>
        <v>4</v>
      </c>
      <c r="N11" s="18">
        <f t="shared" si="3"/>
        <v>5</v>
      </c>
      <c r="O11" s="18">
        <f t="shared" si="3"/>
        <v>6</v>
      </c>
    </row>
    <row r="12" spans="1:26" hidden="1" outlineLevel="1" x14ac:dyDescent="0.2">
      <c r="E12" s="35" t="s">
        <v>637</v>
      </c>
      <c r="G12" s="35" t="s">
        <v>24</v>
      </c>
      <c r="H12" s="11">
        <f xml:space="preserve"> SUM( J12:O12 )</f>
        <v>1</v>
      </c>
      <c r="J12" s="11">
        <f t="shared" ref="J12:O12" si="4" xml:space="preserve"> IF( J11 = 1, 1, 0 )</f>
        <v>1</v>
      </c>
      <c r="K12" s="11">
        <f t="shared" si="4"/>
        <v>0</v>
      </c>
      <c r="L12" s="11">
        <f t="shared" si="4"/>
        <v>0</v>
      </c>
      <c r="M12" s="11">
        <f t="shared" si="4"/>
        <v>0</v>
      </c>
      <c r="N12" s="11">
        <f t="shared" si="4"/>
        <v>0</v>
      </c>
      <c r="O12" s="11">
        <f t="shared" si="4"/>
        <v>0</v>
      </c>
    </row>
    <row r="13" spans="1:26" hidden="1" outlineLevel="1" x14ac:dyDescent="0.2"/>
    <row r="14" spans="1:26" hidden="1" outlineLevel="1" x14ac:dyDescent="0.2"/>
    <row r="15" spans="1:26" hidden="1" outlineLevel="1" x14ac:dyDescent="0.2">
      <c r="B15" s="33" t="s">
        <v>585</v>
      </c>
    </row>
    <row r="16" spans="1:26" hidden="1" outlineLevel="1" x14ac:dyDescent="0.2">
      <c r="E16" s="35" t="str">
        <f t="shared" ref="E16:O16" si="5" xml:space="preserve"> E$121</f>
        <v>Period number</v>
      </c>
      <c r="F16" s="18">
        <f t="shared" si="5"/>
        <v>0</v>
      </c>
      <c r="G16" s="18" t="str">
        <f t="shared" si="5"/>
        <v>Counter</v>
      </c>
      <c r="H16" s="18">
        <f t="shared" si="5"/>
        <v>0</v>
      </c>
      <c r="I16" s="18">
        <f t="shared" si="5"/>
        <v>0</v>
      </c>
      <c r="J16" s="18">
        <f t="shared" si="5"/>
        <v>1</v>
      </c>
      <c r="K16" s="18">
        <f t="shared" si="5"/>
        <v>2</v>
      </c>
      <c r="L16" s="18">
        <f t="shared" si="5"/>
        <v>3</v>
      </c>
      <c r="M16" s="18">
        <f t="shared" si="5"/>
        <v>4</v>
      </c>
      <c r="N16" s="18">
        <f t="shared" si="5"/>
        <v>5</v>
      </c>
      <c r="O16" s="18">
        <f t="shared" si="5"/>
        <v>6</v>
      </c>
    </row>
    <row r="17" spans="1:15" hidden="1" outlineLevel="1" x14ac:dyDescent="0.2">
      <c r="A17" s="16"/>
      <c r="B17" s="16"/>
      <c r="C17" s="27"/>
      <c r="D17" s="26"/>
      <c r="E17" s="9" t="s">
        <v>585</v>
      </c>
      <c r="F17" s="29">
        <f xml:space="preserve"> MAX( $J16:$O16 )</f>
        <v>6</v>
      </c>
      <c r="G17" s="9" t="s">
        <v>25</v>
      </c>
    </row>
    <row r="18" spans="1:15" hidden="1" outlineLevel="1" x14ac:dyDescent="0.2"/>
    <row r="19" spans="1:15" hidden="1" outlineLevel="1" x14ac:dyDescent="0.2"/>
    <row r="20" spans="1:15" hidden="1" outlineLevel="1" x14ac:dyDescent="0.2">
      <c r="B20" s="33" t="s">
        <v>586</v>
      </c>
    </row>
    <row r="21" spans="1:15" hidden="1" outlineLevel="1" x14ac:dyDescent="0.2">
      <c r="A21" s="13"/>
      <c r="B21" s="13"/>
      <c r="C21" s="21"/>
      <c r="D21" s="20"/>
      <c r="E21" s="14" t="str">
        <f xml:space="preserve"> Inputs!E$10</f>
        <v>Start date</v>
      </c>
      <c r="F21" s="96">
        <f xml:space="preserve"> Inputs!F$10</f>
        <v>45383</v>
      </c>
      <c r="G21" s="14" t="str">
        <f xml:space="preserve"> Inputs!G$10</f>
        <v>date</v>
      </c>
    </row>
    <row r="22" spans="1:15" hidden="1" outlineLevel="1" x14ac:dyDescent="0.2">
      <c r="A22" s="13"/>
      <c r="B22" s="13"/>
      <c r="C22" s="21"/>
      <c r="D22" s="20"/>
      <c r="E22" s="14" t="str">
        <f xml:space="preserve"> Inputs!E$12</f>
        <v>Months per period (Primary)</v>
      </c>
      <c r="F22" s="22">
        <f xml:space="preserve"> Inputs!F$12</f>
        <v>12</v>
      </c>
      <c r="G22" s="14" t="str">
        <f xml:space="preserve"> Inputs!G$12</f>
        <v>Months</v>
      </c>
    </row>
    <row r="23" spans="1:15" hidden="1" outlineLevel="1" x14ac:dyDescent="0.2">
      <c r="E23" s="35" t="str">
        <f t="shared" ref="E23:O23" si="6" xml:space="preserve"> E$12</f>
        <v>1st model column flag</v>
      </c>
      <c r="F23" s="11">
        <f t="shared" si="6"/>
        <v>0</v>
      </c>
      <c r="G23" s="11" t="str">
        <f t="shared" si="6"/>
        <v>flag</v>
      </c>
      <c r="H23" s="11">
        <f t="shared" si="6"/>
        <v>1</v>
      </c>
      <c r="I23" s="11">
        <f t="shared" si="6"/>
        <v>0</v>
      </c>
      <c r="J23" s="11">
        <f t="shared" si="6"/>
        <v>1</v>
      </c>
      <c r="K23" s="11">
        <f t="shared" si="6"/>
        <v>0</v>
      </c>
      <c r="L23" s="11">
        <f t="shared" si="6"/>
        <v>0</v>
      </c>
      <c r="M23" s="11">
        <f t="shared" si="6"/>
        <v>0</v>
      </c>
      <c r="N23" s="11">
        <f t="shared" si="6"/>
        <v>0</v>
      </c>
      <c r="O23" s="11">
        <f t="shared" si="6"/>
        <v>0</v>
      </c>
    </row>
    <row r="24" spans="1:15" hidden="1" outlineLevel="1" x14ac:dyDescent="0.2">
      <c r="E24" s="35" t="s">
        <v>586</v>
      </c>
      <c r="G24" s="35" t="s">
        <v>414</v>
      </c>
      <c r="J24" s="19">
        <f t="shared" ref="J24:O24" si="7" xml:space="preserve"> IF( J23 = 1, $F21, DATE( YEAR( I24 ), MONTH( I24 ) + $F22, DAY( 1 ) ) )</f>
        <v>45383</v>
      </c>
      <c r="K24" s="19">
        <f t="shared" si="7"/>
        <v>45748</v>
      </c>
      <c r="L24" s="19">
        <f t="shared" si="7"/>
        <v>46113</v>
      </c>
      <c r="M24" s="19">
        <f t="shared" si="7"/>
        <v>46478</v>
      </c>
      <c r="N24" s="19">
        <f t="shared" si="7"/>
        <v>46844</v>
      </c>
      <c r="O24" s="19">
        <f t="shared" si="7"/>
        <v>47209</v>
      </c>
    </row>
    <row r="25" spans="1:15" hidden="1" outlineLevel="1" x14ac:dyDescent="0.2"/>
    <row r="26" spans="1:15" hidden="1" outlineLevel="1" x14ac:dyDescent="0.2"/>
    <row r="27" spans="1:15" hidden="1" outlineLevel="1" x14ac:dyDescent="0.2">
      <c r="B27" s="33" t="s">
        <v>526</v>
      </c>
    </row>
    <row r="28" spans="1:15" hidden="1" outlineLevel="1" x14ac:dyDescent="0.2">
      <c r="A28" s="13"/>
      <c r="B28" s="13"/>
      <c r="C28" s="21"/>
      <c r="D28" s="20"/>
      <c r="E28" s="14" t="str">
        <f xml:space="preserve"> Inputs!E$12</f>
        <v>Months per period (Primary)</v>
      </c>
      <c r="F28" s="22">
        <f xml:space="preserve"> Inputs!F$12</f>
        <v>12</v>
      </c>
      <c r="G28" s="14" t="str">
        <f xml:space="preserve"> Inputs!G$12</f>
        <v>Months</v>
      </c>
    </row>
    <row r="29" spans="1:15" hidden="1" outlineLevel="1" x14ac:dyDescent="0.2">
      <c r="E29" s="35" t="str">
        <f t="shared" ref="E29:O29" si="8" xml:space="preserve"> E$24</f>
        <v>Model period beginning</v>
      </c>
      <c r="F29" s="19">
        <f t="shared" si="8"/>
        <v>0</v>
      </c>
      <c r="G29" s="19" t="str">
        <f t="shared" si="8"/>
        <v>date</v>
      </c>
      <c r="H29" s="19">
        <f t="shared" si="8"/>
        <v>0</v>
      </c>
      <c r="I29" s="19">
        <f t="shared" si="8"/>
        <v>0</v>
      </c>
      <c r="J29" s="19">
        <f t="shared" si="8"/>
        <v>45383</v>
      </c>
      <c r="K29" s="19">
        <f t="shared" si="8"/>
        <v>45748</v>
      </c>
      <c r="L29" s="19">
        <f t="shared" si="8"/>
        <v>46113</v>
      </c>
      <c r="M29" s="19">
        <f t="shared" si="8"/>
        <v>46478</v>
      </c>
      <c r="N29" s="19">
        <f t="shared" si="8"/>
        <v>46844</v>
      </c>
      <c r="O29" s="19">
        <f t="shared" si="8"/>
        <v>47209</v>
      </c>
    </row>
    <row r="30" spans="1:15" hidden="1" outlineLevel="1" x14ac:dyDescent="0.2">
      <c r="E30" s="35" t="s">
        <v>526</v>
      </c>
      <c r="G30" s="35" t="s">
        <v>414</v>
      </c>
      <c r="J30" s="19">
        <f t="shared" ref="J30:O30" si="9" xml:space="preserve"> DATE( YEAR( J29 ), MONTH( J29 ) + $F28, DAY( J29 ) - 1 )</f>
        <v>45747</v>
      </c>
      <c r="K30" s="19">
        <f t="shared" si="9"/>
        <v>46112</v>
      </c>
      <c r="L30" s="19">
        <f t="shared" si="9"/>
        <v>46477</v>
      </c>
      <c r="M30" s="19">
        <f t="shared" si="9"/>
        <v>46843</v>
      </c>
      <c r="N30" s="19">
        <f t="shared" si="9"/>
        <v>47208</v>
      </c>
      <c r="O30" s="19">
        <f t="shared" si="9"/>
        <v>47573</v>
      </c>
    </row>
    <row r="31" spans="1:15" hidden="1" outlineLevel="1" x14ac:dyDescent="0.2"/>
    <row r="32" spans="1:15" x14ac:dyDescent="0.2"/>
    <row r="33" spans="1:15" collapsed="1" x14ac:dyDescent="0.2">
      <c r="A33" s="33" t="s">
        <v>225</v>
      </c>
    </row>
    <row r="34" spans="1:15" hidden="1" outlineLevel="1" x14ac:dyDescent="0.2">
      <c r="B34" s="33" t="s">
        <v>61</v>
      </c>
    </row>
    <row r="35" spans="1:15" hidden="1" outlineLevel="1" x14ac:dyDescent="0.2">
      <c r="A35" s="13"/>
      <c r="B35" s="13"/>
      <c r="C35" s="21"/>
      <c r="D35" s="20"/>
      <c r="E35" s="14" t="str">
        <f xml:space="preserve"> Inputs!E$10</f>
        <v>Start date</v>
      </c>
      <c r="F35" s="96">
        <f xml:space="preserve"> Inputs!F$10</f>
        <v>45383</v>
      </c>
      <c r="G35" s="14" t="str">
        <f xml:space="preserve"> Inputs!G$10</f>
        <v>date</v>
      </c>
    </row>
    <row r="36" spans="1:15" hidden="1" outlineLevel="1" x14ac:dyDescent="0.2">
      <c r="A36" s="13"/>
      <c r="B36" s="13"/>
      <c r="C36" s="21"/>
      <c r="D36" s="20"/>
      <c r="E36" s="14" t="str">
        <f xml:space="preserve"> Inputs!E$12</f>
        <v>Months per period (Primary)</v>
      </c>
      <c r="F36" s="22">
        <f xml:space="preserve"> Inputs!F$12</f>
        <v>12</v>
      </c>
      <c r="G36" s="14" t="str">
        <f xml:space="preserve"> Inputs!G$12</f>
        <v>Months</v>
      </c>
    </row>
    <row r="37" spans="1:15" hidden="1" outlineLevel="1" x14ac:dyDescent="0.2">
      <c r="E37" s="35" t="str">
        <f t="shared" ref="E37:O37" si="10" xml:space="preserve"> E$121</f>
        <v>Period number</v>
      </c>
      <c r="F37" s="18">
        <f t="shared" si="10"/>
        <v>0</v>
      </c>
      <c r="G37" s="18" t="str">
        <f t="shared" si="10"/>
        <v>Counter</v>
      </c>
      <c r="H37" s="18">
        <f t="shared" si="10"/>
        <v>0</v>
      </c>
      <c r="I37" s="18">
        <f t="shared" si="10"/>
        <v>0</v>
      </c>
      <c r="J37" s="18">
        <f t="shared" si="10"/>
        <v>1</v>
      </c>
      <c r="K37" s="18">
        <f t="shared" si="10"/>
        <v>2</v>
      </c>
      <c r="L37" s="18">
        <f t="shared" si="10"/>
        <v>3</v>
      </c>
      <c r="M37" s="18">
        <f t="shared" si="10"/>
        <v>4</v>
      </c>
      <c r="N37" s="18">
        <f t="shared" si="10"/>
        <v>5</v>
      </c>
      <c r="O37" s="18">
        <f t="shared" si="10"/>
        <v>6</v>
      </c>
    </row>
    <row r="38" spans="1:15" hidden="1" outlineLevel="1" x14ac:dyDescent="0.2">
      <c r="E38" s="35" t="s">
        <v>61</v>
      </c>
      <c r="G38" s="35" t="s">
        <v>414</v>
      </c>
      <c r="J38" s="19">
        <f t="shared" ref="J38:O38" si="11" xml:space="preserve"> IF( J37 = 1, $F35, EDATE( I38, $F36 ) )</f>
        <v>45383</v>
      </c>
      <c r="K38" s="19">
        <f t="shared" si="11"/>
        <v>45748</v>
      </c>
      <c r="L38" s="19">
        <f t="shared" si="11"/>
        <v>46113</v>
      </c>
      <c r="M38" s="19">
        <f t="shared" si="11"/>
        <v>46478</v>
      </c>
      <c r="N38" s="19">
        <f t="shared" si="11"/>
        <v>46844</v>
      </c>
      <c r="O38" s="19">
        <f t="shared" si="11"/>
        <v>47209</v>
      </c>
    </row>
    <row r="39" spans="1:15" hidden="1" outlineLevel="1" x14ac:dyDescent="0.2"/>
    <row r="40" spans="1:15" hidden="1" outlineLevel="1" x14ac:dyDescent="0.2"/>
    <row r="41" spans="1:15" hidden="1" outlineLevel="1" x14ac:dyDescent="0.2">
      <c r="B41" s="33" t="s">
        <v>62</v>
      </c>
    </row>
    <row r="42" spans="1:15" hidden="1" outlineLevel="1" x14ac:dyDescent="0.2">
      <c r="E42" s="35" t="str">
        <f t="shared" ref="E42:O42" si="12" xml:space="preserve"> E$121</f>
        <v>Period number</v>
      </c>
      <c r="F42" s="18">
        <f t="shared" si="12"/>
        <v>0</v>
      </c>
      <c r="G42" s="18" t="str">
        <f t="shared" si="12"/>
        <v>Counter</v>
      </c>
      <c r="H42" s="18">
        <f t="shared" si="12"/>
        <v>0</v>
      </c>
      <c r="I42" s="18">
        <f t="shared" si="12"/>
        <v>0</v>
      </c>
      <c r="J42" s="18">
        <f t="shared" si="12"/>
        <v>1</v>
      </c>
      <c r="K42" s="18">
        <f t="shared" si="12"/>
        <v>2</v>
      </c>
      <c r="L42" s="18">
        <f t="shared" si="12"/>
        <v>3</v>
      </c>
      <c r="M42" s="18">
        <f t="shared" si="12"/>
        <v>4</v>
      </c>
      <c r="N42" s="18">
        <f t="shared" si="12"/>
        <v>5</v>
      </c>
      <c r="O42" s="18">
        <f t="shared" si="12"/>
        <v>6</v>
      </c>
    </row>
    <row r="43" spans="1:15" s="9" customFormat="1" hidden="1" outlineLevel="1" x14ac:dyDescent="0.2">
      <c r="A43" s="16"/>
      <c r="B43" s="16"/>
      <c r="C43" s="27"/>
      <c r="D43" s="26"/>
      <c r="E43" s="9" t="s">
        <v>62</v>
      </c>
      <c r="F43" s="29">
        <f xml:space="preserve"> MAX( $J42:$O42 )</f>
        <v>6</v>
      </c>
    </row>
    <row r="44" spans="1:15" hidden="1" outlineLevel="1" x14ac:dyDescent="0.2"/>
    <row r="45" spans="1:15" hidden="1" outlineLevel="1" x14ac:dyDescent="0.2"/>
    <row r="46" spans="1:15" hidden="1" outlineLevel="1" x14ac:dyDescent="0.2">
      <c r="B46" s="33" t="s">
        <v>539</v>
      </c>
    </row>
    <row r="47" spans="1:15" hidden="1" outlineLevel="1" x14ac:dyDescent="0.2">
      <c r="E47" s="35" t="str">
        <f t="shared" ref="E47:O47" si="13" xml:space="preserve"> E$12</f>
        <v>1st model column flag</v>
      </c>
      <c r="F47" s="11">
        <f t="shared" si="13"/>
        <v>0</v>
      </c>
      <c r="G47" s="11" t="str">
        <f t="shared" si="13"/>
        <v>flag</v>
      </c>
      <c r="H47" s="11">
        <f t="shared" si="13"/>
        <v>1</v>
      </c>
      <c r="I47" s="11">
        <f t="shared" si="13"/>
        <v>0</v>
      </c>
      <c r="J47" s="11">
        <f t="shared" si="13"/>
        <v>1</v>
      </c>
      <c r="K47" s="11">
        <f t="shared" si="13"/>
        <v>0</v>
      </c>
      <c r="L47" s="11">
        <f t="shared" si="13"/>
        <v>0</v>
      </c>
      <c r="M47" s="11">
        <f t="shared" si="13"/>
        <v>0</v>
      </c>
      <c r="N47" s="11">
        <f t="shared" si="13"/>
        <v>0</v>
      </c>
      <c r="O47" s="11">
        <f t="shared" si="13"/>
        <v>0</v>
      </c>
    </row>
    <row r="48" spans="1:15" hidden="1" outlineLevel="1" x14ac:dyDescent="0.2">
      <c r="E48" s="35" t="str">
        <f t="shared" ref="E48:O48" si="14" xml:space="preserve"> E$57</f>
        <v>Forecast start period flag</v>
      </c>
      <c r="F48" s="11">
        <f t="shared" si="14"/>
        <v>0</v>
      </c>
      <c r="G48" s="11" t="str">
        <f t="shared" si="14"/>
        <v>flag</v>
      </c>
      <c r="H48" s="11">
        <f t="shared" si="14"/>
        <v>1</v>
      </c>
      <c r="I48" s="11">
        <f t="shared" si="14"/>
        <v>0</v>
      </c>
      <c r="J48" s="11">
        <f t="shared" si="14"/>
        <v>0</v>
      </c>
      <c r="K48" s="11">
        <f t="shared" si="14"/>
        <v>0</v>
      </c>
      <c r="L48" s="11">
        <f t="shared" si="14"/>
        <v>0</v>
      </c>
      <c r="M48" s="11">
        <f t="shared" si="14"/>
        <v>0</v>
      </c>
      <c r="N48" s="11">
        <f t="shared" si="14"/>
        <v>1</v>
      </c>
      <c r="O48" s="11">
        <f t="shared" si="14"/>
        <v>0</v>
      </c>
    </row>
    <row r="49" spans="1:15" hidden="1" outlineLevel="1" x14ac:dyDescent="0.2">
      <c r="A49" s="16"/>
      <c r="B49" s="16"/>
      <c r="C49" s="27"/>
      <c r="D49" s="26"/>
      <c r="E49" s="9" t="s">
        <v>539</v>
      </c>
      <c r="F49" s="9"/>
      <c r="G49" s="9" t="s">
        <v>123</v>
      </c>
      <c r="H49" s="9"/>
      <c r="I49" s="9"/>
      <c r="J49" s="51">
        <f t="shared" ref="J49:O49" si="15" xml:space="preserve"> I49 + SUM( J47:J48 )</f>
        <v>1</v>
      </c>
      <c r="K49" s="51">
        <f t="shared" si="15"/>
        <v>1</v>
      </c>
      <c r="L49" s="51">
        <f t="shared" si="15"/>
        <v>1</v>
      </c>
      <c r="M49" s="51">
        <f t="shared" si="15"/>
        <v>1</v>
      </c>
      <c r="N49" s="51">
        <f t="shared" si="15"/>
        <v>2</v>
      </c>
      <c r="O49" s="51">
        <f t="shared" si="15"/>
        <v>2</v>
      </c>
    </row>
    <row r="50" spans="1:15" hidden="1" outlineLevel="1" x14ac:dyDescent="0.2"/>
    <row r="51" spans="1:15" x14ac:dyDescent="0.2"/>
    <row r="52" spans="1:15" collapsed="1" x14ac:dyDescent="0.2">
      <c r="A52" s="33" t="s">
        <v>540</v>
      </c>
    </row>
    <row r="53" spans="1:15" hidden="1" outlineLevel="1" x14ac:dyDescent="0.2">
      <c r="B53" s="33" t="s">
        <v>677</v>
      </c>
    </row>
    <row r="54" spans="1:15" hidden="1" outlineLevel="1" x14ac:dyDescent="0.2">
      <c r="A54" s="13"/>
      <c r="B54" s="13"/>
      <c r="C54" s="21"/>
      <c r="D54" s="20"/>
      <c r="E54" s="14" t="str">
        <f xml:space="preserve"> Inputs!E$16</f>
        <v>Forecast start date</v>
      </c>
      <c r="F54" s="96">
        <f xml:space="preserve"> Inputs!F$16</f>
        <v>46844</v>
      </c>
      <c r="G54" s="14" t="str">
        <f xml:space="preserve"> Inputs!G$16</f>
        <v>date</v>
      </c>
    </row>
    <row r="55" spans="1:15" hidden="1" outlineLevel="1" x14ac:dyDescent="0.2">
      <c r="E55" s="35" t="str">
        <f t="shared" ref="E55:O55" si="16" xml:space="preserve"> E$24</f>
        <v>Model period beginning</v>
      </c>
      <c r="F55" s="19">
        <f t="shared" si="16"/>
        <v>0</v>
      </c>
      <c r="G55" s="19" t="str">
        <f t="shared" si="16"/>
        <v>date</v>
      </c>
      <c r="H55" s="19">
        <f t="shared" si="16"/>
        <v>0</v>
      </c>
      <c r="I55" s="19">
        <f t="shared" si="16"/>
        <v>0</v>
      </c>
      <c r="J55" s="19">
        <f t="shared" si="16"/>
        <v>45383</v>
      </c>
      <c r="K55" s="19">
        <f t="shared" si="16"/>
        <v>45748</v>
      </c>
      <c r="L55" s="19">
        <f t="shared" si="16"/>
        <v>46113</v>
      </c>
      <c r="M55" s="19">
        <f t="shared" si="16"/>
        <v>46478</v>
      </c>
      <c r="N55" s="19">
        <f t="shared" si="16"/>
        <v>46844</v>
      </c>
      <c r="O55" s="19">
        <f t="shared" si="16"/>
        <v>47209</v>
      </c>
    </row>
    <row r="56" spans="1:15" hidden="1" outlineLevel="1" x14ac:dyDescent="0.2">
      <c r="E56" s="35" t="str">
        <f t="shared" ref="E56:O56" si="17" xml:space="preserve"> E$30</f>
        <v>Model period ending</v>
      </c>
      <c r="F56" s="19">
        <f t="shared" si="17"/>
        <v>0</v>
      </c>
      <c r="G56" s="19" t="str">
        <f t="shared" si="17"/>
        <v>date</v>
      </c>
      <c r="H56" s="19">
        <f t="shared" si="17"/>
        <v>0</v>
      </c>
      <c r="I56" s="19">
        <f t="shared" si="17"/>
        <v>0</v>
      </c>
      <c r="J56" s="19">
        <f t="shared" si="17"/>
        <v>45747</v>
      </c>
      <c r="K56" s="19">
        <f t="shared" si="17"/>
        <v>46112</v>
      </c>
      <c r="L56" s="19">
        <f t="shared" si="17"/>
        <v>46477</v>
      </c>
      <c r="M56" s="19">
        <f t="shared" si="17"/>
        <v>46843</v>
      </c>
      <c r="N56" s="19">
        <f t="shared" si="17"/>
        <v>47208</v>
      </c>
      <c r="O56" s="19">
        <f t="shared" si="17"/>
        <v>47573</v>
      </c>
    </row>
    <row r="57" spans="1:15" hidden="1" outlineLevel="1" x14ac:dyDescent="0.2">
      <c r="E57" s="35" t="s">
        <v>677</v>
      </c>
      <c r="G57" s="35" t="s">
        <v>24</v>
      </c>
      <c r="H57" s="11">
        <f xml:space="preserve"> SUM( J57:O57 )</f>
        <v>1</v>
      </c>
      <c r="J57" s="11">
        <f t="shared" ref="J57:O57" si="18" xml:space="preserve"> IF( AND( $F54 &gt;= J55, $F54 &lt;= J56 ), 1, 0 )</f>
        <v>0</v>
      </c>
      <c r="K57" s="11">
        <f t="shared" si="18"/>
        <v>0</v>
      </c>
      <c r="L57" s="11">
        <f t="shared" si="18"/>
        <v>0</v>
      </c>
      <c r="M57" s="11">
        <f t="shared" si="18"/>
        <v>0</v>
      </c>
      <c r="N57" s="11">
        <f t="shared" si="18"/>
        <v>1</v>
      </c>
      <c r="O57" s="11">
        <f t="shared" si="18"/>
        <v>0</v>
      </c>
    </row>
    <row r="58" spans="1:15" hidden="1" outlineLevel="1" x14ac:dyDescent="0.2"/>
    <row r="59" spans="1:15" hidden="1" outlineLevel="1" x14ac:dyDescent="0.2"/>
    <row r="60" spans="1:15" hidden="1" outlineLevel="1" x14ac:dyDescent="0.2"/>
    <row r="61" spans="1:15" hidden="1" outlineLevel="1" x14ac:dyDescent="0.2">
      <c r="B61" s="33" t="s">
        <v>332</v>
      </c>
    </row>
    <row r="62" spans="1:15" hidden="1" outlineLevel="2" x14ac:dyDescent="0.2">
      <c r="B62" s="33" t="s">
        <v>678</v>
      </c>
    </row>
    <row r="63" spans="1:15" hidden="1" outlineLevel="2" x14ac:dyDescent="0.2">
      <c r="A63" s="13"/>
      <c r="B63" s="13"/>
      <c r="C63" s="21"/>
      <c r="D63" s="20"/>
      <c r="E63" s="14" t="str">
        <f xml:space="preserve"> Inputs!E$16</f>
        <v>Forecast start date</v>
      </c>
      <c r="F63" s="96">
        <f xml:space="preserve"> Inputs!F$16</f>
        <v>46844</v>
      </c>
      <c r="G63" s="14" t="str">
        <f xml:space="preserve"> Inputs!G$16</f>
        <v>date</v>
      </c>
    </row>
    <row r="64" spans="1:15" hidden="1" outlineLevel="2" x14ac:dyDescent="0.2">
      <c r="A64" s="13"/>
      <c r="B64" s="13"/>
      <c r="C64" s="21"/>
      <c r="D64" s="20"/>
      <c r="E64" s="14" t="str">
        <f xml:space="preserve"> Inputs!E$17</f>
        <v>Forecast duration</v>
      </c>
      <c r="F64" s="22">
        <f xml:space="preserve"> Inputs!F$17</f>
        <v>2</v>
      </c>
      <c r="G64" s="14" t="str">
        <f xml:space="preserve"> Inputs!G$17</f>
        <v>years #</v>
      </c>
    </row>
    <row r="65" spans="1:15" hidden="1" outlineLevel="2" x14ac:dyDescent="0.2">
      <c r="E65" s="35" t="s">
        <v>678</v>
      </c>
      <c r="F65" s="19">
        <f xml:space="preserve"> DATE( YEAR( $F63 ) + $F64, MONTH( $F63 ), DAY( $F63 ) - 1 )</f>
        <v>47573</v>
      </c>
      <c r="G65" s="35" t="s">
        <v>414</v>
      </c>
    </row>
    <row r="66" spans="1:15" hidden="1" outlineLevel="2" x14ac:dyDescent="0.2"/>
    <row r="67" spans="1:15" hidden="1" outlineLevel="2" x14ac:dyDescent="0.2"/>
    <row r="68" spans="1:15" hidden="1" outlineLevel="2" x14ac:dyDescent="0.2">
      <c r="B68" s="33" t="s">
        <v>332</v>
      </c>
    </row>
    <row r="69" spans="1:15" hidden="1" outlineLevel="2" x14ac:dyDescent="0.2">
      <c r="E69" s="35" t="str">
        <f t="shared" ref="E69:G69" si="19" xml:space="preserve"> E$65</f>
        <v>Forecast end date</v>
      </c>
      <c r="F69" s="19">
        <f t="shared" si="19"/>
        <v>47573</v>
      </c>
      <c r="G69" s="35" t="str">
        <f t="shared" si="19"/>
        <v>date</v>
      </c>
    </row>
    <row r="70" spans="1:15" hidden="1" outlineLevel="2" x14ac:dyDescent="0.2">
      <c r="E70" s="35" t="str">
        <f t="shared" ref="E70:O70" si="20" xml:space="preserve"> E$24</f>
        <v>Model period beginning</v>
      </c>
      <c r="F70" s="19">
        <f t="shared" si="20"/>
        <v>0</v>
      </c>
      <c r="G70" s="19" t="str">
        <f t="shared" si="20"/>
        <v>date</v>
      </c>
      <c r="H70" s="19">
        <f t="shared" si="20"/>
        <v>0</v>
      </c>
      <c r="I70" s="19">
        <f t="shared" si="20"/>
        <v>0</v>
      </c>
      <c r="J70" s="19">
        <f t="shared" si="20"/>
        <v>45383</v>
      </c>
      <c r="K70" s="19">
        <f t="shared" si="20"/>
        <v>45748</v>
      </c>
      <c r="L70" s="19">
        <f t="shared" si="20"/>
        <v>46113</v>
      </c>
      <c r="M70" s="19">
        <f t="shared" si="20"/>
        <v>46478</v>
      </c>
      <c r="N70" s="19">
        <f t="shared" si="20"/>
        <v>46844</v>
      </c>
      <c r="O70" s="19">
        <f t="shared" si="20"/>
        <v>47209</v>
      </c>
    </row>
    <row r="71" spans="1:15" hidden="1" outlineLevel="2" x14ac:dyDescent="0.2">
      <c r="E71" s="35" t="str">
        <f t="shared" ref="E71:O71" si="21" xml:space="preserve"> E$30</f>
        <v>Model period ending</v>
      </c>
      <c r="F71" s="19">
        <f t="shared" si="21"/>
        <v>0</v>
      </c>
      <c r="G71" s="19" t="str">
        <f t="shared" si="21"/>
        <v>date</v>
      </c>
      <c r="H71" s="19">
        <f t="shared" si="21"/>
        <v>0</v>
      </c>
      <c r="I71" s="19">
        <f t="shared" si="21"/>
        <v>0</v>
      </c>
      <c r="J71" s="19">
        <f t="shared" si="21"/>
        <v>45747</v>
      </c>
      <c r="K71" s="19">
        <f t="shared" si="21"/>
        <v>46112</v>
      </c>
      <c r="L71" s="19">
        <f t="shared" si="21"/>
        <v>46477</v>
      </c>
      <c r="M71" s="19">
        <f t="shared" si="21"/>
        <v>46843</v>
      </c>
      <c r="N71" s="19">
        <f t="shared" si="21"/>
        <v>47208</v>
      </c>
      <c r="O71" s="19">
        <f t="shared" si="21"/>
        <v>47573</v>
      </c>
    </row>
    <row r="72" spans="1:15" hidden="1" outlineLevel="2" x14ac:dyDescent="0.2">
      <c r="E72" s="35" t="s">
        <v>332</v>
      </c>
      <c r="G72" s="35" t="s">
        <v>24</v>
      </c>
      <c r="H72" s="11">
        <f xml:space="preserve"> SUM( J72:O72 )</f>
        <v>1</v>
      </c>
      <c r="J72" s="11">
        <f t="shared" ref="J72:O72" si="22" xml:space="preserve"> IF( AND( $F69 &gt;= J70, $F69 &lt;= J71 ), 1, 0 )</f>
        <v>0</v>
      </c>
      <c r="K72" s="11">
        <f t="shared" si="22"/>
        <v>0</v>
      </c>
      <c r="L72" s="11">
        <f t="shared" si="22"/>
        <v>0</v>
      </c>
      <c r="M72" s="11">
        <f t="shared" si="22"/>
        <v>0</v>
      </c>
      <c r="N72" s="11">
        <f t="shared" si="22"/>
        <v>0</v>
      </c>
      <c r="O72" s="11">
        <f t="shared" si="22"/>
        <v>1</v>
      </c>
    </row>
    <row r="73" spans="1:15" hidden="1" outlineLevel="2" x14ac:dyDescent="0.2"/>
    <row r="74" spans="1:15" hidden="1" outlineLevel="1" x14ac:dyDescent="0.2"/>
    <row r="75" spans="1:15" hidden="1" outlineLevel="1" x14ac:dyDescent="0.2">
      <c r="B75" s="33" t="s">
        <v>541</v>
      </c>
    </row>
    <row r="76" spans="1:15" hidden="1" outlineLevel="1" x14ac:dyDescent="0.2">
      <c r="E76" s="35" t="str">
        <f t="shared" ref="E76:O76" si="23" xml:space="preserve"> E$85</f>
        <v>Forecast period flag</v>
      </c>
      <c r="F76" s="11">
        <f t="shared" si="23"/>
        <v>0</v>
      </c>
      <c r="G76" s="11" t="str">
        <f t="shared" si="23"/>
        <v>flag</v>
      </c>
      <c r="H76" s="11">
        <f t="shared" si="23"/>
        <v>2</v>
      </c>
      <c r="I76" s="11">
        <f t="shared" si="23"/>
        <v>0</v>
      </c>
      <c r="J76" s="11">
        <f t="shared" si="23"/>
        <v>0</v>
      </c>
      <c r="K76" s="11">
        <f t="shared" si="23"/>
        <v>0</v>
      </c>
      <c r="L76" s="11">
        <f t="shared" si="23"/>
        <v>0</v>
      </c>
      <c r="M76" s="11">
        <f t="shared" si="23"/>
        <v>0</v>
      </c>
      <c r="N76" s="11">
        <f t="shared" si="23"/>
        <v>1</v>
      </c>
      <c r="O76" s="11">
        <f t="shared" si="23"/>
        <v>1</v>
      </c>
    </row>
    <row r="77" spans="1:15" hidden="1" outlineLevel="1" x14ac:dyDescent="0.2">
      <c r="A77" s="16"/>
      <c r="B77" s="16"/>
      <c r="C77" s="27"/>
      <c r="D77" s="26"/>
      <c r="E77" s="9" t="s">
        <v>541</v>
      </c>
      <c r="F77" s="29">
        <f xml:space="preserve"> SUM( $J76:$O76 )</f>
        <v>2</v>
      </c>
      <c r="G77" s="9" t="s">
        <v>287</v>
      </c>
    </row>
    <row r="78" spans="1:15" hidden="1" outlineLevel="1" x14ac:dyDescent="0.2"/>
    <row r="79" spans="1:15" hidden="1" outlineLevel="1" x14ac:dyDescent="0.2"/>
    <row r="80" spans="1:15" hidden="1" outlineLevel="1" x14ac:dyDescent="0.2"/>
    <row r="81" spans="1:15" hidden="1" outlineLevel="1" x14ac:dyDescent="0.2">
      <c r="B81" s="33" t="s">
        <v>133</v>
      </c>
    </row>
    <row r="82" spans="1:15" hidden="1" outlineLevel="2" x14ac:dyDescent="0.2">
      <c r="B82" s="33" t="s">
        <v>133</v>
      </c>
    </row>
    <row r="83" spans="1:15" hidden="1" outlineLevel="2" x14ac:dyDescent="0.2">
      <c r="E83" s="35" t="str">
        <f t="shared" ref="E83:O83" si="24" xml:space="preserve"> E$57</f>
        <v>Forecast start period flag</v>
      </c>
      <c r="F83" s="11">
        <f t="shared" si="24"/>
        <v>0</v>
      </c>
      <c r="G83" s="11" t="str">
        <f t="shared" si="24"/>
        <v>flag</v>
      </c>
      <c r="H83" s="11">
        <f t="shared" si="24"/>
        <v>1</v>
      </c>
      <c r="I83" s="11">
        <f t="shared" si="24"/>
        <v>0</v>
      </c>
      <c r="J83" s="11">
        <f t="shared" si="24"/>
        <v>0</v>
      </c>
      <c r="K83" s="11">
        <f t="shared" si="24"/>
        <v>0</v>
      </c>
      <c r="L83" s="11">
        <f t="shared" si="24"/>
        <v>0</v>
      </c>
      <c r="M83" s="11">
        <f t="shared" si="24"/>
        <v>0</v>
      </c>
      <c r="N83" s="11">
        <f t="shared" si="24"/>
        <v>1</v>
      </c>
      <c r="O83" s="11">
        <f t="shared" si="24"/>
        <v>0</v>
      </c>
    </row>
    <row r="84" spans="1:15" hidden="1" outlineLevel="2" x14ac:dyDescent="0.2">
      <c r="E84" s="35" t="str">
        <f t="shared" ref="E84:O84" si="25" xml:space="preserve"> E$72</f>
        <v>Forecast end period flag</v>
      </c>
      <c r="F84" s="11">
        <f t="shared" si="25"/>
        <v>0</v>
      </c>
      <c r="G84" s="11" t="str">
        <f t="shared" si="25"/>
        <v>flag</v>
      </c>
      <c r="H84" s="11">
        <f t="shared" si="25"/>
        <v>1</v>
      </c>
      <c r="I84" s="11">
        <f t="shared" si="25"/>
        <v>0</v>
      </c>
      <c r="J84" s="11">
        <f t="shared" si="25"/>
        <v>0</v>
      </c>
      <c r="K84" s="11">
        <f t="shared" si="25"/>
        <v>0</v>
      </c>
      <c r="L84" s="11">
        <f t="shared" si="25"/>
        <v>0</v>
      </c>
      <c r="M84" s="11">
        <f t="shared" si="25"/>
        <v>0</v>
      </c>
      <c r="N84" s="11">
        <f t="shared" si="25"/>
        <v>0</v>
      </c>
      <c r="O84" s="11">
        <f t="shared" si="25"/>
        <v>1</v>
      </c>
    </row>
    <row r="85" spans="1:15" hidden="1" outlineLevel="2" x14ac:dyDescent="0.2">
      <c r="A85" s="16"/>
      <c r="B85" s="16"/>
      <c r="C85" s="27"/>
      <c r="D85" s="26"/>
      <c r="E85" s="9" t="s">
        <v>133</v>
      </c>
      <c r="F85" s="9"/>
      <c r="G85" s="9" t="s">
        <v>24</v>
      </c>
      <c r="H85" s="29">
        <f xml:space="preserve"> SUM( J85:O85 )</f>
        <v>2</v>
      </c>
      <c r="I85" s="9"/>
      <c r="J85" s="29">
        <f t="shared" ref="J85:O85" si="26" xml:space="preserve"> J83 + I85 - I84</f>
        <v>0</v>
      </c>
      <c r="K85" s="29">
        <f t="shared" si="26"/>
        <v>0</v>
      </c>
      <c r="L85" s="29">
        <f t="shared" si="26"/>
        <v>0</v>
      </c>
      <c r="M85" s="29">
        <f t="shared" si="26"/>
        <v>0</v>
      </c>
      <c r="N85" s="29">
        <f t="shared" si="26"/>
        <v>1</v>
      </c>
      <c r="O85" s="29">
        <f t="shared" si="26"/>
        <v>1</v>
      </c>
    </row>
    <row r="86" spans="1:15" hidden="1" outlineLevel="2" x14ac:dyDescent="0.2"/>
    <row r="87" spans="1:15" hidden="1" outlineLevel="1" x14ac:dyDescent="0.2"/>
    <row r="88" spans="1:15" hidden="1" outlineLevel="1" x14ac:dyDescent="0.2">
      <c r="B88" s="33" t="s">
        <v>333</v>
      </c>
    </row>
    <row r="89" spans="1:15" hidden="1" outlineLevel="2" x14ac:dyDescent="0.2">
      <c r="B89" s="33" t="s">
        <v>333</v>
      </c>
    </row>
    <row r="90" spans="1:15" hidden="1" outlineLevel="2" x14ac:dyDescent="0.2">
      <c r="E90" s="35" t="str">
        <f t="shared" ref="E90:O90" si="27" xml:space="preserve"> E$12</f>
        <v>1st model column flag</v>
      </c>
      <c r="F90" s="11">
        <f t="shared" si="27"/>
        <v>0</v>
      </c>
      <c r="G90" s="11" t="str">
        <f t="shared" si="27"/>
        <v>flag</v>
      </c>
      <c r="H90" s="11">
        <f t="shared" si="27"/>
        <v>1</v>
      </c>
      <c r="I90" s="11">
        <f t="shared" si="27"/>
        <v>0</v>
      </c>
      <c r="J90" s="11">
        <f t="shared" si="27"/>
        <v>1</v>
      </c>
      <c r="K90" s="11">
        <f t="shared" si="27"/>
        <v>0</v>
      </c>
      <c r="L90" s="11">
        <f t="shared" si="27"/>
        <v>0</v>
      </c>
      <c r="M90" s="11">
        <f t="shared" si="27"/>
        <v>0</v>
      </c>
      <c r="N90" s="11">
        <f t="shared" si="27"/>
        <v>0</v>
      </c>
      <c r="O90" s="11">
        <f t="shared" si="27"/>
        <v>0</v>
      </c>
    </row>
    <row r="91" spans="1:15" hidden="1" outlineLevel="2" x14ac:dyDescent="0.2">
      <c r="E91" s="35" t="str">
        <f t="shared" ref="E91:O91" si="28" xml:space="preserve"> E$57</f>
        <v>Forecast start period flag</v>
      </c>
      <c r="F91" s="11">
        <f t="shared" si="28"/>
        <v>0</v>
      </c>
      <c r="G91" s="11" t="str">
        <f t="shared" si="28"/>
        <v>flag</v>
      </c>
      <c r="H91" s="11">
        <f t="shared" si="28"/>
        <v>1</v>
      </c>
      <c r="I91" s="11">
        <f t="shared" si="28"/>
        <v>0</v>
      </c>
      <c r="J91" s="11">
        <f t="shared" si="28"/>
        <v>0</v>
      </c>
      <c r="K91" s="11">
        <f t="shared" si="28"/>
        <v>0</v>
      </c>
      <c r="L91" s="11">
        <f t="shared" si="28"/>
        <v>0</v>
      </c>
      <c r="M91" s="11">
        <f t="shared" si="28"/>
        <v>0</v>
      </c>
      <c r="N91" s="11">
        <f t="shared" si="28"/>
        <v>1</v>
      </c>
      <c r="O91" s="11">
        <f t="shared" si="28"/>
        <v>0</v>
      </c>
    </row>
    <row r="92" spans="1:15" hidden="1" outlineLevel="2" x14ac:dyDescent="0.2">
      <c r="A92" s="16"/>
      <c r="B92" s="16"/>
      <c r="C92" s="27"/>
      <c r="D92" s="26"/>
      <c r="E92" s="9" t="s">
        <v>333</v>
      </c>
      <c r="F92" s="9"/>
      <c r="G92" s="9" t="s">
        <v>24</v>
      </c>
      <c r="H92" s="29">
        <f xml:space="preserve"> SUM( J92:O92 )</f>
        <v>4</v>
      </c>
      <c r="I92" s="9"/>
      <c r="J92" s="29">
        <f t="shared" ref="J92:O92" si="29" xml:space="preserve"> J90 + I92 - J91</f>
        <v>1</v>
      </c>
      <c r="K92" s="29">
        <f t="shared" si="29"/>
        <v>1</v>
      </c>
      <c r="L92" s="29">
        <f t="shared" si="29"/>
        <v>1</v>
      </c>
      <c r="M92" s="29">
        <f t="shared" si="29"/>
        <v>1</v>
      </c>
      <c r="N92" s="29">
        <f t="shared" si="29"/>
        <v>0</v>
      </c>
      <c r="O92" s="29">
        <f t="shared" si="29"/>
        <v>0</v>
      </c>
    </row>
    <row r="93" spans="1:15" hidden="1" outlineLevel="2" x14ac:dyDescent="0.2"/>
    <row r="94" spans="1:15" hidden="1" outlineLevel="2" x14ac:dyDescent="0.2"/>
    <row r="95" spans="1:15" hidden="1" outlineLevel="2" x14ac:dyDescent="0.2">
      <c r="B95" s="33" t="s">
        <v>587</v>
      </c>
    </row>
    <row r="96" spans="1:15" hidden="1" outlineLevel="2" x14ac:dyDescent="0.2">
      <c r="E96" s="35" t="str">
        <f t="shared" ref="E96:O96" si="30" xml:space="preserve"> E$57</f>
        <v>Forecast start period flag</v>
      </c>
      <c r="F96" s="11">
        <f t="shared" si="30"/>
        <v>0</v>
      </c>
      <c r="G96" s="11" t="str">
        <f t="shared" si="30"/>
        <v>flag</v>
      </c>
      <c r="H96" s="11">
        <f t="shared" si="30"/>
        <v>1</v>
      </c>
      <c r="I96" s="11">
        <f t="shared" si="30"/>
        <v>0</v>
      </c>
      <c r="J96" s="11">
        <f t="shared" si="30"/>
        <v>0</v>
      </c>
      <c r="K96" s="11">
        <f t="shared" si="30"/>
        <v>0</v>
      </c>
      <c r="L96" s="11">
        <f t="shared" si="30"/>
        <v>0</v>
      </c>
      <c r="M96" s="11">
        <f t="shared" si="30"/>
        <v>0</v>
      </c>
      <c r="N96" s="11">
        <f t="shared" si="30"/>
        <v>1</v>
      </c>
      <c r="O96" s="11">
        <f t="shared" si="30"/>
        <v>0</v>
      </c>
    </row>
    <row r="97" spans="1:15" hidden="1" outlineLevel="2" x14ac:dyDescent="0.2">
      <c r="A97" s="16"/>
      <c r="B97" s="16"/>
      <c r="C97" s="27"/>
      <c r="D97" s="26"/>
      <c r="E97" s="9" t="s">
        <v>587</v>
      </c>
      <c r="F97" s="9"/>
      <c r="G97" s="9" t="s">
        <v>24</v>
      </c>
      <c r="H97" s="29">
        <f xml:space="preserve"> SUM( J97:O97 )</f>
        <v>1</v>
      </c>
      <c r="I97" s="9"/>
      <c r="J97" s="29">
        <f t="shared" ref="J97:O97" si="31" xml:space="preserve"> K96</f>
        <v>0</v>
      </c>
      <c r="K97" s="29">
        <f t="shared" si="31"/>
        <v>0</v>
      </c>
      <c r="L97" s="29">
        <f t="shared" si="31"/>
        <v>0</v>
      </c>
      <c r="M97" s="29">
        <f t="shared" si="31"/>
        <v>1</v>
      </c>
      <c r="N97" s="29">
        <f t="shared" si="31"/>
        <v>0</v>
      </c>
      <c r="O97" s="29">
        <f t="shared" si="31"/>
        <v>0</v>
      </c>
    </row>
    <row r="98" spans="1:15" hidden="1" outlineLevel="2" x14ac:dyDescent="0.2"/>
    <row r="99" spans="1:15" hidden="1" outlineLevel="2" x14ac:dyDescent="0.2"/>
    <row r="100" spans="1:15" hidden="1" outlineLevel="2" x14ac:dyDescent="0.2">
      <c r="B100" s="33" t="s">
        <v>588</v>
      </c>
    </row>
    <row r="101" spans="1:15" hidden="1" outlineLevel="2" x14ac:dyDescent="0.2">
      <c r="E101" s="35" t="str">
        <f t="shared" ref="E101:O101" si="32" xml:space="preserve"> E$92</f>
        <v>Pre-forecast period flag</v>
      </c>
      <c r="F101" s="11">
        <f t="shared" si="32"/>
        <v>0</v>
      </c>
      <c r="G101" s="11" t="str">
        <f t="shared" si="32"/>
        <v>flag</v>
      </c>
      <c r="H101" s="11">
        <f t="shared" si="32"/>
        <v>4</v>
      </c>
      <c r="I101" s="11">
        <f t="shared" si="32"/>
        <v>0</v>
      </c>
      <c r="J101" s="11">
        <f t="shared" si="32"/>
        <v>1</v>
      </c>
      <c r="K101" s="11">
        <f t="shared" si="32"/>
        <v>1</v>
      </c>
      <c r="L101" s="11">
        <f t="shared" si="32"/>
        <v>1</v>
      </c>
      <c r="M101" s="11">
        <f t="shared" si="32"/>
        <v>1</v>
      </c>
      <c r="N101" s="11">
        <f t="shared" si="32"/>
        <v>0</v>
      </c>
      <c r="O101" s="11">
        <f t="shared" si="32"/>
        <v>0</v>
      </c>
    </row>
    <row r="102" spans="1:15" hidden="1" outlineLevel="2" x14ac:dyDescent="0.2">
      <c r="A102" s="16"/>
      <c r="B102" s="16"/>
      <c r="C102" s="27"/>
      <c r="D102" s="26"/>
      <c r="E102" s="9" t="s">
        <v>588</v>
      </c>
      <c r="F102" s="29">
        <f xml:space="preserve"> SUM( $J101:$O101 )</f>
        <v>4</v>
      </c>
      <c r="G102" s="9" t="s">
        <v>287</v>
      </c>
    </row>
    <row r="103" spans="1:15" hidden="1" outlineLevel="2" x14ac:dyDescent="0.2"/>
    <row r="104" spans="1:15" x14ac:dyDescent="0.2"/>
    <row r="105" spans="1:15" collapsed="1" x14ac:dyDescent="0.2">
      <c r="A105" s="33" t="s">
        <v>90</v>
      </c>
    </row>
    <row r="106" spans="1:15" hidden="1" outlineLevel="1" x14ac:dyDescent="0.2">
      <c r="B106" s="33" t="s">
        <v>679</v>
      </c>
    </row>
    <row r="107" spans="1:15" hidden="1" outlineLevel="1" x14ac:dyDescent="0.2">
      <c r="A107" s="13"/>
      <c r="B107" s="13"/>
      <c r="C107" s="21"/>
      <c r="D107" s="20"/>
      <c r="E107" s="14" t="str">
        <f xml:space="preserve"> Inputs!E$12</f>
        <v>Months per period (Primary)</v>
      </c>
      <c r="F107" s="22">
        <f xml:space="preserve"> Inputs!F$12</f>
        <v>12</v>
      </c>
      <c r="G107" s="14" t="str">
        <f xml:space="preserve"> Inputs!G$12</f>
        <v>Months</v>
      </c>
    </row>
    <row r="108" spans="1:15" hidden="1" outlineLevel="1" x14ac:dyDescent="0.2">
      <c r="E108" s="35" t="str">
        <f t="shared" ref="E108:O108" si="33" xml:space="preserve"> E$38</f>
        <v>Model period start</v>
      </c>
      <c r="F108" s="19">
        <f t="shared" si="33"/>
        <v>0</v>
      </c>
      <c r="G108" s="19" t="str">
        <f t="shared" si="33"/>
        <v>date</v>
      </c>
      <c r="H108" s="19">
        <f t="shared" si="33"/>
        <v>0</v>
      </c>
      <c r="I108" s="19">
        <f t="shared" si="33"/>
        <v>0</v>
      </c>
      <c r="J108" s="19">
        <f t="shared" si="33"/>
        <v>45383</v>
      </c>
      <c r="K108" s="19">
        <f t="shared" si="33"/>
        <v>45748</v>
      </c>
      <c r="L108" s="19">
        <f t="shared" si="33"/>
        <v>46113</v>
      </c>
      <c r="M108" s="19">
        <f t="shared" si="33"/>
        <v>46478</v>
      </c>
      <c r="N108" s="19">
        <f t="shared" si="33"/>
        <v>46844</v>
      </c>
      <c r="O108" s="19">
        <f t="shared" si="33"/>
        <v>47209</v>
      </c>
    </row>
    <row r="109" spans="1:15" hidden="1" outlineLevel="1" x14ac:dyDescent="0.2">
      <c r="A109" s="16"/>
      <c r="B109" s="16"/>
      <c r="C109" s="27"/>
      <c r="D109" s="26"/>
      <c r="E109" s="9" t="s">
        <v>679</v>
      </c>
      <c r="F109" s="9"/>
      <c r="G109" s="9" t="s">
        <v>414</v>
      </c>
      <c r="H109" s="9"/>
      <c r="I109" s="9"/>
      <c r="J109" s="73">
        <f t="shared" ref="J109:O109" si="34" xml:space="preserve"> EDATE( J108, $F107 ) - 1</f>
        <v>45747</v>
      </c>
      <c r="K109" s="73">
        <f t="shared" si="34"/>
        <v>46112</v>
      </c>
      <c r="L109" s="73">
        <f t="shared" si="34"/>
        <v>46477</v>
      </c>
      <c r="M109" s="73">
        <f t="shared" si="34"/>
        <v>46843</v>
      </c>
      <c r="N109" s="73">
        <f t="shared" si="34"/>
        <v>47208</v>
      </c>
      <c r="O109" s="73">
        <f t="shared" si="34"/>
        <v>47573</v>
      </c>
    </row>
    <row r="110" spans="1:15" hidden="1" outlineLevel="1" x14ac:dyDescent="0.2"/>
    <row r="111" spans="1:15" hidden="1" outlineLevel="1" x14ac:dyDescent="0.2"/>
    <row r="112" spans="1:15" hidden="1" outlineLevel="1" x14ac:dyDescent="0.2">
      <c r="B112" s="33" t="s">
        <v>680</v>
      </c>
    </row>
    <row r="113" spans="1:15" hidden="1" outlineLevel="1" x14ac:dyDescent="0.2">
      <c r="A113" s="13"/>
      <c r="B113" s="13"/>
      <c r="C113" s="21"/>
      <c r="D113" s="20"/>
      <c r="E113" s="14" t="str">
        <f xml:space="preserve"> Inputs!E$11</f>
        <v>First modelling column financial year#</v>
      </c>
      <c r="F113" s="22">
        <f xml:space="preserve"> Inputs!F$11</f>
        <v>2025</v>
      </c>
      <c r="G113" s="14" t="str">
        <f xml:space="preserve"> Inputs!G$11</f>
        <v>year #</v>
      </c>
    </row>
    <row r="114" spans="1:15" hidden="1" outlineLevel="1" x14ac:dyDescent="0.2">
      <c r="A114" s="13"/>
      <c r="B114" s="13"/>
      <c r="C114" s="21"/>
      <c r="D114" s="20"/>
      <c r="E114" s="14" t="str">
        <f xml:space="preserve"> Inputs!E$13</f>
        <v>Financial year end month</v>
      </c>
      <c r="F114" s="22">
        <f xml:space="preserve"> Inputs!F$13</f>
        <v>3</v>
      </c>
      <c r="G114" s="14" t="str">
        <f xml:space="preserve"> Inputs!G$13</f>
        <v>Month #</v>
      </c>
    </row>
    <row r="115" spans="1:15" hidden="1" outlineLevel="1" x14ac:dyDescent="0.2">
      <c r="E115" s="35" t="str">
        <f t="shared" ref="E115:O115" si="35" xml:space="preserve"> E$30</f>
        <v>Model period ending</v>
      </c>
      <c r="F115" s="19">
        <f t="shared" si="35"/>
        <v>0</v>
      </c>
      <c r="G115" s="19" t="str">
        <f t="shared" si="35"/>
        <v>date</v>
      </c>
      <c r="H115" s="19">
        <f t="shared" si="35"/>
        <v>0</v>
      </c>
      <c r="I115" s="19">
        <f t="shared" si="35"/>
        <v>0</v>
      </c>
      <c r="J115" s="19">
        <f t="shared" si="35"/>
        <v>45747</v>
      </c>
      <c r="K115" s="19">
        <f t="shared" si="35"/>
        <v>46112</v>
      </c>
      <c r="L115" s="19">
        <f t="shared" si="35"/>
        <v>46477</v>
      </c>
      <c r="M115" s="19">
        <f t="shared" si="35"/>
        <v>46843</v>
      </c>
      <c r="N115" s="19">
        <f t="shared" si="35"/>
        <v>47208</v>
      </c>
      <c r="O115" s="19">
        <f t="shared" si="35"/>
        <v>47573</v>
      </c>
    </row>
    <row r="116" spans="1:15" hidden="1" outlineLevel="1" x14ac:dyDescent="0.2">
      <c r="E116" s="35" t="str">
        <f t="shared" ref="E116:O116" si="36" xml:space="preserve"> E$12</f>
        <v>1st model column flag</v>
      </c>
      <c r="F116" s="11">
        <f t="shared" si="36"/>
        <v>0</v>
      </c>
      <c r="G116" s="11" t="str">
        <f t="shared" si="36"/>
        <v>flag</v>
      </c>
      <c r="H116" s="11">
        <f t="shared" si="36"/>
        <v>1</v>
      </c>
      <c r="I116" s="11">
        <f t="shared" si="36"/>
        <v>0</v>
      </c>
      <c r="J116" s="11">
        <f t="shared" si="36"/>
        <v>1</v>
      </c>
      <c r="K116" s="11">
        <f t="shared" si="36"/>
        <v>0</v>
      </c>
      <c r="L116" s="11">
        <f t="shared" si="36"/>
        <v>0</v>
      </c>
      <c r="M116" s="11">
        <f t="shared" si="36"/>
        <v>0</v>
      </c>
      <c r="N116" s="11">
        <f t="shared" si="36"/>
        <v>0</v>
      </c>
      <c r="O116" s="11">
        <f t="shared" si="36"/>
        <v>0</v>
      </c>
    </row>
    <row r="117" spans="1:15" hidden="1" outlineLevel="1" x14ac:dyDescent="0.2">
      <c r="A117" s="16"/>
      <c r="B117" s="16"/>
      <c r="C117" s="27"/>
      <c r="D117" s="26"/>
      <c r="E117" s="9" t="s">
        <v>680</v>
      </c>
      <c r="F117" s="9"/>
      <c r="G117" s="9" t="s">
        <v>13</v>
      </c>
      <c r="H117" s="29">
        <f xml:space="preserve"> SUM( J117:O117 )</f>
        <v>12165</v>
      </c>
      <c r="I117" s="9"/>
      <c r="J117" s="29">
        <f t="shared" ref="J117:O117" si="37" xml:space="preserve"> IF( J116 = 1, $F113, IF( J115 &gt; ( DATE( I117, $F114 + 1, 1 ) - 1 ), I117 + 1, I117 ) )</f>
        <v>2025</v>
      </c>
      <c r="K117" s="29">
        <f t="shared" si="37"/>
        <v>2026</v>
      </c>
      <c r="L117" s="29">
        <f t="shared" si="37"/>
        <v>2027</v>
      </c>
      <c r="M117" s="29">
        <f t="shared" si="37"/>
        <v>2028</v>
      </c>
      <c r="N117" s="29">
        <f t="shared" si="37"/>
        <v>2029</v>
      </c>
      <c r="O117" s="29">
        <f t="shared" si="37"/>
        <v>2030</v>
      </c>
    </row>
    <row r="118" spans="1:15" hidden="1" outlineLevel="1" x14ac:dyDescent="0.2"/>
    <row r="119" spans="1:15" hidden="1" outlineLevel="1" x14ac:dyDescent="0.2"/>
    <row r="120" spans="1:15" hidden="1" outlineLevel="1" x14ac:dyDescent="0.2">
      <c r="B120" s="33" t="s">
        <v>638</v>
      </c>
    </row>
    <row r="121" spans="1:15" hidden="1" outlineLevel="1" x14ac:dyDescent="0.2">
      <c r="A121" s="16"/>
      <c r="B121" s="16"/>
      <c r="C121" s="27"/>
      <c r="D121" s="26"/>
      <c r="E121" s="9" t="s">
        <v>638</v>
      </c>
      <c r="F121" s="9"/>
      <c r="G121" s="9" t="s">
        <v>548</v>
      </c>
      <c r="H121" s="9"/>
      <c r="I121" s="9"/>
      <c r="J121" s="51">
        <f t="shared" ref="J121:O121" si="38" xml:space="preserve"> I121 + 1</f>
        <v>1</v>
      </c>
      <c r="K121" s="51">
        <f t="shared" si="38"/>
        <v>2</v>
      </c>
      <c r="L121" s="51">
        <f t="shared" si="38"/>
        <v>3</v>
      </c>
      <c r="M121" s="51">
        <f t="shared" si="38"/>
        <v>4</v>
      </c>
      <c r="N121" s="51">
        <f t="shared" si="38"/>
        <v>5</v>
      </c>
      <c r="O121" s="51">
        <f t="shared" si="38"/>
        <v>6</v>
      </c>
    </row>
    <row r="122" spans="1:15" hidden="1" outlineLevel="1" x14ac:dyDescent="0.2"/>
    <row r="123" spans="1:15" x14ac:dyDescent="0.2"/>
    <row r="124" spans="1:15" x14ac:dyDescent="0.2"/>
    <row r="125" spans="1:15" x14ac:dyDescent="0.2"/>
    <row r="126" spans="1:15" x14ac:dyDescent="0.2">
      <c r="A126" s="33" t="s">
        <v>491</v>
      </c>
    </row>
    <row r="127" spans="1:15" x14ac:dyDescent="0.2"/>
  </sheetData>
  <conditionalFormatting sqref="F2">
    <cfRule type="cellIs" dxfId="11" priority="11" stopIfTrue="1" operator="notEqual">
      <formula>0</formula>
    </cfRule>
    <cfRule type="cellIs" dxfId="10" priority="12" stopIfTrue="1" operator="equal">
      <formula>""</formula>
    </cfRule>
  </conditionalFormatting>
  <conditionalFormatting sqref="P3:Z3">
    <cfRule type="cellIs" dxfId="9" priority="17" operator="equal">
      <formula>"PPA ext."</formula>
    </cfRule>
    <cfRule type="cellIs" dxfId="8" priority="18" operator="equal">
      <formula>"Delay"</formula>
    </cfRule>
    <cfRule type="cellIs" dxfId="7" priority="19" operator="equal">
      <formula>"Fin Close"</formula>
    </cfRule>
    <cfRule type="cellIs" dxfId="6" priority="20" stopIfTrue="1" operator="equal">
      <formula>"Construction"</formula>
    </cfRule>
    <cfRule type="cellIs" dxfId="5" priority="21" stopIfTrue="1" operator="equal">
      <formula>"Operations"</formula>
    </cfRule>
  </conditionalFormatting>
  <conditionalFormatting sqref="J3:O3">
    <cfRule type="cellIs" dxfId="4" priority="1" operator="equal">
      <formula>"PPA ext."</formula>
    </cfRule>
    <cfRule type="cellIs" dxfId="3" priority="2" operator="equal">
      <formula>"Delay"</formula>
    </cfRule>
    <cfRule type="cellIs" dxfId="2" priority="3" operator="equal">
      <formula>"Fin Close"</formula>
    </cfRule>
    <cfRule type="cellIs" dxfId="1" priority="4" stopIfTrue="1" operator="equal">
      <formula>"Construction"</formula>
    </cfRule>
    <cfRule type="cellIs" dxfId="0" priority="5" stopIfTrue="1" operator="equal">
      <formula>"Operations"</formula>
    </cfRule>
  </conditionalFormatting>
  <pageMargins left="0.70866141732283472" right="0.70866141732283472" top="0.74803149606299213" bottom="0.74803149606299213" header="0.31496062992125984" footer="0.31496062992125984"/>
  <pageSetup paperSize="8" scale="49" fitToHeight="0" orientation="landscape"/>
  <headerFooter>
    <oddHeader>&amp;L&amp;F&amp;CSheet: &amp;A&amp;ROFFICIAL</oddHeader>
    <oddFooter>&amp;LPrinted on &amp;D at &amp;T&amp;CPage &amp;P of &amp;N&amp;ROfwat</oddFooter>
  </headerFooter>
  <colBreaks count="1" manualBreakCount="1">
    <brk id="20" max="1048575" man="1"/>
  </colBreaks>
  <customProperties>
    <customPr name="MMGroup" r:id="rId1"/>
    <customPr name="MMSheetType" r:id="rId2"/>
    <customPr name="MMTimeAxis" r:id="rId3"/>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CCCCCE"/>
    <outlinePr summaryBelow="0" summaryRight="0"/>
    <pageSetUpPr fitToPage="1"/>
  </sheetPr>
  <dimension ref="A1:Z227"/>
  <sheetViews>
    <sheetView showGridLines="0" zoomScaleNormal="100" workbookViewId="0">
      <pane xSplit="9" ySplit="5" topLeftCell="J6" activePane="bottomRight" state="frozen"/>
      <selection activeCell="J6" sqref="J6"/>
      <selection pane="topRight" activeCell="J6" sqref="J6"/>
      <selection pane="bottomLeft" activeCell="J6" sqref="J6"/>
      <selection pane="bottomRight"/>
    </sheetView>
  </sheetViews>
  <sheetFormatPr defaultColWidth="0" defaultRowHeight="13" zeroHeight="1" outlineLevelRow="1" x14ac:dyDescent="0.2"/>
  <cols>
    <col min="1" max="2" width="1.44140625" style="33" customWidth="1"/>
    <col min="3" max="3" width="1.44140625" style="70" customWidth="1"/>
    <col min="4" max="4" width="1.44140625" style="95" customWidth="1"/>
    <col min="5" max="5" width="113.6640625" style="35" bestFit="1" customWidth="1"/>
    <col min="6" max="6" width="14.77734375" style="35" customWidth="1"/>
    <col min="7" max="7" width="24" style="35" bestFit="1" customWidth="1"/>
    <col min="8" max="8" width="15.109375" style="35" customWidth="1"/>
    <col min="9" max="9" width="3.44140625" style="35" customWidth="1"/>
    <col min="10" max="15" width="14.77734375" style="35" customWidth="1"/>
    <col min="16" max="16" width="15.109375" style="35" hidden="1" customWidth="1"/>
    <col min="17" max="16384" width="15.109375" style="35" hidden="1"/>
  </cols>
  <sheetData>
    <row r="1" spans="1:26" s="47" customFormat="1" ht="31" x14ac:dyDescent="0.2">
      <c r="A1" s="25" t="str">
        <f ca="1" xml:space="preserve"> RIGHT(CELL("filename", A1), LEN(CELL("filename", A1)) - SEARCH("]", CELL("filename", A1)))</f>
        <v>Inp_Active</v>
      </c>
    </row>
    <row r="2" spans="1:26" s="67" customFormat="1" x14ac:dyDescent="0.2">
      <c r="A2" s="48"/>
      <c r="B2" s="48"/>
      <c r="C2" s="69"/>
      <c r="D2" s="93"/>
      <c r="E2" s="30" t="s">
        <v>526</v>
      </c>
      <c r="F2" s="64">
        <f xml:space="preserve"> 'Model Checks and Alerts'!F16</f>
        <v>0</v>
      </c>
      <c r="G2" s="66" t="s">
        <v>267</v>
      </c>
      <c r="H2" s="30"/>
      <c r="I2" s="30"/>
      <c r="J2" s="4">
        <f xml:space="preserve"> Time!J$109</f>
        <v>45747</v>
      </c>
      <c r="K2" s="4">
        <f xml:space="preserve"> Time!K$109</f>
        <v>46112</v>
      </c>
      <c r="L2" s="4">
        <f xml:space="preserve"> Time!L$109</f>
        <v>46477</v>
      </c>
      <c r="M2" s="4">
        <f xml:space="preserve"> Time!M$109</f>
        <v>46843</v>
      </c>
      <c r="N2" s="4">
        <f xml:space="preserve"> Time!N$109</f>
        <v>47208</v>
      </c>
      <c r="O2" s="4">
        <f xml:space="preserve"> Time!O$109</f>
        <v>47573</v>
      </c>
      <c r="P2" s="4"/>
      <c r="Q2" s="4"/>
      <c r="R2" s="4"/>
      <c r="S2" s="4"/>
      <c r="T2" s="4"/>
      <c r="U2" s="4"/>
      <c r="V2" s="4"/>
      <c r="W2" s="4"/>
      <c r="X2" s="4"/>
      <c r="Y2" s="4"/>
      <c r="Z2" s="4"/>
    </row>
    <row r="3" spans="1:26" s="1" customFormat="1" x14ac:dyDescent="0.2">
      <c r="A3" s="48"/>
      <c r="B3" s="48"/>
      <c r="C3" s="69"/>
      <c r="D3" s="93"/>
      <c r="E3" s="35" t="s">
        <v>408</v>
      </c>
      <c r="H3" s="30"/>
      <c r="I3" s="30"/>
      <c r="J3" s="248">
        <f xml:space="preserve"> Time!J$117</f>
        <v>2025</v>
      </c>
      <c r="K3" s="248">
        <f xml:space="preserve"> Time!K$117</f>
        <v>2026</v>
      </c>
      <c r="L3" s="248">
        <f xml:space="preserve"> Time!L$117</f>
        <v>2027</v>
      </c>
      <c r="M3" s="248">
        <f xml:space="preserve"> Time!M$117</f>
        <v>2028</v>
      </c>
      <c r="N3" s="248">
        <f xml:space="preserve"> Time!N$117</f>
        <v>2029</v>
      </c>
      <c r="O3" s="248">
        <f xml:space="preserve"> Time!O$117</f>
        <v>2030</v>
      </c>
      <c r="P3" s="5"/>
      <c r="Q3" s="5"/>
      <c r="R3" s="5"/>
      <c r="S3" s="5"/>
      <c r="T3" s="5"/>
      <c r="U3" s="5"/>
      <c r="V3" s="5"/>
      <c r="W3" s="5"/>
      <c r="X3" s="5"/>
      <c r="Y3" s="5"/>
      <c r="Z3" s="5"/>
    </row>
    <row r="4" spans="1:26" s="8" customFormat="1" x14ac:dyDescent="0.2">
      <c r="A4" s="48"/>
      <c r="B4" s="48"/>
      <c r="C4" s="69"/>
      <c r="D4" s="93"/>
      <c r="E4" s="30" t="s">
        <v>49</v>
      </c>
      <c r="F4" s="33"/>
      <c r="G4" s="30"/>
      <c r="H4" s="30"/>
      <c r="I4" s="30"/>
      <c r="J4" s="8">
        <f xml:space="preserve"> Time!J$121</f>
        <v>1</v>
      </c>
      <c r="K4" s="8">
        <f xml:space="preserve"> Time!K$121</f>
        <v>2</v>
      </c>
      <c r="L4" s="8">
        <f xml:space="preserve"> Time!L$121</f>
        <v>3</v>
      </c>
      <c r="M4" s="8">
        <f xml:space="preserve"> Time!M$121</f>
        <v>4</v>
      </c>
      <c r="N4" s="8">
        <f xml:space="preserve"> Time!N$121</f>
        <v>5</v>
      </c>
      <c r="O4" s="8">
        <f xml:space="preserve"> Time!O$121</f>
        <v>6</v>
      </c>
    </row>
    <row r="5" spans="1:26" s="1" customFormat="1" x14ac:dyDescent="0.2">
      <c r="A5" s="48"/>
      <c r="B5" s="48"/>
      <c r="C5" s="69"/>
      <c r="D5" s="93"/>
      <c r="E5" s="30" t="s">
        <v>81</v>
      </c>
      <c r="F5" s="33" t="s">
        <v>493</v>
      </c>
      <c r="G5" s="33" t="s">
        <v>444</v>
      </c>
      <c r="H5" s="33" t="s">
        <v>409</v>
      </c>
      <c r="I5" s="30"/>
      <c r="J5" s="3"/>
      <c r="K5" s="3"/>
      <c r="L5" s="3"/>
      <c r="M5" s="3"/>
      <c r="N5" s="3"/>
      <c r="O5" s="3"/>
      <c r="P5" s="3"/>
      <c r="Q5" s="3"/>
      <c r="R5" s="3"/>
      <c r="S5" s="3"/>
      <c r="T5" s="3"/>
      <c r="U5" s="3"/>
      <c r="V5" s="3"/>
      <c r="W5" s="3"/>
      <c r="X5" s="3"/>
      <c r="Y5" s="3"/>
      <c r="Z5" s="3"/>
    </row>
    <row r="6" spans="1:26" x14ac:dyDescent="0.2">
      <c r="D6" s="35"/>
      <c r="F6" s="33"/>
      <c r="G6" s="33"/>
      <c r="H6" s="33"/>
    </row>
    <row r="7" spans="1:26" x14ac:dyDescent="0.2"/>
    <row r="8" spans="1:26" x14ac:dyDescent="0.2"/>
    <row r="9" spans="1:26" collapsed="1" x14ac:dyDescent="0.2">
      <c r="A9" s="33" t="s">
        <v>542</v>
      </c>
    </row>
    <row r="10" spans="1:26" hidden="1" outlineLevel="1" x14ac:dyDescent="0.2">
      <c r="B10" s="33" t="s">
        <v>181</v>
      </c>
    </row>
    <row r="11" spans="1:26" hidden="1" outlineLevel="1" x14ac:dyDescent="0.2">
      <c r="A11" s="13"/>
      <c r="B11" s="13"/>
      <c r="C11" s="21"/>
      <c r="D11" s="20"/>
      <c r="E11" s="14" t="str">
        <f xml:space="preserve"> Inputs!E$21</f>
        <v>Switch - Consumer price index (including housing costs)</v>
      </c>
      <c r="F11" s="22">
        <f xml:space="preserve"> Inputs!F$21</f>
        <v>1</v>
      </c>
      <c r="G11" s="14" t="str">
        <f xml:space="preserve"> Inputs!G$21</f>
        <v>1 = company, 2 = ofwat</v>
      </c>
    </row>
    <row r="12" spans="1:26" hidden="1" outlineLevel="1" x14ac:dyDescent="0.2">
      <c r="A12" s="13"/>
      <c r="B12" s="13"/>
      <c r="C12" s="21"/>
      <c r="D12" s="20"/>
      <c r="E12" s="14" t="str">
        <f xml:space="preserve"> Inputs!E$58</f>
        <v>Company - Consumer price index (including housing costs) - Consumer Price Index (with housing) for April</v>
      </c>
      <c r="F12" s="6">
        <f xml:space="preserve"> Inputs!F$58</f>
        <v>0</v>
      </c>
      <c r="G12" s="6" t="str">
        <f xml:space="preserve"> Inputs!G$58</f>
        <v>Index</v>
      </c>
      <c r="H12" s="6">
        <f xml:space="preserve"> Inputs!H$58</f>
        <v>0</v>
      </c>
      <c r="I12" s="6">
        <f xml:space="preserve"> Inputs!I$58</f>
        <v>0</v>
      </c>
      <c r="J12" s="6">
        <f xml:space="preserve"> Inputs!J$58</f>
        <v>0</v>
      </c>
      <c r="K12" s="6">
        <f xml:space="preserve"> Inputs!K$58</f>
        <v>0</v>
      </c>
      <c r="L12" s="6">
        <f xml:space="preserve"> Inputs!L$58</f>
        <v>0</v>
      </c>
      <c r="M12" s="6">
        <f xml:space="preserve"> Inputs!M$58</f>
        <v>0</v>
      </c>
      <c r="N12" s="6">
        <f xml:space="preserve"> Inputs!N$58</f>
        <v>0</v>
      </c>
      <c r="O12" s="6">
        <f xml:space="preserve"> Inputs!O$58</f>
        <v>0</v>
      </c>
    </row>
    <row r="13" spans="1:26" hidden="1" outlineLevel="1" x14ac:dyDescent="0.2">
      <c r="A13" s="13"/>
      <c r="B13" s="13"/>
      <c r="C13" s="21"/>
      <c r="D13" s="20"/>
      <c r="E13" s="14" t="str">
        <f xml:space="preserve"> Inputs!E$72</f>
        <v>Ofwat - Consumer price index (including housing costs) - Consumer Price Index (with housing) for April</v>
      </c>
      <c r="F13" s="6">
        <f xml:space="preserve"> Inputs!F$72</f>
        <v>0</v>
      </c>
      <c r="G13" s="6" t="str">
        <f xml:space="preserve"> Inputs!G$72</f>
        <v>Index</v>
      </c>
      <c r="H13" s="6">
        <f xml:space="preserve"> Inputs!H$72</f>
        <v>0</v>
      </c>
      <c r="I13" s="6">
        <f xml:space="preserve"> Inputs!I$72</f>
        <v>0</v>
      </c>
      <c r="J13" s="6">
        <f xml:space="preserve"> Inputs!J$72</f>
        <v>0</v>
      </c>
      <c r="K13" s="6">
        <f xml:space="preserve"> Inputs!K$72</f>
        <v>0</v>
      </c>
      <c r="L13" s="6">
        <f xml:space="preserve"> Inputs!L$72</f>
        <v>0</v>
      </c>
      <c r="M13" s="6">
        <f xml:space="preserve"> Inputs!M$72</f>
        <v>0</v>
      </c>
      <c r="N13" s="6">
        <f xml:space="preserve"> Inputs!N$72</f>
        <v>0</v>
      </c>
      <c r="O13" s="6">
        <f xml:space="preserve"> Inputs!O$72</f>
        <v>0</v>
      </c>
    </row>
    <row r="14" spans="1:26" hidden="1" outlineLevel="1" x14ac:dyDescent="0.2">
      <c r="A14" s="16"/>
      <c r="B14" s="16"/>
      <c r="C14" s="27"/>
      <c r="D14" s="26"/>
      <c r="E14" s="9" t="s">
        <v>181</v>
      </c>
      <c r="F14" s="9"/>
      <c r="G14" s="9" t="s">
        <v>451</v>
      </c>
      <c r="H14" s="9"/>
      <c r="I14" s="9"/>
      <c r="J14" s="15">
        <f t="shared" ref="J14:O14" si="0" xml:space="preserve"> IF( $F11 &lt;&gt; 0, CHOOSE( $F11, J12, J13 ), 0 )</f>
        <v>0</v>
      </c>
      <c r="K14" s="15">
        <f t="shared" si="0"/>
        <v>0</v>
      </c>
      <c r="L14" s="15">
        <f t="shared" si="0"/>
        <v>0</v>
      </c>
      <c r="M14" s="15">
        <f t="shared" si="0"/>
        <v>0</v>
      </c>
      <c r="N14" s="15">
        <f t="shared" si="0"/>
        <v>0</v>
      </c>
      <c r="O14" s="15">
        <f t="shared" si="0"/>
        <v>0</v>
      </c>
    </row>
    <row r="15" spans="1:26" hidden="1" outlineLevel="1" x14ac:dyDescent="0.2"/>
    <row r="16" spans="1:26" hidden="1" outlineLevel="1" x14ac:dyDescent="0.2"/>
    <row r="17" spans="1:15" hidden="1" outlineLevel="1" x14ac:dyDescent="0.2">
      <c r="B17" s="33" t="s">
        <v>455</v>
      </c>
    </row>
    <row r="18" spans="1:15" hidden="1" outlineLevel="1" x14ac:dyDescent="0.2">
      <c r="A18" s="13"/>
      <c r="B18" s="13"/>
      <c r="C18" s="21"/>
      <c r="D18" s="20"/>
      <c r="E18" s="14" t="str">
        <f xml:space="preserve"> Inputs!E$21</f>
        <v>Switch - Consumer price index (including housing costs)</v>
      </c>
      <c r="F18" s="22">
        <f xml:space="preserve"> Inputs!F$21</f>
        <v>1</v>
      </c>
      <c r="G18" s="14" t="str">
        <f xml:space="preserve"> Inputs!G$21</f>
        <v>1 = company, 2 = ofwat</v>
      </c>
    </row>
    <row r="19" spans="1:15" hidden="1" outlineLevel="1" x14ac:dyDescent="0.2">
      <c r="A19" s="13"/>
      <c r="B19" s="13"/>
      <c r="C19" s="21"/>
      <c r="D19" s="20"/>
      <c r="E19" s="14" t="str">
        <f xml:space="preserve"> Inputs!E$59</f>
        <v>Company - Consumer price index (including housing costs) - Consumer Price Index (with housing) for May</v>
      </c>
      <c r="F19" s="6">
        <f xml:space="preserve"> Inputs!F$59</f>
        <v>0</v>
      </c>
      <c r="G19" s="6" t="str">
        <f xml:space="preserve"> Inputs!G$59</f>
        <v>Index</v>
      </c>
      <c r="H19" s="6">
        <f xml:space="preserve"> Inputs!H$59</f>
        <v>0</v>
      </c>
      <c r="I19" s="6">
        <f xml:space="preserve"> Inputs!I$59</f>
        <v>0</v>
      </c>
      <c r="J19" s="6">
        <f xml:space="preserve"> Inputs!J$59</f>
        <v>0</v>
      </c>
      <c r="K19" s="6">
        <f xml:space="preserve"> Inputs!K$59</f>
        <v>0</v>
      </c>
      <c r="L19" s="6">
        <f xml:space="preserve"> Inputs!L$59</f>
        <v>0</v>
      </c>
      <c r="M19" s="6">
        <f xml:space="preserve"> Inputs!M$59</f>
        <v>0</v>
      </c>
      <c r="N19" s="6">
        <f xml:space="preserve"> Inputs!N$59</f>
        <v>0</v>
      </c>
      <c r="O19" s="6">
        <f xml:space="preserve"> Inputs!O$59</f>
        <v>0</v>
      </c>
    </row>
    <row r="20" spans="1:15" hidden="1" outlineLevel="1" x14ac:dyDescent="0.2">
      <c r="A20" s="13"/>
      <c r="B20" s="13"/>
      <c r="C20" s="21"/>
      <c r="D20" s="20"/>
      <c r="E20" s="14" t="str">
        <f xml:space="preserve"> Inputs!E$73</f>
        <v>Ofwat - Consumer price index (including housing costs) - Consumer Price Index (with housing) for May</v>
      </c>
      <c r="F20" s="6">
        <f xml:space="preserve"> Inputs!F$73</f>
        <v>0</v>
      </c>
      <c r="G20" s="6" t="str">
        <f xml:space="preserve"> Inputs!G$73</f>
        <v>Index</v>
      </c>
      <c r="H20" s="6">
        <f xml:space="preserve"> Inputs!H$73</f>
        <v>0</v>
      </c>
      <c r="I20" s="6">
        <f xml:space="preserve"> Inputs!I$73</f>
        <v>0</v>
      </c>
      <c r="J20" s="6">
        <f xml:space="preserve"> Inputs!J$73</f>
        <v>0</v>
      </c>
      <c r="K20" s="6">
        <f xml:space="preserve"> Inputs!K$73</f>
        <v>0</v>
      </c>
      <c r="L20" s="6">
        <f xml:space="preserve"> Inputs!L$73</f>
        <v>0</v>
      </c>
      <c r="M20" s="6">
        <f xml:space="preserve"> Inputs!M$73</f>
        <v>0</v>
      </c>
      <c r="N20" s="6">
        <f xml:space="preserve"> Inputs!N$73</f>
        <v>0</v>
      </c>
      <c r="O20" s="6">
        <f xml:space="preserve"> Inputs!O$73</f>
        <v>0</v>
      </c>
    </row>
    <row r="21" spans="1:15" hidden="1" outlineLevel="1" x14ac:dyDescent="0.2">
      <c r="A21" s="16"/>
      <c r="B21" s="16"/>
      <c r="C21" s="27"/>
      <c r="D21" s="26"/>
      <c r="E21" s="9" t="s">
        <v>455</v>
      </c>
      <c r="F21" s="9"/>
      <c r="G21" s="9" t="s">
        <v>451</v>
      </c>
      <c r="H21" s="9"/>
      <c r="I21" s="9"/>
      <c r="J21" s="15">
        <f t="shared" ref="J21:O21" si="1" xml:space="preserve"> IF( $F18 &lt;&gt; 0, CHOOSE( $F18, J19, J20 ), 0 )</f>
        <v>0</v>
      </c>
      <c r="K21" s="15">
        <f t="shared" si="1"/>
        <v>0</v>
      </c>
      <c r="L21" s="15">
        <f t="shared" si="1"/>
        <v>0</v>
      </c>
      <c r="M21" s="15">
        <f t="shared" si="1"/>
        <v>0</v>
      </c>
      <c r="N21" s="15">
        <f t="shared" si="1"/>
        <v>0</v>
      </c>
      <c r="O21" s="15">
        <f t="shared" si="1"/>
        <v>0</v>
      </c>
    </row>
    <row r="22" spans="1:15" hidden="1" outlineLevel="1" x14ac:dyDescent="0.2"/>
    <row r="23" spans="1:15" hidden="1" outlineLevel="1" x14ac:dyDescent="0.2"/>
    <row r="24" spans="1:15" hidden="1" outlineLevel="1" x14ac:dyDescent="0.2">
      <c r="B24" s="33" t="s">
        <v>499</v>
      </c>
    </row>
    <row r="25" spans="1:15" hidden="1" outlineLevel="1" x14ac:dyDescent="0.2">
      <c r="A25" s="13"/>
      <c r="B25" s="13"/>
      <c r="C25" s="21"/>
      <c r="D25" s="20"/>
      <c r="E25" s="14" t="str">
        <f xml:space="preserve"> Inputs!E$21</f>
        <v>Switch - Consumer price index (including housing costs)</v>
      </c>
      <c r="F25" s="22">
        <f xml:space="preserve"> Inputs!F$21</f>
        <v>1</v>
      </c>
      <c r="G25" s="14" t="str">
        <f xml:space="preserve"> Inputs!G$21</f>
        <v>1 = company, 2 = ofwat</v>
      </c>
    </row>
    <row r="26" spans="1:15" hidden="1" outlineLevel="1" x14ac:dyDescent="0.2">
      <c r="A26" s="13"/>
      <c r="B26" s="13"/>
      <c r="C26" s="21"/>
      <c r="D26" s="20"/>
      <c r="E26" s="14" t="str">
        <f xml:space="preserve"> Inputs!E$60</f>
        <v>Company - Consumer price index (including housing costs) - Consumer Price Index (with housing) for June</v>
      </c>
      <c r="F26" s="6">
        <f xml:space="preserve"> Inputs!F$60</f>
        <v>0</v>
      </c>
      <c r="G26" s="6" t="str">
        <f xml:space="preserve"> Inputs!G$60</f>
        <v>Index</v>
      </c>
      <c r="H26" s="6">
        <f xml:space="preserve"> Inputs!H$60</f>
        <v>0</v>
      </c>
      <c r="I26" s="6">
        <f xml:space="preserve"> Inputs!I$60</f>
        <v>0</v>
      </c>
      <c r="J26" s="6">
        <f xml:space="preserve"> Inputs!J$60</f>
        <v>0</v>
      </c>
      <c r="K26" s="6">
        <f xml:space="preserve"> Inputs!K$60</f>
        <v>0</v>
      </c>
      <c r="L26" s="6">
        <f xml:space="preserve"> Inputs!L$60</f>
        <v>0</v>
      </c>
      <c r="M26" s="6">
        <f xml:space="preserve"> Inputs!M$60</f>
        <v>0</v>
      </c>
      <c r="N26" s="6">
        <f xml:space="preserve"> Inputs!N$60</f>
        <v>0</v>
      </c>
      <c r="O26" s="6">
        <f xml:space="preserve"> Inputs!O$60</f>
        <v>0</v>
      </c>
    </row>
    <row r="27" spans="1:15" hidden="1" outlineLevel="1" x14ac:dyDescent="0.2">
      <c r="A27" s="13"/>
      <c r="B27" s="13"/>
      <c r="C27" s="21"/>
      <c r="D27" s="20"/>
      <c r="E27" s="14" t="str">
        <f xml:space="preserve"> Inputs!E$74</f>
        <v>Ofwat - Consumer price index (including housing costs) - Consumer Price Index (with housing) for June</v>
      </c>
      <c r="F27" s="6">
        <f xml:space="preserve"> Inputs!F$74</f>
        <v>0</v>
      </c>
      <c r="G27" s="6" t="str">
        <f xml:space="preserve"> Inputs!G$74</f>
        <v>Index</v>
      </c>
      <c r="H27" s="6">
        <f xml:space="preserve"> Inputs!H$74</f>
        <v>0</v>
      </c>
      <c r="I27" s="6">
        <f xml:space="preserve"> Inputs!I$74</f>
        <v>0</v>
      </c>
      <c r="J27" s="6">
        <f xml:space="preserve"> Inputs!J$74</f>
        <v>0</v>
      </c>
      <c r="K27" s="6">
        <f xml:space="preserve"> Inputs!K$74</f>
        <v>0</v>
      </c>
      <c r="L27" s="6">
        <f xml:space="preserve"> Inputs!L$74</f>
        <v>0</v>
      </c>
      <c r="M27" s="6">
        <f xml:space="preserve"> Inputs!M$74</f>
        <v>0</v>
      </c>
      <c r="N27" s="6">
        <f xml:space="preserve"> Inputs!N$74</f>
        <v>0</v>
      </c>
      <c r="O27" s="6">
        <f xml:space="preserve"> Inputs!O$74</f>
        <v>0</v>
      </c>
    </row>
    <row r="28" spans="1:15" hidden="1" outlineLevel="1" x14ac:dyDescent="0.2">
      <c r="A28" s="16"/>
      <c r="B28" s="16"/>
      <c r="C28" s="27"/>
      <c r="D28" s="26"/>
      <c r="E28" s="9" t="s">
        <v>499</v>
      </c>
      <c r="F28" s="9"/>
      <c r="G28" s="9" t="s">
        <v>451</v>
      </c>
      <c r="H28" s="9"/>
      <c r="I28" s="9"/>
      <c r="J28" s="15">
        <f t="shared" ref="J28:O28" si="2" xml:space="preserve"> IF( $F25 &lt;&gt; 0, CHOOSE( $F25, J26, J27 ), 0 )</f>
        <v>0</v>
      </c>
      <c r="K28" s="15">
        <f t="shared" si="2"/>
        <v>0</v>
      </c>
      <c r="L28" s="15">
        <f t="shared" si="2"/>
        <v>0</v>
      </c>
      <c r="M28" s="15">
        <f t="shared" si="2"/>
        <v>0</v>
      </c>
      <c r="N28" s="15">
        <f t="shared" si="2"/>
        <v>0</v>
      </c>
      <c r="O28" s="15">
        <f t="shared" si="2"/>
        <v>0</v>
      </c>
    </row>
    <row r="29" spans="1:15" hidden="1" outlineLevel="1" x14ac:dyDescent="0.2"/>
    <row r="30" spans="1:15" hidden="1" outlineLevel="1" x14ac:dyDescent="0.2"/>
    <row r="31" spans="1:15" hidden="1" outlineLevel="1" x14ac:dyDescent="0.2">
      <c r="B31" s="33" t="s">
        <v>226</v>
      </c>
    </row>
    <row r="32" spans="1:15" hidden="1" outlineLevel="1" x14ac:dyDescent="0.2">
      <c r="A32" s="13"/>
      <c r="B32" s="13"/>
      <c r="C32" s="21"/>
      <c r="D32" s="20"/>
      <c r="E32" s="14" t="str">
        <f xml:space="preserve"> Inputs!E$21</f>
        <v>Switch - Consumer price index (including housing costs)</v>
      </c>
      <c r="F32" s="22">
        <f xml:space="preserve"> Inputs!F$21</f>
        <v>1</v>
      </c>
      <c r="G32" s="14" t="str">
        <f xml:space="preserve"> Inputs!G$21</f>
        <v>1 = company, 2 = ofwat</v>
      </c>
    </row>
    <row r="33" spans="1:15" hidden="1" outlineLevel="1" x14ac:dyDescent="0.2">
      <c r="A33" s="13"/>
      <c r="B33" s="13"/>
      <c r="C33" s="21"/>
      <c r="D33" s="20"/>
      <c r="E33" s="14" t="str">
        <f xml:space="preserve"> Inputs!E$61</f>
        <v>Company - Consumer price index (including housing costs) - Consumer Price Index (with housing) for July</v>
      </c>
      <c r="F33" s="6">
        <f xml:space="preserve"> Inputs!F$61</f>
        <v>0</v>
      </c>
      <c r="G33" s="6" t="str">
        <f xml:space="preserve"> Inputs!G$61</f>
        <v>Index</v>
      </c>
      <c r="H33" s="6">
        <f xml:space="preserve"> Inputs!H$61</f>
        <v>0</v>
      </c>
      <c r="I33" s="6">
        <f xml:space="preserve"> Inputs!I$61</f>
        <v>0</v>
      </c>
      <c r="J33" s="6">
        <f xml:space="preserve"> Inputs!J$61</f>
        <v>0</v>
      </c>
      <c r="K33" s="6">
        <f xml:space="preserve"> Inputs!K$61</f>
        <v>0</v>
      </c>
      <c r="L33" s="6">
        <f xml:space="preserve"> Inputs!L$61</f>
        <v>0</v>
      </c>
      <c r="M33" s="6">
        <f xml:space="preserve"> Inputs!M$61</f>
        <v>0</v>
      </c>
      <c r="N33" s="6">
        <f xml:space="preserve"> Inputs!N$61</f>
        <v>0</v>
      </c>
      <c r="O33" s="6">
        <f xml:space="preserve"> Inputs!O$61</f>
        <v>0</v>
      </c>
    </row>
    <row r="34" spans="1:15" hidden="1" outlineLevel="1" x14ac:dyDescent="0.2">
      <c r="A34" s="13"/>
      <c r="B34" s="13"/>
      <c r="C34" s="21"/>
      <c r="D34" s="20"/>
      <c r="E34" s="14" t="str">
        <f xml:space="preserve"> Inputs!E$75</f>
        <v>Ofwat - Consumer price index (including housing costs) - Consumer Price Index (with housing) for July</v>
      </c>
      <c r="F34" s="6">
        <f xml:space="preserve"> Inputs!F$75</f>
        <v>0</v>
      </c>
      <c r="G34" s="6" t="str">
        <f xml:space="preserve"> Inputs!G$75</f>
        <v>Index</v>
      </c>
      <c r="H34" s="6">
        <f xml:space="preserve"> Inputs!H$75</f>
        <v>0</v>
      </c>
      <c r="I34" s="6">
        <f xml:space="preserve"> Inputs!I$75</f>
        <v>0</v>
      </c>
      <c r="J34" s="6">
        <f xml:space="preserve"> Inputs!J$75</f>
        <v>0</v>
      </c>
      <c r="K34" s="6">
        <f xml:space="preserve"> Inputs!K$75</f>
        <v>0</v>
      </c>
      <c r="L34" s="6">
        <f xml:space="preserve"> Inputs!L$75</f>
        <v>0</v>
      </c>
      <c r="M34" s="6">
        <f xml:space="preserve"> Inputs!M$75</f>
        <v>0</v>
      </c>
      <c r="N34" s="6">
        <f xml:space="preserve"> Inputs!N$75</f>
        <v>0</v>
      </c>
      <c r="O34" s="6">
        <f xml:space="preserve"> Inputs!O$75</f>
        <v>0</v>
      </c>
    </row>
    <row r="35" spans="1:15" hidden="1" outlineLevel="1" x14ac:dyDescent="0.2">
      <c r="A35" s="16"/>
      <c r="B35" s="16"/>
      <c r="C35" s="27"/>
      <c r="D35" s="26"/>
      <c r="E35" s="9" t="s">
        <v>226</v>
      </c>
      <c r="F35" s="9"/>
      <c r="G35" s="9" t="s">
        <v>451</v>
      </c>
      <c r="H35" s="9"/>
      <c r="I35" s="9"/>
      <c r="J35" s="15">
        <f t="shared" ref="J35:O35" si="3" xml:space="preserve"> IF( $F32 &lt;&gt; 0, CHOOSE( $F32, J33, J34 ), 0 )</f>
        <v>0</v>
      </c>
      <c r="K35" s="15">
        <f t="shared" si="3"/>
        <v>0</v>
      </c>
      <c r="L35" s="15">
        <f t="shared" si="3"/>
        <v>0</v>
      </c>
      <c r="M35" s="15">
        <f t="shared" si="3"/>
        <v>0</v>
      </c>
      <c r="N35" s="15">
        <f t="shared" si="3"/>
        <v>0</v>
      </c>
      <c r="O35" s="15">
        <f t="shared" si="3"/>
        <v>0</v>
      </c>
    </row>
    <row r="36" spans="1:15" hidden="1" outlineLevel="1" x14ac:dyDescent="0.2"/>
    <row r="37" spans="1:15" hidden="1" outlineLevel="1" x14ac:dyDescent="0.2"/>
    <row r="38" spans="1:15" hidden="1" outlineLevel="1" x14ac:dyDescent="0.2">
      <c r="B38" s="33" t="s">
        <v>182</v>
      </c>
    </row>
    <row r="39" spans="1:15" hidden="1" outlineLevel="1" x14ac:dyDescent="0.2">
      <c r="A39" s="13"/>
      <c r="B39" s="13"/>
      <c r="C39" s="21"/>
      <c r="D39" s="20"/>
      <c r="E39" s="14" t="str">
        <f xml:space="preserve"> Inputs!E$21</f>
        <v>Switch - Consumer price index (including housing costs)</v>
      </c>
      <c r="F39" s="22">
        <f xml:space="preserve"> Inputs!F$21</f>
        <v>1</v>
      </c>
      <c r="G39" s="14" t="str">
        <f xml:space="preserve"> Inputs!G$21</f>
        <v>1 = company, 2 = ofwat</v>
      </c>
    </row>
    <row r="40" spans="1:15" hidden="1" outlineLevel="1" x14ac:dyDescent="0.2">
      <c r="A40" s="13"/>
      <c r="B40" s="13"/>
      <c r="C40" s="21"/>
      <c r="D40" s="20"/>
      <c r="E40" s="14" t="str">
        <f xml:space="preserve"> Inputs!E$62</f>
        <v>Company - Consumer price index (including housing costs) - Consumer Price Index (with housing) for August</v>
      </c>
      <c r="F40" s="6">
        <f xml:space="preserve"> Inputs!F$62</f>
        <v>0</v>
      </c>
      <c r="G40" s="6" t="str">
        <f xml:space="preserve"> Inputs!G$62</f>
        <v>Index</v>
      </c>
      <c r="H40" s="6">
        <f xml:space="preserve"> Inputs!H$62</f>
        <v>0</v>
      </c>
      <c r="I40" s="6">
        <f xml:space="preserve"> Inputs!I$62</f>
        <v>0</v>
      </c>
      <c r="J40" s="6">
        <f xml:space="preserve"> Inputs!J$62</f>
        <v>0</v>
      </c>
      <c r="K40" s="6">
        <f xml:space="preserve"> Inputs!K$62</f>
        <v>0</v>
      </c>
      <c r="L40" s="6">
        <f xml:space="preserve"> Inputs!L$62</f>
        <v>0</v>
      </c>
      <c r="M40" s="6">
        <f xml:space="preserve"> Inputs!M$62</f>
        <v>0</v>
      </c>
      <c r="N40" s="6">
        <f xml:space="preserve"> Inputs!N$62</f>
        <v>0</v>
      </c>
      <c r="O40" s="6">
        <f xml:space="preserve"> Inputs!O$62</f>
        <v>0</v>
      </c>
    </row>
    <row r="41" spans="1:15" hidden="1" outlineLevel="1" x14ac:dyDescent="0.2">
      <c r="A41" s="13"/>
      <c r="B41" s="13"/>
      <c r="C41" s="21"/>
      <c r="D41" s="20"/>
      <c r="E41" s="14" t="str">
        <f xml:space="preserve"> Inputs!E$76</f>
        <v>Ofwat - Consumer price index (including housing costs) - Consumer Price Index (with housing) for August</v>
      </c>
      <c r="F41" s="6">
        <f xml:space="preserve"> Inputs!F$76</f>
        <v>0</v>
      </c>
      <c r="G41" s="6" t="str">
        <f xml:space="preserve"> Inputs!G$76</f>
        <v>Index</v>
      </c>
      <c r="H41" s="6">
        <f xml:space="preserve"> Inputs!H$76</f>
        <v>0</v>
      </c>
      <c r="I41" s="6">
        <f xml:space="preserve"> Inputs!I$76</f>
        <v>0</v>
      </c>
      <c r="J41" s="6">
        <f xml:space="preserve"> Inputs!J$76</f>
        <v>0</v>
      </c>
      <c r="K41" s="6">
        <f xml:space="preserve"> Inputs!K$76</f>
        <v>0</v>
      </c>
      <c r="L41" s="6">
        <f xml:space="preserve"> Inputs!L$76</f>
        <v>0</v>
      </c>
      <c r="M41" s="6">
        <f xml:space="preserve"> Inputs!M$76</f>
        <v>0</v>
      </c>
      <c r="N41" s="6">
        <f xml:space="preserve"> Inputs!N$76</f>
        <v>0</v>
      </c>
      <c r="O41" s="6">
        <f xml:space="preserve"> Inputs!O$76</f>
        <v>0</v>
      </c>
    </row>
    <row r="42" spans="1:15" hidden="1" outlineLevel="1" x14ac:dyDescent="0.2">
      <c r="A42" s="16"/>
      <c r="B42" s="16"/>
      <c r="C42" s="27"/>
      <c r="D42" s="26"/>
      <c r="E42" s="9" t="s">
        <v>182</v>
      </c>
      <c r="F42" s="9"/>
      <c r="G42" s="9" t="s">
        <v>451</v>
      </c>
      <c r="H42" s="9"/>
      <c r="I42" s="9"/>
      <c r="J42" s="15">
        <f t="shared" ref="J42:O42" si="4" xml:space="preserve"> IF( $F39 &lt;&gt; 0, CHOOSE( $F39, J40, J41 ), 0 )</f>
        <v>0</v>
      </c>
      <c r="K42" s="15">
        <f t="shared" si="4"/>
        <v>0</v>
      </c>
      <c r="L42" s="15">
        <f t="shared" si="4"/>
        <v>0</v>
      </c>
      <c r="M42" s="15">
        <f t="shared" si="4"/>
        <v>0</v>
      </c>
      <c r="N42" s="15">
        <f t="shared" si="4"/>
        <v>0</v>
      </c>
      <c r="O42" s="15">
        <f t="shared" si="4"/>
        <v>0</v>
      </c>
    </row>
    <row r="43" spans="1:15" hidden="1" outlineLevel="1" x14ac:dyDescent="0.2"/>
    <row r="44" spans="1:15" hidden="1" outlineLevel="1" x14ac:dyDescent="0.2"/>
    <row r="45" spans="1:15" hidden="1" outlineLevel="1" x14ac:dyDescent="0.2">
      <c r="B45" s="33" t="s">
        <v>227</v>
      </c>
    </row>
    <row r="46" spans="1:15" hidden="1" outlineLevel="1" x14ac:dyDescent="0.2">
      <c r="A46" s="13"/>
      <c r="B46" s="13"/>
      <c r="C46" s="21"/>
      <c r="D46" s="20"/>
      <c r="E46" s="14" t="str">
        <f xml:space="preserve"> Inputs!E$21</f>
        <v>Switch - Consumer price index (including housing costs)</v>
      </c>
      <c r="F46" s="22">
        <f xml:space="preserve"> Inputs!F$21</f>
        <v>1</v>
      </c>
      <c r="G46" s="14" t="str">
        <f xml:space="preserve"> Inputs!G$21</f>
        <v>1 = company, 2 = ofwat</v>
      </c>
    </row>
    <row r="47" spans="1:15" hidden="1" outlineLevel="1" x14ac:dyDescent="0.2">
      <c r="A47" s="13"/>
      <c r="B47" s="13"/>
      <c r="C47" s="21"/>
      <c r="D47" s="20"/>
      <c r="E47" s="14" t="str">
        <f xml:space="preserve"> Inputs!E$63</f>
        <v>Company - Consumer price index (including housing costs) - Consumer Price Index (with housing) for September</v>
      </c>
      <c r="F47" s="6">
        <f xml:space="preserve"> Inputs!F$63</f>
        <v>0</v>
      </c>
      <c r="G47" s="6" t="str">
        <f xml:space="preserve"> Inputs!G$63</f>
        <v>Index</v>
      </c>
      <c r="H47" s="6">
        <f xml:space="preserve"> Inputs!H$63</f>
        <v>0</v>
      </c>
      <c r="I47" s="6">
        <f xml:space="preserve"> Inputs!I$63</f>
        <v>0</v>
      </c>
      <c r="J47" s="6">
        <f xml:space="preserve"> Inputs!J$63</f>
        <v>0</v>
      </c>
      <c r="K47" s="6">
        <f xml:space="preserve"> Inputs!K$63</f>
        <v>0</v>
      </c>
      <c r="L47" s="6">
        <f xml:space="preserve"> Inputs!L$63</f>
        <v>0</v>
      </c>
      <c r="M47" s="6">
        <f xml:space="preserve"> Inputs!M$63</f>
        <v>0</v>
      </c>
      <c r="N47" s="6">
        <f xml:space="preserve"> Inputs!N$63</f>
        <v>0</v>
      </c>
      <c r="O47" s="6">
        <f xml:space="preserve"> Inputs!O$63</f>
        <v>0</v>
      </c>
    </row>
    <row r="48" spans="1:15" hidden="1" outlineLevel="1" x14ac:dyDescent="0.2">
      <c r="A48" s="13"/>
      <c r="B48" s="13"/>
      <c r="C48" s="21"/>
      <c r="D48" s="20"/>
      <c r="E48" s="14" t="str">
        <f xml:space="preserve"> Inputs!E$77</f>
        <v>Ofwat - Consumer price index (including housing costs) - Consumer Price Index (with housing) for September</v>
      </c>
      <c r="F48" s="6">
        <f xml:space="preserve"> Inputs!F$77</f>
        <v>0</v>
      </c>
      <c r="G48" s="6" t="str">
        <f xml:space="preserve"> Inputs!G$77</f>
        <v>Index</v>
      </c>
      <c r="H48" s="6">
        <f xml:space="preserve"> Inputs!H$77</f>
        <v>0</v>
      </c>
      <c r="I48" s="6">
        <f xml:space="preserve"> Inputs!I$77</f>
        <v>0</v>
      </c>
      <c r="J48" s="6">
        <f xml:space="preserve"> Inputs!J$77</f>
        <v>0</v>
      </c>
      <c r="K48" s="6">
        <f xml:space="preserve"> Inputs!K$77</f>
        <v>0</v>
      </c>
      <c r="L48" s="6">
        <f xml:space="preserve"> Inputs!L$77</f>
        <v>0</v>
      </c>
      <c r="M48" s="6">
        <f xml:space="preserve"> Inputs!M$77</f>
        <v>0</v>
      </c>
      <c r="N48" s="6">
        <f xml:space="preserve"> Inputs!N$77</f>
        <v>0</v>
      </c>
      <c r="O48" s="6">
        <f xml:space="preserve"> Inputs!O$77</f>
        <v>0</v>
      </c>
    </row>
    <row r="49" spans="1:15" hidden="1" outlineLevel="1" x14ac:dyDescent="0.2">
      <c r="A49" s="16"/>
      <c r="B49" s="16"/>
      <c r="C49" s="27"/>
      <c r="D49" s="26"/>
      <c r="E49" s="9" t="s">
        <v>227</v>
      </c>
      <c r="F49" s="9"/>
      <c r="G49" s="9" t="s">
        <v>451</v>
      </c>
      <c r="H49" s="9"/>
      <c r="I49" s="9"/>
      <c r="J49" s="15">
        <f t="shared" ref="J49:O49" si="5" xml:space="preserve"> IF( $F46 &lt;&gt; 0, CHOOSE( $F46, J47, J48 ), 0 )</f>
        <v>0</v>
      </c>
      <c r="K49" s="15">
        <f t="shared" si="5"/>
        <v>0</v>
      </c>
      <c r="L49" s="15">
        <f t="shared" si="5"/>
        <v>0</v>
      </c>
      <c r="M49" s="15">
        <f t="shared" si="5"/>
        <v>0</v>
      </c>
      <c r="N49" s="15">
        <f t="shared" si="5"/>
        <v>0</v>
      </c>
      <c r="O49" s="15">
        <f t="shared" si="5"/>
        <v>0</v>
      </c>
    </row>
    <row r="50" spans="1:15" hidden="1" outlineLevel="1" x14ac:dyDescent="0.2"/>
    <row r="51" spans="1:15" hidden="1" outlineLevel="1" x14ac:dyDescent="0.2"/>
    <row r="52" spans="1:15" hidden="1" outlineLevel="1" x14ac:dyDescent="0.2">
      <c r="B52" s="33" t="s">
        <v>63</v>
      </c>
    </row>
    <row r="53" spans="1:15" hidden="1" outlineLevel="1" x14ac:dyDescent="0.2">
      <c r="A53" s="13"/>
      <c r="B53" s="13"/>
      <c r="C53" s="21"/>
      <c r="D53" s="20"/>
      <c r="E53" s="14" t="str">
        <f xml:space="preserve"> Inputs!E$21</f>
        <v>Switch - Consumer price index (including housing costs)</v>
      </c>
      <c r="F53" s="22">
        <f xml:space="preserve"> Inputs!F$21</f>
        <v>1</v>
      </c>
      <c r="G53" s="14" t="str">
        <f xml:space="preserve"> Inputs!G$21</f>
        <v>1 = company, 2 = ofwat</v>
      </c>
    </row>
    <row r="54" spans="1:15" hidden="1" outlineLevel="1" x14ac:dyDescent="0.2">
      <c r="A54" s="13"/>
      <c r="B54" s="13"/>
      <c r="C54" s="21"/>
      <c r="D54" s="20"/>
      <c r="E54" s="14" t="str">
        <f xml:space="preserve"> Inputs!E$64</f>
        <v>Company - Consumer price index (including housing costs) - Consumer Price Index (with housing) for October</v>
      </c>
      <c r="F54" s="6">
        <f xml:space="preserve"> Inputs!F$64</f>
        <v>0</v>
      </c>
      <c r="G54" s="6" t="str">
        <f xml:space="preserve"> Inputs!G$64</f>
        <v>Index</v>
      </c>
      <c r="H54" s="6">
        <f xml:space="preserve"> Inputs!H$64</f>
        <v>0</v>
      </c>
      <c r="I54" s="6">
        <f xml:space="preserve"> Inputs!I$64</f>
        <v>0</v>
      </c>
      <c r="J54" s="6">
        <f xml:space="preserve"> Inputs!J$64</f>
        <v>0</v>
      </c>
      <c r="K54" s="6">
        <f xml:space="preserve"> Inputs!K$64</f>
        <v>0</v>
      </c>
      <c r="L54" s="6">
        <f xml:space="preserve"> Inputs!L$64</f>
        <v>0</v>
      </c>
      <c r="M54" s="6">
        <f xml:space="preserve"> Inputs!M$64</f>
        <v>0</v>
      </c>
      <c r="N54" s="6">
        <f xml:space="preserve"> Inputs!N$64</f>
        <v>0</v>
      </c>
      <c r="O54" s="6">
        <f xml:space="preserve"> Inputs!O$64</f>
        <v>0</v>
      </c>
    </row>
    <row r="55" spans="1:15" hidden="1" outlineLevel="1" x14ac:dyDescent="0.2">
      <c r="A55" s="13"/>
      <c r="B55" s="13"/>
      <c r="C55" s="21"/>
      <c r="D55" s="20"/>
      <c r="E55" s="14" t="str">
        <f xml:space="preserve"> Inputs!E$78</f>
        <v>Ofwat - Consumer price index (including housing costs) - Consumer Price Index (with housing) for October</v>
      </c>
      <c r="F55" s="6">
        <f xml:space="preserve"> Inputs!F$78</f>
        <v>0</v>
      </c>
      <c r="G55" s="6" t="str">
        <f xml:space="preserve"> Inputs!G$78</f>
        <v>Index</v>
      </c>
      <c r="H55" s="6">
        <f xml:space="preserve"> Inputs!H$78</f>
        <v>0</v>
      </c>
      <c r="I55" s="6">
        <f xml:space="preserve"> Inputs!I$78</f>
        <v>0</v>
      </c>
      <c r="J55" s="6">
        <f xml:space="preserve"> Inputs!J$78</f>
        <v>0</v>
      </c>
      <c r="K55" s="6">
        <f xml:space="preserve"> Inputs!K$78</f>
        <v>0</v>
      </c>
      <c r="L55" s="6">
        <f xml:space="preserve"> Inputs!L$78</f>
        <v>0</v>
      </c>
      <c r="M55" s="6">
        <f xml:space="preserve"> Inputs!M$78</f>
        <v>0</v>
      </c>
      <c r="N55" s="6">
        <f xml:space="preserve"> Inputs!N$78</f>
        <v>0</v>
      </c>
      <c r="O55" s="6">
        <f xml:space="preserve"> Inputs!O$78</f>
        <v>0</v>
      </c>
    </row>
    <row r="56" spans="1:15" hidden="1" outlineLevel="1" x14ac:dyDescent="0.2">
      <c r="A56" s="16"/>
      <c r="B56" s="16"/>
      <c r="C56" s="27"/>
      <c r="D56" s="26"/>
      <c r="E56" s="9" t="s">
        <v>63</v>
      </c>
      <c r="F56" s="9"/>
      <c r="G56" s="9" t="s">
        <v>451</v>
      </c>
      <c r="H56" s="9"/>
      <c r="I56" s="9"/>
      <c r="J56" s="15">
        <f t="shared" ref="J56:O56" si="6" xml:space="preserve"> IF( $F53 &lt;&gt; 0, CHOOSE( $F53, J54, J55 ), 0 )</f>
        <v>0</v>
      </c>
      <c r="K56" s="15">
        <f t="shared" si="6"/>
        <v>0</v>
      </c>
      <c r="L56" s="15">
        <f t="shared" si="6"/>
        <v>0</v>
      </c>
      <c r="M56" s="15">
        <f t="shared" si="6"/>
        <v>0</v>
      </c>
      <c r="N56" s="15">
        <f t="shared" si="6"/>
        <v>0</v>
      </c>
      <c r="O56" s="15">
        <f t="shared" si="6"/>
        <v>0</v>
      </c>
    </row>
    <row r="57" spans="1:15" hidden="1" outlineLevel="1" x14ac:dyDescent="0.2"/>
    <row r="58" spans="1:15" hidden="1" outlineLevel="1" x14ac:dyDescent="0.2"/>
    <row r="59" spans="1:15" hidden="1" outlineLevel="1" x14ac:dyDescent="0.2">
      <c r="B59" s="33" t="s">
        <v>134</v>
      </c>
    </row>
    <row r="60" spans="1:15" hidden="1" outlineLevel="1" x14ac:dyDescent="0.2">
      <c r="A60" s="13"/>
      <c r="B60" s="13"/>
      <c r="C60" s="21"/>
      <c r="D60" s="20"/>
      <c r="E60" s="14" t="str">
        <f xml:space="preserve"> Inputs!E$21</f>
        <v>Switch - Consumer price index (including housing costs)</v>
      </c>
      <c r="F60" s="22">
        <f xml:space="preserve"> Inputs!F$21</f>
        <v>1</v>
      </c>
      <c r="G60" s="14" t="str">
        <f xml:space="preserve"> Inputs!G$21</f>
        <v>1 = company, 2 = ofwat</v>
      </c>
    </row>
    <row r="61" spans="1:15" hidden="1" outlineLevel="1" x14ac:dyDescent="0.2">
      <c r="A61" s="13"/>
      <c r="B61" s="13"/>
      <c r="C61" s="21"/>
      <c r="D61" s="20"/>
      <c r="E61" s="14" t="str">
        <f xml:space="preserve"> Inputs!E$65</f>
        <v>Company - Consumer price index (including housing costs) - Consumer Price Index (with housing) for November</v>
      </c>
      <c r="F61" s="6">
        <f xml:space="preserve"> Inputs!F$65</f>
        <v>0</v>
      </c>
      <c r="G61" s="6" t="str">
        <f xml:space="preserve"> Inputs!G$65</f>
        <v>Index</v>
      </c>
      <c r="H61" s="6">
        <f xml:space="preserve"> Inputs!H$65</f>
        <v>0</v>
      </c>
      <c r="I61" s="6">
        <f xml:space="preserve"> Inputs!I$65</f>
        <v>0</v>
      </c>
      <c r="J61" s="6">
        <f xml:space="preserve"> Inputs!J$65</f>
        <v>0</v>
      </c>
      <c r="K61" s="6">
        <f xml:space="preserve"> Inputs!K$65</f>
        <v>0</v>
      </c>
      <c r="L61" s="6">
        <f xml:space="preserve"> Inputs!L$65</f>
        <v>0</v>
      </c>
      <c r="M61" s="6">
        <f xml:space="preserve"> Inputs!M$65</f>
        <v>0</v>
      </c>
      <c r="N61" s="6">
        <f xml:space="preserve"> Inputs!N$65</f>
        <v>0</v>
      </c>
      <c r="O61" s="6">
        <f xml:space="preserve"> Inputs!O$65</f>
        <v>0</v>
      </c>
    </row>
    <row r="62" spans="1:15" hidden="1" outlineLevel="1" x14ac:dyDescent="0.2">
      <c r="A62" s="13"/>
      <c r="B62" s="13"/>
      <c r="C62" s="21"/>
      <c r="D62" s="20"/>
      <c r="E62" s="14" t="str">
        <f xml:space="preserve"> Inputs!E$79</f>
        <v>Ofwat - Consumer price index (including housing costs) - Consumer Price Index (with housing) for November</v>
      </c>
      <c r="F62" s="6">
        <f xml:space="preserve"> Inputs!F$79</f>
        <v>0</v>
      </c>
      <c r="G62" s="6" t="str">
        <f xml:space="preserve"> Inputs!G$79</f>
        <v>Index</v>
      </c>
      <c r="H62" s="6">
        <f xml:space="preserve"> Inputs!H$79</f>
        <v>0</v>
      </c>
      <c r="I62" s="6">
        <f xml:space="preserve"> Inputs!I$79</f>
        <v>0</v>
      </c>
      <c r="J62" s="6">
        <f xml:space="preserve"> Inputs!J$79</f>
        <v>0</v>
      </c>
      <c r="K62" s="6">
        <f xml:space="preserve"> Inputs!K$79</f>
        <v>0</v>
      </c>
      <c r="L62" s="6">
        <f xml:space="preserve"> Inputs!L$79</f>
        <v>0</v>
      </c>
      <c r="M62" s="6">
        <f xml:space="preserve"> Inputs!M$79</f>
        <v>0</v>
      </c>
      <c r="N62" s="6">
        <f xml:space="preserve"> Inputs!N$79</f>
        <v>0</v>
      </c>
      <c r="O62" s="6">
        <f xml:space="preserve"> Inputs!O$79</f>
        <v>0</v>
      </c>
    </row>
    <row r="63" spans="1:15" hidden="1" outlineLevel="1" x14ac:dyDescent="0.2">
      <c r="A63" s="16"/>
      <c r="B63" s="16"/>
      <c r="C63" s="27"/>
      <c r="D63" s="26"/>
      <c r="E63" s="9" t="s">
        <v>134</v>
      </c>
      <c r="F63" s="9"/>
      <c r="G63" s="9" t="s">
        <v>451</v>
      </c>
      <c r="H63" s="9"/>
      <c r="I63" s="9"/>
      <c r="J63" s="15">
        <f t="shared" ref="J63:O63" si="7" xml:space="preserve"> IF( $F60 &lt;&gt; 0, CHOOSE( $F60, J61, J62 ), 0 )</f>
        <v>0</v>
      </c>
      <c r="K63" s="15">
        <f t="shared" si="7"/>
        <v>0</v>
      </c>
      <c r="L63" s="15">
        <f t="shared" si="7"/>
        <v>0</v>
      </c>
      <c r="M63" s="15">
        <f t="shared" si="7"/>
        <v>0</v>
      </c>
      <c r="N63" s="15">
        <f t="shared" si="7"/>
        <v>0</v>
      </c>
      <c r="O63" s="15">
        <f t="shared" si="7"/>
        <v>0</v>
      </c>
    </row>
    <row r="64" spans="1:15" hidden="1" outlineLevel="1" x14ac:dyDescent="0.2"/>
    <row r="65" spans="1:15" hidden="1" outlineLevel="1" x14ac:dyDescent="0.2"/>
    <row r="66" spans="1:15" hidden="1" outlineLevel="1" x14ac:dyDescent="0.2">
      <c r="B66" s="33" t="s">
        <v>183</v>
      </c>
    </row>
    <row r="67" spans="1:15" hidden="1" outlineLevel="1" x14ac:dyDescent="0.2">
      <c r="A67" s="13"/>
      <c r="B67" s="13"/>
      <c r="C67" s="21"/>
      <c r="D67" s="20"/>
      <c r="E67" s="14" t="str">
        <f xml:space="preserve"> Inputs!E$21</f>
        <v>Switch - Consumer price index (including housing costs)</v>
      </c>
      <c r="F67" s="22">
        <f xml:space="preserve"> Inputs!F$21</f>
        <v>1</v>
      </c>
      <c r="G67" s="14" t="str">
        <f xml:space="preserve"> Inputs!G$21</f>
        <v>1 = company, 2 = ofwat</v>
      </c>
    </row>
    <row r="68" spans="1:15" hidden="1" outlineLevel="1" x14ac:dyDescent="0.2">
      <c r="A68" s="13"/>
      <c r="B68" s="13"/>
      <c r="C68" s="21"/>
      <c r="D68" s="20"/>
      <c r="E68" s="14" t="str">
        <f xml:space="preserve"> Inputs!E$66</f>
        <v>Company - Consumer price index (including housing costs) - Consumer Price Index (with housing) for December</v>
      </c>
      <c r="F68" s="6">
        <f xml:space="preserve"> Inputs!F$66</f>
        <v>0</v>
      </c>
      <c r="G68" s="6" t="str">
        <f xml:space="preserve"> Inputs!G$66</f>
        <v>Index</v>
      </c>
      <c r="H68" s="6">
        <f xml:space="preserve"> Inputs!H$66</f>
        <v>0</v>
      </c>
      <c r="I68" s="6">
        <f xml:space="preserve"> Inputs!I$66</f>
        <v>0</v>
      </c>
      <c r="J68" s="6">
        <f xml:space="preserve"> Inputs!J$66</f>
        <v>0</v>
      </c>
      <c r="K68" s="6">
        <f xml:space="preserve"> Inputs!K$66</f>
        <v>0</v>
      </c>
      <c r="L68" s="6">
        <f xml:space="preserve"> Inputs!L$66</f>
        <v>0</v>
      </c>
      <c r="M68" s="6">
        <f xml:space="preserve"> Inputs!M$66</f>
        <v>0</v>
      </c>
      <c r="N68" s="6">
        <f xml:space="preserve"> Inputs!N$66</f>
        <v>0</v>
      </c>
      <c r="O68" s="6">
        <f xml:space="preserve"> Inputs!O$66</f>
        <v>0</v>
      </c>
    </row>
    <row r="69" spans="1:15" hidden="1" outlineLevel="1" x14ac:dyDescent="0.2">
      <c r="A69" s="13"/>
      <c r="B69" s="13"/>
      <c r="C69" s="21"/>
      <c r="D69" s="20"/>
      <c r="E69" s="14" t="str">
        <f xml:space="preserve"> Inputs!E$80</f>
        <v>Ofwat - Consumer price index (including housing costs) - Consumer Price Index (with housing) for December</v>
      </c>
      <c r="F69" s="6">
        <f xml:space="preserve"> Inputs!F$80</f>
        <v>0</v>
      </c>
      <c r="G69" s="6" t="str">
        <f xml:space="preserve"> Inputs!G$80</f>
        <v>Index</v>
      </c>
      <c r="H69" s="6">
        <f xml:space="preserve"> Inputs!H$80</f>
        <v>0</v>
      </c>
      <c r="I69" s="6">
        <f xml:space="preserve"> Inputs!I$80</f>
        <v>0</v>
      </c>
      <c r="J69" s="6">
        <f xml:space="preserve"> Inputs!J$80</f>
        <v>0</v>
      </c>
      <c r="K69" s="6">
        <f xml:space="preserve"> Inputs!K$80</f>
        <v>0</v>
      </c>
      <c r="L69" s="6">
        <f xml:space="preserve"> Inputs!L$80</f>
        <v>0</v>
      </c>
      <c r="M69" s="6">
        <f xml:space="preserve"> Inputs!M$80</f>
        <v>0</v>
      </c>
      <c r="N69" s="6">
        <f xml:space="preserve"> Inputs!N$80</f>
        <v>0</v>
      </c>
      <c r="O69" s="6">
        <f xml:space="preserve"> Inputs!O$80</f>
        <v>0</v>
      </c>
    </row>
    <row r="70" spans="1:15" hidden="1" outlineLevel="1" x14ac:dyDescent="0.2">
      <c r="A70" s="16"/>
      <c r="B70" s="16"/>
      <c r="C70" s="27"/>
      <c r="D70" s="26"/>
      <c r="E70" s="9" t="s">
        <v>183</v>
      </c>
      <c r="F70" s="9"/>
      <c r="G70" s="9" t="s">
        <v>451</v>
      </c>
      <c r="H70" s="9"/>
      <c r="I70" s="9"/>
      <c r="J70" s="15">
        <f t="shared" ref="J70:O70" si="8" xml:space="preserve"> IF( $F67 &lt;&gt; 0, CHOOSE( $F67, J68, J69 ), 0 )</f>
        <v>0</v>
      </c>
      <c r="K70" s="15">
        <f t="shared" si="8"/>
        <v>0</v>
      </c>
      <c r="L70" s="15">
        <f t="shared" si="8"/>
        <v>0</v>
      </c>
      <c r="M70" s="15">
        <f t="shared" si="8"/>
        <v>0</v>
      </c>
      <c r="N70" s="15">
        <f t="shared" si="8"/>
        <v>0</v>
      </c>
      <c r="O70" s="15">
        <f t="shared" si="8"/>
        <v>0</v>
      </c>
    </row>
    <row r="71" spans="1:15" hidden="1" outlineLevel="1" x14ac:dyDescent="0.2"/>
    <row r="72" spans="1:15" hidden="1" outlineLevel="1" x14ac:dyDescent="0.2"/>
    <row r="73" spans="1:15" hidden="1" outlineLevel="1" x14ac:dyDescent="0.2">
      <c r="B73" s="33" t="s">
        <v>456</v>
      </c>
    </row>
    <row r="74" spans="1:15" hidden="1" outlineLevel="1" x14ac:dyDescent="0.2">
      <c r="A74" s="13"/>
      <c r="B74" s="13"/>
      <c r="C74" s="21"/>
      <c r="D74" s="20"/>
      <c r="E74" s="14" t="str">
        <f xml:space="preserve"> Inputs!E$21</f>
        <v>Switch - Consumer price index (including housing costs)</v>
      </c>
      <c r="F74" s="22">
        <f xml:space="preserve"> Inputs!F$21</f>
        <v>1</v>
      </c>
      <c r="G74" s="14" t="str">
        <f xml:space="preserve"> Inputs!G$21</f>
        <v>1 = company, 2 = ofwat</v>
      </c>
    </row>
    <row r="75" spans="1:15" hidden="1" outlineLevel="1" x14ac:dyDescent="0.2">
      <c r="A75" s="13"/>
      <c r="B75" s="13"/>
      <c r="C75" s="21"/>
      <c r="D75" s="20"/>
      <c r="E75" s="14" t="str">
        <f xml:space="preserve"> Inputs!E$67</f>
        <v>Company - Consumer price index (including housing costs) - Consumer Price Index (with housing) for January</v>
      </c>
      <c r="F75" s="6">
        <f xml:space="preserve"> Inputs!F$67</f>
        <v>0</v>
      </c>
      <c r="G75" s="6" t="str">
        <f xml:space="preserve"> Inputs!G$67</f>
        <v>Index</v>
      </c>
      <c r="H75" s="6">
        <f xml:space="preserve"> Inputs!H$67</f>
        <v>0</v>
      </c>
      <c r="I75" s="6">
        <f xml:space="preserve"> Inputs!I$67</f>
        <v>0</v>
      </c>
      <c r="J75" s="6">
        <f xml:space="preserve"> Inputs!J$67</f>
        <v>0</v>
      </c>
      <c r="K75" s="6">
        <f xml:space="preserve"> Inputs!K$67</f>
        <v>0</v>
      </c>
      <c r="L75" s="6">
        <f xml:space="preserve"> Inputs!L$67</f>
        <v>0</v>
      </c>
      <c r="M75" s="6">
        <f xml:space="preserve"> Inputs!M$67</f>
        <v>0</v>
      </c>
      <c r="N75" s="6">
        <f xml:space="preserve"> Inputs!N$67</f>
        <v>0</v>
      </c>
      <c r="O75" s="6">
        <f xml:space="preserve"> Inputs!O$67</f>
        <v>0</v>
      </c>
    </row>
    <row r="76" spans="1:15" hidden="1" outlineLevel="1" x14ac:dyDescent="0.2">
      <c r="A76" s="13"/>
      <c r="B76" s="13"/>
      <c r="C76" s="21"/>
      <c r="D76" s="20"/>
      <c r="E76" s="14" t="str">
        <f xml:space="preserve"> Inputs!E$81</f>
        <v>Ofwat - Consumer price index (including housing costs) - Consumer Price Index (with housing) for January</v>
      </c>
      <c r="F76" s="6">
        <f xml:space="preserve"> Inputs!F$81</f>
        <v>0</v>
      </c>
      <c r="G76" s="6" t="str">
        <f xml:space="preserve"> Inputs!G$81</f>
        <v>Index</v>
      </c>
      <c r="H76" s="6">
        <f xml:space="preserve"> Inputs!H$81</f>
        <v>0</v>
      </c>
      <c r="I76" s="6">
        <f xml:space="preserve"> Inputs!I$81</f>
        <v>0</v>
      </c>
      <c r="J76" s="6">
        <f xml:space="preserve"> Inputs!J$81</f>
        <v>0</v>
      </c>
      <c r="K76" s="6">
        <f xml:space="preserve"> Inputs!K$81</f>
        <v>0</v>
      </c>
      <c r="L76" s="6">
        <f xml:space="preserve"> Inputs!L$81</f>
        <v>0</v>
      </c>
      <c r="M76" s="6">
        <f xml:space="preserve"> Inputs!M$81</f>
        <v>0</v>
      </c>
      <c r="N76" s="6">
        <f xml:space="preserve"> Inputs!N$81</f>
        <v>0</v>
      </c>
      <c r="O76" s="6">
        <f xml:space="preserve"> Inputs!O$81</f>
        <v>0</v>
      </c>
    </row>
    <row r="77" spans="1:15" hidden="1" outlineLevel="1" x14ac:dyDescent="0.2">
      <c r="A77" s="16"/>
      <c r="B77" s="16"/>
      <c r="C77" s="27"/>
      <c r="D77" s="26"/>
      <c r="E77" s="9" t="s">
        <v>456</v>
      </c>
      <c r="F77" s="9"/>
      <c r="G77" s="9" t="s">
        <v>451</v>
      </c>
      <c r="H77" s="9"/>
      <c r="I77" s="9"/>
      <c r="J77" s="15">
        <f t="shared" ref="J77:O77" si="9" xml:space="preserve"> IF( $F74 &lt;&gt; 0, CHOOSE( $F74, J75, J76 ), 0 )</f>
        <v>0</v>
      </c>
      <c r="K77" s="15">
        <f t="shared" si="9"/>
        <v>0</v>
      </c>
      <c r="L77" s="15">
        <f t="shared" si="9"/>
        <v>0</v>
      </c>
      <c r="M77" s="15">
        <f t="shared" si="9"/>
        <v>0</v>
      </c>
      <c r="N77" s="15">
        <f t="shared" si="9"/>
        <v>0</v>
      </c>
      <c r="O77" s="15">
        <f t="shared" si="9"/>
        <v>0</v>
      </c>
    </row>
    <row r="78" spans="1:15" hidden="1" outlineLevel="1" x14ac:dyDescent="0.2"/>
    <row r="79" spans="1:15" hidden="1" outlineLevel="1" x14ac:dyDescent="0.2"/>
    <row r="80" spans="1:15" hidden="1" outlineLevel="1" x14ac:dyDescent="0.2">
      <c r="B80" s="33" t="s">
        <v>457</v>
      </c>
    </row>
    <row r="81" spans="1:15" hidden="1" outlineLevel="1" x14ac:dyDescent="0.2">
      <c r="A81" s="13"/>
      <c r="B81" s="13"/>
      <c r="C81" s="21"/>
      <c r="D81" s="20"/>
      <c r="E81" s="14" t="str">
        <f xml:space="preserve"> Inputs!E$21</f>
        <v>Switch - Consumer price index (including housing costs)</v>
      </c>
      <c r="F81" s="22">
        <f xml:space="preserve"> Inputs!F$21</f>
        <v>1</v>
      </c>
      <c r="G81" s="14" t="str">
        <f xml:space="preserve"> Inputs!G$21</f>
        <v>1 = company, 2 = ofwat</v>
      </c>
    </row>
    <row r="82" spans="1:15" hidden="1" outlineLevel="1" x14ac:dyDescent="0.2">
      <c r="A82" s="13"/>
      <c r="B82" s="13"/>
      <c r="C82" s="21"/>
      <c r="D82" s="20"/>
      <c r="E82" s="14" t="str">
        <f xml:space="preserve"> Inputs!E$68</f>
        <v>Company - Consumer price index (including housing costs) - Consumer Price Index (with housing) for February</v>
      </c>
      <c r="F82" s="6">
        <f xml:space="preserve"> Inputs!F$68</f>
        <v>0</v>
      </c>
      <c r="G82" s="6" t="str">
        <f xml:space="preserve"> Inputs!G$68</f>
        <v>Index</v>
      </c>
      <c r="H82" s="6">
        <f xml:space="preserve"> Inputs!H$68</f>
        <v>0</v>
      </c>
      <c r="I82" s="6">
        <f xml:space="preserve"> Inputs!I$68</f>
        <v>0</v>
      </c>
      <c r="J82" s="6">
        <f xml:space="preserve"> Inputs!J$68</f>
        <v>0</v>
      </c>
      <c r="K82" s="6">
        <f xml:space="preserve"> Inputs!K$68</f>
        <v>0</v>
      </c>
      <c r="L82" s="6">
        <f xml:space="preserve"> Inputs!L$68</f>
        <v>0</v>
      </c>
      <c r="M82" s="6">
        <f xml:space="preserve"> Inputs!M$68</f>
        <v>0</v>
      </c>
      <c r="N82" s="6">
        <f xml:space="preserve"> Inputs!N$68</f>
        <v>0</v>
      </c>
      <c r="O82" s="6">
        <f xml:space="preserve"> Inputs!O$68</f>
        <v>0</v>
      </c>
    </row>
    <row r="83" spans="1:15" hidden="1" outlineLevel="1" x14ac:dyDescent="0.2">
      <c r="A83" s="13"/>
      <c r="B83" s="13"/>
      <c r="C83" s="21"/>
      <c r="D83" s="20"/>
      <c r="E83" s="14" t="str">
        <f xml:space="preserve"> Inputs!E$82</f>
        <v>Ofwat - Consumer price index (including housing costs) - Consumer Price Index (with housing) for February</v>
      </c>
      <c r="F83" s="6">
        <f xml:space="preserve"> Inputs!F$82</f>
        <v>0</v>
      </c>
      <c r="G83" s="6" t="str">
        <f xml:space="preserve"> Inputs!G$82</f>
        <v>Index</v>
      </c>
      <c r="H83" s="6">
        <f xml:space="preserve"> Inputs!H$82</f>
        <v>0</v>
      </c>
      <c r="I83" s="6">
        <f xml:space="preserve"> Inputs!I$82</f>
        <v>0</v>
      </c>
      <c r="J83" s="6">
        <f xml:space="preserve"> Inputs!J$82</f>
        <v>0</v>
      </c>
      <c r="K83" s="6">
        <f xml:space="preserve"> Inputs!K$82</f>
        <v>0</v>
      </c>
      <c r="L83" s="6">
        <f xml:space="preserve"> Inputs!L$82</f>
        <v>0</v>
      </c>
      <c r="M83" s="6">
        <f xml:space="preserve"> Inputs!M$82</f>
        <v>0</v>
      </c>
      <c r="N83" s="6">
        <f xml:space="preserve"> Inputs!N$82</f>
        <v>0</v>
      </c>
      <c r="O83" s="6">
        <f xml:space="preserve"> Inputs!O$82</f>
        <v>0</v>
      </c>
    </row>
    <row r="84" spans="1:15" hidden="1" outlineLevel="1" x14ac:dyDescent="0.2">
      <c r="A84" s="16"/>
      <c r="B84" s="16"/>
      <c r="C84" s="27"/>
      <c r="D84" s="26"/>
      <c r="E84" s="9" t="s">
        <v>457</v>
      </c>
      <c r="F84" s="9"/>
      <c r="G84" s="9" t="s">
        <v>451</v>
      </c>
      <c r="H84" s="9"/>
      <c r="I84" s="9"/>
      <c r="J84" s="15">
        <f t="shared" ref="J84:O84" si="10" xml:space="preserve"> IF( $F81 &lt;&gt; 0, CHOOSE( $F81, J82, J83 ), 0 )</f>
        <v>0</v>
      </c>
      <c r="K84" s="15">
        <f t="shared" si="10"/>
        <v>0</v>
      </c>
      <c r="L84" s="15">
        <f t="shared" si="10"/>
        <v>0</v>
      </c>
      <c r="M84" s="15">
        <f t="shared" si="10"/>
        <v>0</v>
      </c>
      <c r="N84" s="15">
        <f t="shared" si="10"/>
        <v>0</v>
      </c>
      <c r="O84" s="15">
        <f t="shared" si="10"/>
        <v>0</v>
      </c>
    </row>
    <row r="85" spans="1:15" hidden="1" outlineLevel="1" x14ac:dyDescent="0.2"/>
    <row r="86" spans="1:15" hidden="1" outlineLevel="1" x14ac:dyDescent="0.2"/>
    <row r="87" spans="1:15" hidden="1" outlineLevel="1" x14ac:dyDescent="0.2">
      <c r="B87" s="33" t="s">
        <v>543</v>
      </c>
    </row>
    <row r="88" spans="1:15" hidden="1" outlineLevel="1" x14ac:dyDescent="0.2">
      <c r="A88" s="13"/>
      <c r="B88" s="13"/>
      <c r="C88" s="21"/>
      <c r="D88" s="20"/>
      <c r="E88" s="14" t="str">
        <f xml:space="preserve"> Inputs!E$21</f>
        <v>Switch - Consumer price index (including housing costs)</v>
      </c>
      <c r="F88" s="22">
        <f xml:space="preserve"> Inputs!F$21</f>
        <v>1</v>
      </c>
      <c r="G88" s="14" t="str">
        <f xml:space="preserve"> Inputs!G$21</f>
        <v>1 = company, 2 = ofwat</v>
      </c>
    </row>
    <row r="89" spans="1:15" hidden="1" outlineLevel="1" x14ac:dyDescent="0.2">
      <c r="A89" s="13"/>
      <c r="B89" s="13"/>
      <c r="C89" s="21"/>
      <c r="D89" s="20"/>
      <c r="E89" s="14" t="str">
        <f xml:space="preserve"> Inputs!E$69</f>
        <v>Company - Consumer price index (including housing costs) - Consumer Price Index (with housing) for March</v>
      </c>
      <c r="F89" s="6">
        <f xml:space="preserve"> Inputs!F$69</f>
        <v>0</v>
      </c>
      <c r="G89" s="6" t="str">
        <f xml:space="preserve"> Inputs!G$69</f>
        <v>Index</v>
      </c>
      <c r="H89" s="6">
        <f xml:space="preserve"> Inputs!H$69</f>
        <v>0</v>
      </c>
      <c r="I89" s="6">
        <f xml:space="preserve"> Inputs!I$69</f>
        <v>0</v>
      </c>
      <c r="J89" s="6">
        <f xml:space="preserve"> Inputs!J$69</f>
        <v>0</v>
      </c>
      <c r="K89" s="6">
        <f xml:space="preserve"> Inputs!K$69</f>
        <v>0</v>
      </c>
      <c r="L89" s="6">
        <f xml:space="preserve"> Inputs!L$69</f>
        <v>0</v>
      </c>
      <c r="M89" s="6">
        <f xml:space="preserve"> Inputs!M$69</f>
        <v>0</v>
      </c>
      <c r="N89" s="6">
        <f xml:space="preserve"> Inputs!N$69</f>
        <v>0</v>
      </c>
      <c r="O89" s="6">
        <f xml:space="preserve"> Inputs!O$69</f>
        <v>0</v>
      </c>
    </row>
    <row r="90" spans="1:15" hidden="1" outlineLevel="1" x14ac:dyDescent="0.2">
      <c r="A90" s="13"/>
      <c r="B90" s="13"/>
      <c r="C90" s="21"/>
      <c r="D90" s="20"/>
      <c r="E90" s="14" t="str">
        <f xml:space="preserve"> Inputs!E$83</f>
        <v>Ofwat - Consumer price index (including housing costs) - Consumer Price Index (with housing) for March</v>
      </c>
      <c r="F90" s="6">
        <f xml:space="preserve"> Inputs!F$83</f>
        <v>0</v>
      </c>
      <c r="G90" s="6" t="str">
        <f xml:space="preserve"> Inputs!G$83</f>
        <v>Index</v>
      </c>
      <c r="H90" s="6">
        <f xml:space="preserve"> Inputs!H$83</f>
        <v>0</v>
      </c>
      <c r="I90" s="6">
        <f xml:space="preserve"> Inputs!I$83</f>
        <v>0</v>
      </c>
      <c r="J90" s="6">
        <f xml:space="preserve"> Inputs!J$83</f>
        <v>0</v>
      </c>
      <c r="K90" s="6">
        <f xml:space="preserve"> Inputs!K$83</f>
        <v>0</v>
      </c>
      <c r="L90" s="6">
        <f xml:space="preserve"> Inputs!L$83</f>
        <v>0</v>
      </c>
      <c r="M90" s="6">
        <f xml:space="preserve"> Inputs!M$83</f>
        <v>0</v>
      </c>
      <c r="N90" s="6">
        <f xml:space="preserve"> Inputs!N$83</f>
        <v>0</v>
      </c>
      <c r="O90" s="6">
        <f xml:space="preserve"> Inputs!O$83</f>
        <v>0</v>
      </c>
    </row>
    <row r="91" spans="1:15" hidden="1" outlineLevel="1" x14ac:dyDescent="0.2">
      <c r="A91" s="16"/>
      <c r="B91" s="16"/>
      <c r="C91" s="27"/>
      <c r="D91" s="26"/>
      <c r="E91" s="9" t="s">
        <v>543</v>
      </c>
      <c r="F91" s="9"/>
      <c r="G91" s="9" t="s">
        <v>451</v>
      </c>
      <c r="H91" s="9"/>
      <c r="I91" s="9"/>
      <c r="J91" s="15">
        <f t="shared" ref="J91:O91" si="11" xml:space="preserve"> IF( $F88 &lt;&gt; 0, CHOOSE( $F88, J89, J90 ), 0 )</f>
        <v>0</v>
      </c>
      <c r="K91" s="15">
        <f t="shared" si="11"/>
        <v>0</v>
      </c>
      <c r="L91" s="15">
        <f t="shared" si="11"/>
        <v>0</v>
      </c>
      <c r="M91" s="15">
        <f t="shared" si="11"/>
        <v>0</v>
      </c>
      <c r="N91" s="15">
        <f t="shared" si="11"/>
        <v>0</v>
      </c>
      <c r="O91" s="15">
        <f t="shared" si="11"/>
        <v>0</v>
      </c>
    </row>
    <row r="92" spans="1:15" hidden="1" outlineLevel="1" x14ac:dyDescent="0.2"/>
    <row r="93" spans="1:15" x14ac:dyDescent="0.2"/>
    <row r="94" spans="1:15" collapsed="1" x14ac:dyDescent="0.2">
      <c r="A94" s="33" t="s">
        <v>21</v>
      </c>
    </row>
    <row r="95" spans="1:15" hidden="1" outlineLevel="1" x14ac:dyDescent="0.2">
      <c r="B95" s="33" t="s">
        <v>500</v>
      </c>
    </row>
    <row r="96" spans="1:15" hidden="1" outlineLevel="1" x14ac:dyDescent="0.2">
      <c r="A96" s="13"/>
      <c r="B96" s="13"/>
      <c r="C96" s="21"/>
      <c r="D96" s="20"/>
      <c r="E96" s="14" t="str">
        <f xml:space="preserve"> Inputs!E$21</f>
        <v>Switch - Consumer price index (including housing costs)</v>
      </c>
      <c r="F96" s="22">
        <f xml:space="preserve"> Inputs!F$21</f>
        <v>1</v>
      </c>
      <c r="G96" s="14" t="str">
        <f xml:space="preserve"> Inputs!G$21</f>
        <v>1 = company, 2 = ofwat</v>
      </c>
    </row>
    <row r="97" spans="1:7" hidden="1" outlineLevel="1" x14ac:dyDescent="0.2">
      <c r="A97" s="13"/>
      <c r="B97" s="13"/>
      <c r="C97" s="21"/>
      <c r="D97" s="20"/>
      <c r="E97" s="14" t="str">
        <f xml:space="preserve"> Inputs!E$28</f>
        <v>Company - Consumer price index (including housing costs) - Consumer Price Index (with housing) for April base</v>
      </c>
      <c r="F97" s="6">
        <f xml:space="preserve"> Inputs!F$28</f>
        <v>119</v>
      </c>
      <c r="G97" s="14" t="str">
        <f xml:space="preserve"> Inputs!G$28</f>
        <v>Index</v>
      </c>
    </row>
    <row r="98" spans="1:7" hidden="1" outlineLevel="1" x14ac:dyDescent="0.2">
      <c r="A98" s="13"/>
      <c r="B98" s="13"/>
      <c r="C98" s="21"/>
      <c r="D98" s="20"/>
      <c r="E98" s="14" t="str">
        <f xml:space="preserve"> Inputs!E$42</f>
        <v>Ofwat - Consumer price index (including housing costs) - Consumer Price Index (with housing) for April base</v>
      </c>
      <c r="F98" s="6">
        <f xml:space="preserve"> Inputs!F$42</f>
        <v>0</v>
      </c>
      <c r="G98" s="14" t="str">
        <f xml:space="preserve"> Inputs!G$42</f>
        <v>Index</v>
      </c>
    </row>
    <row r="99" spans="1:7" hidden="1" outlineLevel="1" x14ac:dyDescent="0.2">
      <c r="A99" s="16"/>
      <c r="B99" s="16"/>
      <c r="C99" s="27"/>
      <c r="D99" s="26"/>
      <c r="E99" s="9" t="s">
        <v>500</v>
      </c>
      <c r="F99" s="15">
        <f xml:space="preserve"> IF( $F96 &lt;&gt; 0, CHOOSE( $F96, $F97, $F98 ), 0 )</f>
        <v>119</v>
      </c>
      <c r="G99" s="9" t="s">
        <v>451</v>
      </c>
    </row>
    <row r="100" spans="1:7" hidden="1" outlineLevel="1" x14ac:dyDescent="0.2"/>
    <row r="101" spans="1:7" hidden="1" outlineLevel="1" x14ac:dyDescent="0.2"/>
    <row r="102" spans="1:7" hidden="1" outlineLevel="1" x14ac:dyDescent="0.2">
      <c r="B102" s="33" t="s">
        <v>334</v>
      </c>
    </row>
    <row r="103" spans="1:7" hidden="1" outlineLevel="1" x14ac:dyDescent="0.2">
      <c r="A103" s="13"/>
      <c r="B103" s="13"/>
      <c r="C103" s="21"/>
      <c r="D103" s="20"/>
      <c r="E103" s="14" t="str">
        <f xml:space="preserve"> Inputs!E$21</f>
        <v>Switch - Consumer price index (including housing costs)</v>
      </c>
      <c r="F103" s="22">
        <f xml:space="preserve"> Inputs!F$21</f>
        <v>1</v>
      </c>
      <c r="G103" s="14" t="str">
        <f xml:space="preserve"> Inputs!G$21</f>
        <v>1 = company, 2 = ofwat</v>
      </c>
    </row>
    <row r="104" spans="1:7" hidden="1" outlineLevel="1" x14ac:dyDescent="0.2">
      <c r="A104" s="13"/>
      <c r="B104" s="13"/>
      <c r="C104" s="21"/>
      <c r="D104" s="20"/>
      <c r="E104" s="14" t="str">
        <f xml:space="preserve"> Inputs!E$29</f>
        <v>Company - Consumer price index (including housing costs) - Consumer Price Index (with housing) for May base</v>
      </c>
      <c r="F104" s="6">
        <f xml:space="preserve"> Inputs!F$29</f>
        <v>119.7</v>
      </c>
      <c r="G104" s="14" t="str">
        <f xml:space="preserve"> Inputs!G$29</f>
        <v>Index</v>
      </c>
    </row>
    <row r="105" spans="1:7" hidden="1" outlineLevel="1" x14ac:dyDescent="0.2">
      <c r="A105" s="13"/>
      <c r="B105" s="13"/>
      <c r="C105" s="21"/>
      <c r="D105" s="20"/>
      <c r="E105" s="14" t="str">
        <f xml:space="preserve"> Inputs!E$43</f>
        <v>Ofwat - Consumer price index (including housing costs) - Consumer Price Index (with housing) for May base</v>
      </c>
      <c r="F105" s="22">
        <f xml:space="preserve"> Inputs!F$43</f>
        <v>0</v>
      </c>
      <c r="G105" s="14" t="str">
        <f xml:space="preserve"> Inputs!G$43</f>
        <v>Index</v>
      </c>
    </row>
    <row r="106" spans="1:7" hidden="1" outlineLevel="1" x14ac:dyDescent="0.2">
      <c r="A106" s="16"/>
      <c r="B106" s="16"/>
      <c r="C106" s="27"/>
      <c r="D106" s="26"/>
      <c r="E106" s="9" t="s">
        <v>334</v>
      </c>
      <c r="F106" s="15">
        <f xml:space="preserve"> IF( $F103 &lt;&gt; 0, CHOOSE( $F103, $F104, $F105 ), 0 )</f>
        <v>119.7</v>
      </c>
      <c r="G106" s="9" t="s">
        <v>451</v>
      </c>
    </row>
    <row r="107" spans="1:7" hidden="1" outlineLevel="1" x14ac:dyDescent="0.2"/>
    <row r="108" spans="1:7" hidden="1" outlineLevel="1" x14ac:dyDescent="0.2"/>
    <row r="109" spans="1:7" hidden="1" outlineLevel="1" x14ac:dyDescent="0.2">
      <c r="B109" s="33" t="s">
        <v>135</v>
      </c>
    </row>
    <row r="110" spans="1:7" hidden="1" outlineLevel="1" x14ac:dyDescent="0.2">
      <c r="A110" s="13"/>
      <c r="B110" s="13"/>
      <c r="C110" s="21"/>
      <c r="D110" s="20"/>
      <c r="E110" s="14" t="str">
        <f xml:space="preserve"> Inputs!E$21</f>
        <v>Switch - Consumer price index (including housing costs)</v>
      </c>
      <c r="F110" s="22">
        <f xml:space="preserve"> Inputs!F$21</f>
        <v>1</v>
      </c>
      <c r="G110" s="14" t="str">
        <f xml:space="preserve"> Inputs!G$21</f>
        <v>1 = company, 2 = ofwat</v>
      </c>
    </row>
    <row r="111" spans="1:7" hidden="1" outlineLevel="1" x14ac:dyDescent="0.2">
      <c r="A111" s="13"/>
      <c r="B111" s="13"/>
      <c r="C111" s="21"/>
      <c r="D111" s="20"/>
      <c r="E111" s="14" t="str">
        <f xml:space="preserve"> Inputs!E$30</f>
        <v>Company - Consumer price index (including housing costs) - Consumer Price Index (with housing) for June base</v>
      </c>
      <c r="F111" s="6">
        <f xml:space="preserve"> Inputs!F$30</f>
        <v>120.5</v>
      </c>
      <c r="G111" s="14" t="str">
        <f xml:space="preserve"> Inputs!G$30</f>
        <v>Index</v>
      </c>
    </row>
    <row r="112" spans="1:7" hidden="1" outlineLevel="1" x14ac:dyDescent="0.2">
      <c r="A112" s="13"/>
      <c r="B112" s="13"/>
      <c r="C112" s="21"/>
      <c r="D112" s="20"/>
      <c r="E112" s="14" t="str">
        <f xml:space="preserve"> Inputs!E$44</f>
        <v>Ofwat - Consumer price index (including housing costs) - Consumer Price Index (with housing) for June base</v>
      </c>
      <c r="F112" s="6">
        <f xml:space="preserve"> Inputs!F$44</f>
        <v>0</v>
      </c>
      <c r="G112" s="14" t="str">
        <f xml:space="preserve"> Inputs!G$44</f>
        <v>Index</v>
      </c>
    </row>
    <row r="113" spans="1:7" hidden="1" outlineLevel="1" x14ac:dyDescent="0.2">
      <c r="A113" s="16"/>
      <c r="B113" s="16"/>
      <c r="C113" s="27"/>
      <c r="D113" s="26"/>
      <c r="E113" s="9" t="s">
        <v>135</v>
      </c>
      <c r="F113" s="15">
        <f xml:space="preserve"> IF( $F110 &lt;&gt; 0, CHOOSE( $F110, $F111, $F112 ), 0 )</f>
        <v>120.5</v>
      </c>
      <c r="G113" s="9" t="s">
        <v>451</v>
      </c>
    </row>
    <row r="114" spans="1:7" hidden="1" outlineLevel="1" x14ac:dyDescent="0.2"/>
    <row r="115" spans="1:7" hidden="1" outlineLevel="1" x14ac:dyDescent="0.2"/>
    <row r="116" spans="1:7" hidden="1" outlineLevel="1" x14ac:dyDescent="0.2">
      <c r="B116" s="33" t="s">
        <v>381</v>
      </c>
    </row>
    <row r="117" spans="1:7" hidden="1" outlineLevel="1" x14ac:dyDescent="0.2">
      <c r="A117" s="13"/>
      <c r="B117" s="13"/>
      <c r="C117" s="21"/>
      <c r="D117" s="20"/>
      <c r="E117" s="14" t="str">
        <f xml:space="preserve"> Inputs!E$21</f>
        <v>Switch - Consumer price index (including housing costs)</v>
      </c>
      <c r="F117" s="22">
        <f xml:space="preserve"> Inputs!F$21</f>
        <v>1</v>
      </c>
      <c r="G117" s="14" t="str">
        <f xml:space="preserve"> Inputs!G$21</f>
        <v>1 = company, 2 = ofwat</v>
      </c>
    </row>
    <row r="118" spans="1:7" hidden="1" outlineLevel="1" x14ac:dyDescent="0.2">
      <c r="A118" s="13"/>
      <c r="B118" s="13"/>
      <c r="C118" s="21"/>
      <c r="D118" s="20"/>
      <c r="E118" s="14" t="str">
        <f xml:space="preserve"> Inputs!E$31</f>
        <v>Company - Consumer price index (including housing costs) - Consumer Price Index (with housing) for July base</v>
      </c>
      <c r="F118" s="6">
        <f xml:space="preserve"> Inputs!F$31</f>
        <v>121.2</v>
      </c>
      <c r="G118" s="14" t="str">
        <f xml:space="preserve"> Inputs!G$31</f>
        <v>Index</v>
      </c>
    </row>
    <row r="119" spans="1:7" hidden="1" outlineLevel="1" x14ac:dyDescent="0.2">
      <c r="A119" s="13"/>
      <c r="B119" s="13"/>
      <c r="C119" s="21"/>
      <c r="D119" s="20"/>
      <c r="E119" s="14" t="str">
        <f xml:space="preserve"> Inputs!E$45</f>
        <v>Ofwat - Consumer price index (including housing costs) - Consumer Price Index (with housing) for July base</v>
      </c>
      <c r="F119" s="6">
        <f xml:space="preserve"> Inputs!F$45</f>
        <v>0</v>
      </c>
      <c r="G119" s="14" t="str">
        <f xml:space="preserve"> Inputs!G$45</f>
        <v>Index</v>
      </c>
    </row>
    <row r="120" spans="1:7" hidden="1" outlineLevel="1" x14ac:dyDescent="0.2">
      <c r="A120" s="16"/>
      <c r="B120" s="16"/>
      <c r="C120" s="27"/>
      <c r="D120" s="26"/>
      <c r="E120" s="9" t="s">
        <v>381</v>
      </c>
      <c r="F120" s="15">
        <f xml:space="preserve"> IF( $F117 &lt;&gt; 0, CHOOSE( $F117, $F118, $F119 ), 0 )</f>
        <v>121.2</v>
      </c>
      <c r="G120" s="9" t="s">
        <v>451</v>
      </c>
    </row>
    <row r="121" spans="1:7" hidden="1" outlineLevel="1" x14ac:dyDescent="0.2"/>
    <row r="122" spans="1:7" hidden="1" outlineLevel="1" x14ac:dyDescent="0.2"/>
    <row r="123" spans="1:7" hidden="1" outlineLevel="1" x14ac:dyDescent="0.2">
      <c r="B123" s="33" t="s">
        <v>382</v>
      </c>
    </row>
    <row r="124" spans="1:7" hidden="1" outlineLevel="1" x14ac:dyDescent="0.2">
      <c r="A124" s="13"/>
      <c r="B124" s="13"/>
      <c r="C124" s="21"/>
      <c r="D124" s="20"/>
      <c r="E124" s="14" t="str">
        <f xml:space="preserve"> Inputs!E$21</f>
        <v>Switch - Consumer price index (including housing costs)</v>
      </c>
      <c r="F124" s="22">
        <f xml:space="preserve"> Inputs!F$21</f>
        <v>1</v>
      </c>
      <c r="G124" s="14" t="str">
        <f xml:space="preserve"> Inputs!G$21</f>
        <v>1 = company, 2 = ofwat</v>
      </c>
    </row>
    <row r="125" spans="1:7" hidden="1" outlineLevel="1" x14ac:dyDescent="0.2">
      <c r="A125" s="13"/>
      <c r="B125" s="13"/>
      <c r="C125" s="21"/>
      <c r="D125" s="20"/>
      <c r="E125" s="14" t="str">
        <f xml:space="preserve"> Inputs!E$32</f>
        <v>Company - Consumer price index (including housing costs) - Consumer Price Index (with housing) for August base</v>
      </c>
      <c r="F125" s="6">
        <f xml:space="preserve"> Inputs!F$32</f>
        <v>121.8</v>
      </c>
      <c r="G125" s="14" t="str">
        <f xml:space="preserve"> Inputs!G$32</f>
        <v>Index</v>
      </c>
    </row>
    <row r="126" spans="1:7" hidden="1" outlineLevel="1" x14ac:dyDescent="0.2">
      <c r="A126" s="13"/>
      <c r="B126" s="13"/>
      <c r="C126" s="21"/>
      <c r="D126" s="20"/>
      <c r="E126" s="14" t="str">
        <f xml:space="preserve"> Inputs!E$46</f>
        <v>Ofwat - Consumer price index (including housing costs) - Consumer Price Index (with housing) for August base</v>
      </c>
      <c r="F126" s="6">
        <f xml:space="preserve"> Inputs!F$46</f>
        <v>0</v>
      </c>
      <c r="G126" s="14" t="str">
        <f xml:space="preserve"> Inputs!G$46</f>
        <v>Index</v>
      </c>
    </row>
    <row r="127" spans="1:7" hidden="1" outlineLevel="1" x14ac:dyDescent="0.2">
      <c r="A127" s="16"/>
      <c r="B127" s="16"/>
      <c r="C127" s="27"/>
      <c r="D127" s="26"/>
      <c r="E127" s="9" t="s">
        <v>382</v>
      </c>
      <c r="F127" s="15">
        <f xml:space="preserve"> IF( $F124 &lt;&gt; 0, CHOOSE( $F124, $F125, $F126 ), 0 )</f>
        <v>121.8</v>
      </c>
      <c r="G127" s="9" t="s">
        <v>451</v>
      </c>
    </row>
    <row r="128" spans="1:7" hidden="1" outlineLevel="1" x14ac:dyDescent="0.2"/>
    <row r="129" spans="1:7" hidden="1" outlineLevel="1" x14ac:dyDescent="0.2"/>
    <row r="130" spans="1:7" hidden="1" outlineLevel="1" x14ac:dyDescent="0.2">
      <c r="B130" s="33" t="s">
        <v>383</v>
      </c>
    </row>
    <row r="131" spans="1:7" hidden="1" outlineLevel="1" x14ac:dyDescent="0.2">
      <c r="A131" s="13"/>
      <c r="B131" s="13"/>
      <c r="C131" s="21"/>
      <c r="D131" s="20"/>
      <c r="E131" s="14" t="str">
        <f xml:space="preserve"> Inputs!E$21</f>
        <v>Switch - Consumer price index (including housing costs)</v>
      </c>
      <c r="F131" s="22">
        <f xml:space="preserve"> Inputs!F$21</f>
        <v>1</v>
      </c>
      <c r="G131" s="14" t="str">
        <f xml:space="preserve"> Inputs!G$21</f>
        <v>1 = company, 2 = ofwat</v>
      </c>
    </row>
    <row r="132" spans="1:7" hidden="1" outlineLevel="1" x14ac:dyDescent="0.2">
      <c r="A132" s="13"/>
      <c r="B132" s="13"/>
      <c r="C132" s="21"/>
      <c r="D132" s="20"/>
      <c r="E132" s="14" t="str">
        <f xml:space="preserve"> Inputs!E$33</f>
        <v>Company - Consumer price index (including housing costs) - Consumer Price Index (with housing) for September base</v>
      </c>
      <c r="F132" s="6">
        <f xml:space="preserve"> Inputs!F$33</f>
        <v>122.3</v>
      </c>
      <c r="G132" s="14" t="str">
        <f xml:space="preserve"> Inputs!G$33</f>
        <v>Index</v>
      </c>
    </row>
    <row r="133" spans="1:7" hidden="1" outlineLevel="1" x14ac:dyDescent="0.2">
      <c r="A133" s="13"/>
      <c r="B133" s="13"/>
      <c r="C133" s="21"/>
      <c r="D133" s="20"/>
      <c r="E133" s="14" t="str">
        <f xml:space="preserve"> Inputs!E$47</f>
        <v>Ofwat - Consumer price index (including housing costs) - Consumer Price Index (with housing) for September base</v>
      </c>
      <c r="F133" s="6">
        <f xml:space="preserve"> Inputs!F$47</f>
        <v>0</v>
      </c>
      <c r="G133" s="14" t="str">
        <f xml:space="preserve"> Inputs!G$47</f>
        <v>Index</v>
      </c>
    </row>
    <row r="134" spans="1:7" hidden="1" outlineLevel="1" x14ac:dyDescent="0.2">
      <c r="A134" s="16"/>
      <c r="B134" s="16"/>
      <c r="C134" s="27"/>
      <c r="D134" s="26"/>
      <c r="E134" s="9" t="s">
        <v>383</v>
      </c>
      <c r="F134" s="15">
        <f xml:space="preserve"> IF( $F131 &lt;&gt; 0, CHOOSE( $F131, $F132, $F133 ), 0 )</f>
        <v>122.3</v>
      </c>
      <c r="G134" s="9" t="s">
        <v>451</v>
      </c>
    </row>
    <row r="135" spans="1:7" hidden="1" outlineLevel="1" x14ac:dyDescent="0.2"/>
    <row r="136" spans="1:7" hidden="1" outlineLevel="1" x14ac:dyDescent="0.2"/>
    <row r="137" spans="1:7" hidden="1" outlineLevel="1" x14ac:dyDescent="0.2">
      <c r="B137" s="33" t="s">
        <v>544</v>
      </c>
    </row>
    <row r="138" spans="1:7" hidden="1" outlineLevel="1" x14ac:dyDescent="0.2">
      <c r="A138" s="13"/>
      <c r="B138" s="13"/>
      <c r="C138" s="21"/>
      <c r="D138" s="20"/>
      <c r="E138" s="14" t="str">
        <f xml:space="preserve"> Inputs!E$21</f>
        <v>Switch - Consumer price index (including housing costs)</v>
      </c>
      <c r="F138" s="22">
        <f xml:space="preserve"> Inputs!F$21</f>
        <v>1</v>
      </c>
      <c r="G138" s="14" t="str">
        <f xml:space="preserve"> Inputs!G$21</f>
        <v>1 = company, 2 = ofwat</v>
      </c>
    </row>
    <row r="139" spans="1:7" hidden="1" outlineLevel="1" x14ac:dyDescent="0.2">
      <c r="A139" s="13"/>
      <c r="B139" s="13"/>
      <c r="C139" s="21"/>
      <c r="D139" s="20"/>
      <c r="E139" s="14" t="str">
        <f xml:space="preserve"> Inputs!E$34</f>
        <v>Company - Consumer price index (including housing costs) - Consumer Price Index (with housing) for October base</v>
      </c>
      <c r="F139" s="6">
        <f xml:space="preserve"> Inputs!F$34</f>
        <v>124.3</v>
      </c>
      <c r="G139" s="14" t="str">
        <f xml:space="preserve"> Inputs!G$34</f>
        <v>Index</v>
      </c>
    </row>
    <row r="140" spans="1:7" hidden="1" outlineLevel="1" x14ac:dyDescent="0.2">
      <c r="A140" s="13"/>
      <c r="B140" s="13"/>
      <c r="C140" s="21"/>
      <c r="D140" s="20"/>
      <c r="E140" s="14" t="str">
        <f xml:space="preserve"> Inputs!E$48</f>
        <v>Ofwat - Consumer price index (including housing costs) - Consumer Price Index (with housing) for October base</v>
      </c>
      <c r="F140" s="6">
        <f xml:space="preserve"> Inputs!F$48</f>
        <v>0</v>
      </c>
      <c r="G140" s="14" t="str">
        <f xml:space="preserve"> Inputs!G$48</f>
        <v>Index</v>
      </c>
    </row>
    <row r="141" spans="1:7" hidden="1" outlineLevel="1" x14ac:dyDescent="0.2">
      <c r="A141" s="16"/>
      <c r="B141" s="16"/>
      <c r="C141" s="27"/>
      <c r="D141" s="26"/>
      <c r="E141" s="9" t="s">
        <v>544</v>
      </c>
      <c r="F141" s="15">
        <f xml:space="preserve"> IF( $F138 &lt;&gt; 0, CHOOSE( $F138, $F139, $F140 ), 0 )</f>
        <v>124.3</v>
      </c>
      <c r="G141" s="9" t="s">
        <v>451</v>
      </c>
    </row>
    <row r="142" spans="1:7" hidden="1" outlineLevel="1" x14ac:dyDescent="0.2"/>
    <row r="143" spans="1:7" hidden="1" outlineLevel="1" x14ac:dyDescent="0.2"/>
    <row r="144" spans="1:7" hidden="1" outlineLevel="1" x14ac:dyDescent="0.2">
      <c r="B144" s="33" t="s">
        <v>228</v>
      </c>
    </row>
    <row r="145" spans="1:7" hidden="1" outlineLevel="1" x14ac:dyDescent="0.2">
      <c r="A145" s="13"/>
      <c r="B145" s="13"/>
      <c r="C145" s="21"/>
      <c r="D145" s="20"/>
      <c r="E145" s="14" t="str">
        <f xml:space="preserve"> Inputs!E$21</f>
        <v>Switch - Consumer price index (including housing costs)</v>
      </c>
      <c r="F145" s="22">
        <f xml:space="preserve"> Inputs!F$21</f>
        <v>1</v>
      </c>
      <c r="G145" s="14" t="str">
        <f xml:space="preserve"> Inputs!G$21</f>
        <v>1 = company, 2 = ofwat</v>
      </c>
    </row>
    <row r="146" spans="1:7" hidden="1" outlineLevel="1" x14ac:dyDescent="0.2">
      <c r="A146" s="13"/>
      <c r="B146" s="13"/>
      <c r="C146" s="21"/>
      <c r="D146" s="20"/>
      <c r="E146" s="14" t="str">
        <f xml:space="preserve"> Inputs!E$35</f>
        <v>Company - Consumer price index (including housing costs) - Consumer Price Index (with housing) for November base</v>
      </c>
      <c r="F146" s="6">
        <f xml:space="preserve"> Inputs!F$35</f>
        <v>124.8</v>
      </c>
      <c r="G146" s="14" t="str">
        <f xml:space="preserve"> Inputs!G$35</f>
        <v>Index</v>
      </c>
    </row>
    <row r="147" spans="1:7" hidden="1" outlineLevel="1" x14ac:dyDescent="0.2">
      <c r="A147" s="13"/>
      <c r="B147" s="13"/>
      <c r="C147" s="21"/>
      <c r="D147" s="20"/>
      <c r="E147" s="14" t="str">
        <f xml:space="preserve"> Inputs!E$49</f>
        <v>Ofwat - Consumer price index (including housing costs) - Consumer Price Index (with housing) for November base</v>
      </c>
      <c r="F147" s="6">
        <f xml:space="preserve"> Inputs!F$49</f>
        <v>0</v>
      </c>
      <c r="G147" s="14" t="str">
        <f xml:space="preserve"> Inputs!G$49</f>
        <v>Index</v>
      </c>
    </row>
    <row r="148" spans="1:7" hidden="1" outlineLevel="1" x14ac:dyDescent="0.2">
      <c r="A148" s="16"/>
      <c r="B148" s="16"/>
      <c r="C148" s="27"/>
      <c r="D148" s="26"/>
      <c r="E148" s="9" t="s">
        <v>228</v>
      </c>
      <c r="F148" s="15">
        <f xml:space="preserve"> IF( $F145 &lt;&gt; 0, CHOOSE( $F145, $F146, $F147 ), 0 )</f>
        <v>124.8</v>
      </c>
      <c r="G148" s="9" t="s">
        <v>451</v>
      </c>
    </row>
    <row r="149" spans="1:7" hidden="1" outlineLevel="1" x14ac:dyDescent="0.2"/>
    <row r="150" spans="1:7" hidden="1" outlineLevel="1" x14ac:dyDescent="0.2"/>
    <row r="151" spans="1:7" hidden="1" outlineLevel="1" x14ac:dyDescent="0.2">
      <c r="B151" s="33" t="s">
        <v>184</v>
      </c>
    </row>
    <row r="152" spans="1:7" hidden="1" outlineLevel="1" x14ac:dyDescent="0.2">
      <c r="A152" s="13"/>
      <c r="B152" s="13"/>
      <c r="C152" s="21"/>
      <c r="D152" s="20"/>
      <c r="E152" s="14" t="str">
        <f xml:space="preserve"> Inputs!E$21</f>
        <v>Switch - Consumer price index (including housing costs)</v>
      </c>
      <c r="F152" s="22">
        <f xml:space="preserve"> Inputs!F$21</f>
        <v>1</v>
      </c>
      <c r="G152" s="14" t="str">
        <f xml:space="preserve"> Inputs!G$21</f>
        <v>1 = company, 2 = ofwat</v>
      </c>
    </row>
    <row r="153" spans="1:7" hidden="1" outlineLevel="1" x14ac:dyDescent="0.2">
      <c r="A153" s="13"/>
      <c r="B153" s="13"/>
      <c r="C153" s="21"/>
      <c r="D153" s="20"/>
      <c r="E153" s="14" t="str">
        <f xml:space="preserve"> Inputs!E$36</f>
        <v>Company - Consumer price index (including housing costs) - Consumer Price Index (with housing) for December base</v>
      </c>
      <c r="F153" s="6">
        <f xml:space="preserve"> Inputs!F$36</f>
        <v>125.3</v>
      </c>
      <c r="G153" s="14" t="str">
        <f xml:space="preserve"> Inputs!G$36</f>
        <v>Index</v>
      </c>
    </row>
    <row r="154" spans="1:7" hidden="1" outlineLevel="1" x14ac:dyDescent="0.2">
      <c r="A154" s="13"/>
      <c r="B154" s="13"/>
      <c r="C154" s="21"/>
      <c r="D154" s="20"/>
      <c r="E154" s="14" t="str">
        <f xml:space="preserve"> Inputs!E$50</f>
        <v>Ofwat - Consumer price index (including housing costs) - Consumer Price Index (with housing) for December base</v>
      </c>
      <c r="F154" s="6">
        <f xml:space="preserve"> Inputs!F$50</f>
        <v>0</v>
      </c>
      <c r="G154" s="14" t="str">
        <f xml:space="preserve"> Inputs!G$50</f>
        <v>Index</v>
      </c>
    </row>
    <row r="155" spans="1:7" hidden="1" outlineLevel="1" x14ac:dyDescent="0.2">
      <c r="A155" s="16"/>
      <c r="B155" s="16"/>
      <c r="C155" s="27"/>
      <c r="D155" s="26"/>
      <c r="E155" s="9" t="s">
        <v>184</v>
      </c>
      <c r="F155" s="15">
        <f xml:space="preserve"> IF( $F152 &lt;&gt; 0, CHOOSE( $F152, $F153, $F154 ), 0 )</f>
        <v>125.3</v>
      </c>
      <c r="G155" s="9" t="s">
        <v>451</v>
      </c>
    </row>
    <row r="156" spans="1:7" hidden="1" outlineLevel="1" x14ac:dyDescent="0.2"/>
    <row r="157" spans="1:7" hidden="1" outlineLevel="1" x14ac:dyDescent="0.2"/>
    <row r="158" spans="1:7" hidden="1" outlineLevel="1" x14ac:dyDescent="0.2">
      <c r="B158" s="33" t="s">
        <v>545</v>
      </c>
    </row>
    <row r="159" spans="1:7" hidden="1" outlineLevel="1" x14ac:dyDescent="0.2">
      <c r="A159" s="13"/>
      <c r="B159" s="13"/>
      <c r="C159" s="21"/>
      <c r="D159" s="20"/>
      <c r="E159" s="14" t="str">
        <f xml:space="preserve"> Inputs!E$21</f>
        <v>Switch - Consumer price index (including housing costs)</v>
      </c>
      <c r="F159" s="22">
        <f xml:space="preserve"> Inputs!F$21</f>
        <v>1</v>
      </c>
      <c r="G159" s="14" t="str">
        <f xml:space="preserve"> Inputs!G$21</f>
        <v>1 = company, 2 = ofwat</v>
      </c>
    </row>
    <row r="160" spans="1:7" hidden="1" outlineLevel="1" x14ac:dyDescent="0.2">
      <c r="A160" s="13"/>
      <c r="B160" s="13"/>
      <c r="C160" s="21"/>
      <c r="D160" s="20"/>
      <c r="E160" s="14" t="str">
        <f xml:space="preserve"> Inputs!E$37</f>
        <v>Company - Consumer price index (including housing costs) - Consumer Price Index (with housing) for January base</v>
      </c>
      <c r="F160" s="6">
        <f xml:space="preserve"> Inputs!F$37</f>
        <v>124.8</v>
      </c>
      <c r="G160" s="14" t="str">
        <f xml:space="preserve"> Inputs!G$37</f>
        <v>Index</v>
      </c>
    </row>
    <row r="161" spans="1:7" hidden="1" outlineLevel="1" x14ac:dyDescent="0.2">
      <c r="A161" s="13"/>
      <c r="B161" s="13"/>
      <c r="C161" s="21"/>
      <c r="D161" s="20"/>
      <c r="E161" s="14" t="str">
        <f xml:space="preserve"> Inputs!E$51</f>
        <v>Ofwat - Consumer price index (including housing costs) - Consumer Price Index (with housing) for January base</v>
      </c>
      <c r="F161" s="6">
        <f xml:space="preserve"> Inputs!F$51</f>
        <v>0</v>
      </c>
      <c r="G161" s="14" t="str">
        <f xml:space="preserve"> Inputs!G$51</f>
        <v>Index</v>
      </c>
    </row>
    <row r="162" spans="1:7" hidden="1" outlineLevel="1" x14ac:dyDescent="0.2">
      <c r="A162" s="16"/>
      <c r="B162" s="16"/>
      <c r="C162" s="27"/>
      <c r="D162" s="26"/>
      <c r="E162" s="9" t="s">
        <v>545</v>
      </c>
      <c r="F162" s="15">
        <f xml:space="preserve"> IF( $F159 &lt;&gt; 0, CHOOSE( $F159, $F160, $F161 ), 0 )</f>
        <v>124.8</v>
      </c>
      <c r="G162" s="9" t="s">
        <v>451</v>
      </c>
    </row>
    <row r="163" spans="1:7" hidden="1" outlineLevel="1" x14ac:dyDescent="0.2"/>
    <row r="164" spans="1:7" hidden="1" outlineLevel="1" x14ac:dyDescent="0.2"/>
    <row r="165" spans="1:7" hidden="1" outlineLevel="1" x14ac:dyDescent="0.2">
      <c r="B165" s="33" t="s">
        <v>384</v>
      </c>
    </row>
    <row r="166" spans="1:7" hidden="1" outlineLevel="1" x14ac:dyDescent="0.2">
      <c r="A166" s="13"/>
      <c r="B166" s="13"/>
      <c r="C166" s="21"/>
      <c r="D166" s="20"/>
      <c r="E166" s="14" t="str">
        <f xml:space="preserve"> Inputs!E$21</f>
        <v>Switch - Consumer price index (including housing costs)</v>
      </c>
      <c r="F166" s="22">
        <f xml:space="preserve"> Inputs!F$21</f>
        <v>1</v>
      </c>
      <c r="G166" s="14" t="str">
        <f xml:space="preserve"> Inputs!G$21</f>
        <v>1 = company, 2 = ofwat</v>
      </c>
    </row>
    <row r="167" spans="1:7" hidden="1" outlineLevel="1" x14ac:dyDescent="0.2">
      <c r="A167" s="13"/>
      <c r="B167" s="13"/>
      <c r="C167" s="21"/>
      <c r="D167" s="20"/>
      <c r="E167" s="14" t="str">
        <f xml:space="preserve"> Inputs!E$38</f>
        <v>Company - Consumer price index (including housing costs) - Consumer Price Index (with housing) for February base</v>
      </c>
      <c r="F167" s="6">
        <f xml:space="preserve"> Inputs!F$38</f>
        <v>126</v>
      </c>
      <c r="G167" s="14" t="str">
        <f xml:space="preserve"> Inputs!G$38</f>
        <v>Index</v>
      </c>
    </row>
    <row r="168" spans="1:7" hidden="1" outlineLevel="1" x14ac:dyDescent="0.2">
      <c r="A168" s="13"/>
      <c r="B168" s="13"/>
      <c r="C168" s="21"/>
      <c r="D168" s="20"/>
      <c r="E168" s="14" t="str">
        <f xml:space="preserve"> Inputs!E$52</f>
        <v>Ofwat - Consumer price index (including housing costs) - Consumer Price Index (with housing) for February base</v>
      </c>
      <c r="F168" s="6">
        <f xml:space="preserve"> Inputs!F$52</f>
        <v>0</v>
      </c>
      <c r="G168" s="14" t="str">
        <f xml:space="preserve"> Inputs!G$52</f>
        <v>Index</v>
      </c>
    </row>
    <row r="169" spans="1:7" hidden="1" outlineLevel="1" x14ac:dyDescent="0.2">
      <c r="A169" s="16"/>
      <c r="B169" s="16"/>
      <c r="C169" s="27"/>
      <c r="D169" s="26"/>
      <c r="E169" s="9" t="s">
        <v>384</v>
      </c>
      <c r="F169" s="15">
        <f xml:space="preserve"> IF( $F166 &lt;&gt; 0, CHOOSE( $F166, $F167, $F168 ), 0 )</f>
        <v>126</v>
      </c>
      <c r="G169" s="9" t="s">
        <v>451</v>
      </c>
    </row>
    <row r="170" spans="1:7" hidden="1" outlineLevel="1" x14ac:dyDescent="0.2"/>
    <row r="171" spans="1:7" hidden="1" outlineLevel="1" x14ac:dyDescent="0.2"/>
    <row r="172" spans="1:7" hidden="1" outlineLevel="1" x14ac:dyDescent="0.2">
      <c r="B172" s="33" t="s">
        <v>64</v>
      </c>
    </row>
    <row r="173" spans="1:7" hidden="1" outlineLevel="1" x14ac:dyDescent="0.2">
      <c r="A173" s="13"/>
      <c r="B173" s="13"/>
      <c r="C173" s="21"/>
      <c r="D173" s="20"/>
      <c r="E173" s="14" t="str">
        <f xml:space="preserve"> Inputs!E$21</f>
        <v>Switch - Consumer price index (including housing costs)</v>
      </c>
      <c r="F173" s="22">
        <f xml:space="preserve"> Inputs!F$21</f>
        <v>1</v>
      </c>
      <c r="G173" s="14" t="str">
        <f xml:space="preserve"> Inputs!G$21</f>
        <v>1 = company, 2 = ofwat</v>
      </c>
    </row>
    <row r="174" spans="1:7" hidden="1" outlineLevel="1" x14ac:dyDescent="0.2">
      <c r="A174" s="13"/>
      <c r="B174" s="13"/>
      <c r="C174" s="21"/>
      <c r="D174" s="20"/>
      <c r="E174" s="14" t="str">
        <f xml:space="preserve"> Inputs!E$39</f>
        <v>Company - Consumer price index (including housing costs) - Consumer Price Index (with housing) for March base</v>
      </c>
      <c r="F174" s="6">
        <f xml:space="preserve"> Inputs!F$39</f>
        <v>126.8</v>
      </c>
      <c r="G174" s="14" t="str">
        <f xml:space="preserve"> Inputs!G$39</f>
        <v>Index</v>
      </c>
    </row>
    <row r="175" spans="1:7" hidden="1" outlineLevel="1" x14ac:dyDescent="0.2">
      <c r="A175" s="13"/>
      <c r="B175" s="13"/>
      <c r="C175" s="21"/>
      <c r="D175" s="20"/>
      <c r="E175" s="14" t="str">
        <f xml:space="preserve"> Inputs!E$53</f>
        <v>Ofwat - Consumer price index (including housing costs) - Consumer Price Index (with housing) for March base</v>
      </c>
      <c r="F175" s="6">
        <f xml:space="preserve"> Inputs!F$53</f>
        <v>0</v>
      </c>
      <c r="G175" s="14" t="str">
        <f xml:space="preserve"> Inputs!G$53</f>
        <v>Index</v>
      </c>
    </row>
    <row r="176" spans="1:7" hidden="1" outlineLevel="1" x14ac:dyDescent="0.2">
      <c r="A176" s="16"/>
      <c r="B176" s="16"/>
      <c r="C176" s="27"/>
      <c r="D176" s="26"/>
      <c r="E176" s="9" t="s">
        <v>64</v>
      </c>
      <c r="F176" s="15">
        <f xml:space="preserve"> IF( $F173 &lt;&gt; 0, CHOOSE( $F173, $F174, $F175 ), 0 )</f>
        <v>126.8</v>
      </c>
      <c r="G176" s="9" t="s">
        <v>451</v>
      </c>
    </row>
    <row r="177" spans="1:15" hidden="1" outlineLevel="1" x14ac:dyDescent="0.2"/>
    <row r="178" spans="1:15" x14ac:dyDescent="0.2"/>
    <row r="179" spans="1:15" collapsed="1" x14ac:dyDescent="0.2">
      <c r="A179" s="33" t="s">
        <v>639</v>
      </c>
    </row>
    <row r="180" spans="1:15" hidden="1" outlineLevel="1" x14ac:dyDescent="0.2">
      <c r="B180" s="33" t="s">
        <v>458</v>
      </c>
    </row>
    <row r="181" spans="1:15" hidden="1" outlineLevel="1" x14ac:dyDescent="0.2">
      <c r="A181" s="13"/>
      <c r="B181" s="13"/>
      <c r="C181" s="21"/>
      <c r="D181" s="20"/>
      <c r="E181" s="14" t="str">
        <f xml:space="preserve"> Inputs!E$22</f>
        <v>Switch - land sales forecast at previous review</v>
      </c>
      <c r="F181" s="22">
        <f xml:space="preserve"> Inputs!F$22</f>
        <v>1</v>
      </c>
      <c r="G181" s="14" t="str">
        <f xml:space="preserve"> Inputs!G$22</f>
        <v>1 = company, 2 = ofwat</v>
      </c>
    </row>
    <row r="182" spans="1:15" hidden="1" outlineLevel="1" x14ac:dyDescent="0.2">
      <c r="A182" s="13"/>
      <c r="B182" s="13"/>
      <c r="C182" s="21"/>
      <c r="D182" s="20"/>
      <c r="E182" s="14" t="str">
        <f xml:space="preserve"> Inputs!E$113</f>
        <v xml:space="preserve">Company - Land sales - forecast at previous review - outturn (WR) </v>
      </c>
      <c r="F182" s="32">
        <f xml:space="preserve"> Inputs!F$113</f>
        <v>0</v>
      </c>
      <c r="G182" s="32" t="str">
        <f xml:space="preserve"> Inputs!G$113</f>
        <v>£m</v>
      </c>
      <c r="H182" s="32">
        <f xml:space="preserve"> Inputs!H$113</f>
        <v>0</v>
      </c>
      <c r="I182" s="32">
        <f xml:space="preserve"> Inputs!I$113</f>
        <v>0</v>
      </c>
      <c r="J182" s="32">
        <f xml:space="preserve"> Inputs!J$113</f>
        <v>0</v>
      </c>
      <c r="K182" s="32">
        <f xml:space="preserve"> Inputs!K$113</f>
        <v>0</v>
      </c>
      <c r="L182" s="32">
        <f xml:space="preserve"> Inputs!L$113</f>
        <v>0</v>
      </c>
      <c r="M182" s="32">
        <f xml:space="preserve"> Inputs!M$113</f>
        <v>0</v>
      </c>
      <c r="N182" s="32">
        <f xml:space="preserve"> Inputs!N$113</f>
        <v>0</v>
      </c>
      <c r="O182" s="32">
        <f xml:space="preserve"> Inputs!O$113</f>
        <v>0</v>
      </c>
    </row>
    <row r="183" spans="1:15" hidden="1" outlineLevel="1" x14ac:dyDescent="0.2">
      <c r="A183" s="13"/>
      <c r="B183" s="13"/>
      <c r="C183" s="21"/>
      <c r="D183" s="20"/>
      <c r="E183" s="14" t="str">
        <f xml:space="preserve"> Inputs!E$114</f>
        <v xml:space="preserve">Company - Land sales - forecast at previous review - outturn (WN+) </v>
      </c>
      <c r="F183" s="32">
        <f xml:space="preserve"> Inputs!F$114</f>
        <v>0</v>
      </c>
      <c r="G183" s="32" t="str">
        <f xml:space="preserve"> Inputs!G$114</f>
        <v>£m</v>
      </c>
      <c r="H183" s="32">
        <f xml:space="preserve"> Inputs!H$114</f>
        <v>0</v>
      </c>
      <c r="I183" s="32">
        <f xml:space="preserve"> Inputs!I$114</f>
        <v>0</v>
      </c>
      <c r="J183" s="32">
        <f xml:space="preserve"> Inputs!J$114</f>
        <v>0</v>
      </c>
      <c r="K183" s="32">
        <f xml:space="preserve"> Inputs!K$114</f>
        <v>0</v>
      </c>
      <c r="L183" s="32">
        <f xml:space="preserve"> Inputs!L$114</f>
        <v>0</v>
      </c>
      <c r="M183" s="32">
        <f xml:space="preserve"> Inputs!M$114</f>
        <v>0</v>
      </c>
      <c r="N183" s="32">
        <f xml:space="preserve"> Inputs!N$114</f>
        <v>0</v>
      </c>
      <c r="O183" s="32">
        <f xml:space="preserve"> Inputs!O$114</f>
        <v>0</v>
      </c>
    </row>
    <row r="184" spans="1:15" hidden="1" outlineLevel="1" x14ac:dyDescent="0.2">
      <c r="A184" s="13"/>
      <c r="B184" s="13"/>
      <c r="C184" s="21"/>
      <c r="D184" s="20"/>
      <c r="E184" s="14" t="str">
        <f xml:space="preserve"> Inputs!E$115</f>
        <v xml:space="preserve">Company - Land sales - forecast at previous review - outturn (WWN+) </v>
      </c>
      <c r="F184" s="32">
        <f xml:space="preserve"> Inputs!F$115</f>
        <v>0</v>
      </c>
      <c r="G184" s="32" t="str">
        <f xml:space="preserve"> Inputs!G$115</f>
        <v>£m</v>
      </c>
      <c r="H184" s="32">
        <f xml:space="preserve"> Inputs!H$115</f>
        <v>0</v>
      </c>
      <c r="I184" s="32">
        <f xml:space="preserve"> Inputs!I$115</f>
        <v>0</v>
      </c>
      <c r="J184" s="32">
        <f xml:space="preserve"> Inputs!J$115</f>
        <v>0</v>
      </c>
      <c r="K184" s="32">
        <f xml:space="preserve"> Inputs!K$115</f>
        <v>0</v>
      </c>
      <c r="L184" s="32">
        <f xml:space="preserve"> Inputs!L$115</f>
        <v>0</v>
      </c>
      <c r="M184" s="32">
        <f xml:space="preserve"> Inputs!M$115</f>
        <v>0</v>
      </c>
      <c r="N184" s="32">
        <f xml:space="preserve"> Inputs!N$115</f>
        <v>0</v>
      </c>
      <c r="O184" s="32">
        <f xml:space="preserve"> Inputs!O$115</f>
        <v>0</v>
      </c>
    </row>
    <row r="185" spans="1:15" hidden="1" outlineLevel="1" x14ac:dyDescent="0.2">
      <c r="A185" s="13"/>
      <c r="B185" s="13"/>
      <c r="C185" s="21"/>
      <c r="D185" s="20"/>
      <c r="E185" s="14" t="str">
        <f xml:space="preserve"> Inputs!E$116</f>
        <v xml:space="preserve">Company - Land sales - forecast at previous review - outturn (BR) </v>
      </c>
      <c r="F185" s="32">
        <f xml:space="preserve"> Inputs!F$116</f>
        <v>0</v>
      </c>
      <c r="G185" s="32" t="str">
        <f xml:space="preserve"> Inputs!G$116</f>
        <v>£m</v>
      </c>
      <c r="H185" s="32">
        <f xml:space="preserve"> Inputs!H$116</f>
        <v>0</v>
      </c>
      <c r="I185" s="32">
        <f xml:space="preserve"> Inputs!I$116</f>
        <v>0</v>
      </c>
      <c r="J185" s="32">
        <f xml:space="preserve"> Inputs!J$116</f>
        <v>0</v>
      </c>
      <c r="K185" s="32">
        <f xml:space="preserve"> Inputs!K$116</f>
        <v>0</v>
      </c>
      <c r="L185" s="32">
        <f xml:space="preserve"> Inputs!L$116</f>
        <v>0</v>
      </c>
      <c r="M185" s="32">
        <f xml:space="preserve"> Inputs!M$116</f>
        <v>0</v>
      </c>
      <c r="N185" s="32">
        <f xml:space="preserve"> Inputs!N$116</f>
        <v>0</v>
      </c>
      <c r="O185" s="32">
        <f xml:space="preserve"> Inputs!O$116</f>
        <v>0</v>
      </c>
    </row>
    <row r="186" spans="1:15" hidden="1" outlineLevel="1" x14ac:dyDescent="0.2">
      <c r="A186" s="13"/>
      <c r="B186" s="13"/>
      <c r="C186" s="21"/>
      <c r="D186" s="20"/>
      <c r="E186" s="14" t="str">
        <f xml:space="preserve"> Inputs!E$117</f>
        <v xml:space="preserve">Company - Land sales - forecast at previous review - outturn (ADDN1) </v>
      </c>
      <c r="F186" s="32">
        <f xml:space="preserve"> Inputs!F$117</f>
        <v>0</v>
      </c>
      <c r="G186" s="32" t="str">
        <f xml:space="preserve"> Inputs!G$117</f>
        <v>£m</v>
      </c>
      <c r="H186" s="32">
        <f xml:space="preserve"> Inputs!H$117</f>
        <v>0</v>
      </c>
      <c r="I186" s="32">
        <f xml:space="preserve"> Inputs!I$117</f>
        <v>0</v>
      </c>
      <c r="J186" s="32">
        <f xml:space="preserve"> Inputs!J$117</f>
        <v>0</v>
      </c>
      <c r="K186" s="32">
        <f xml:space="preserve"> Inputs!K$117</f>
        <v>0</v>
      </c>
      <c r="L186" s="32">
        <f xml:space="preserve"> Inputs!L$117</f>
        <v>0</v>
      </c>
      <c r="M186" s="32">
        <f xml:space="preserve"> Inputs!M$117</f>
        <v>0</v>
      </c>
      <c r="N186" s="32">
        <f xml:space="preserve"> Inputs!N$117</f>
        <v>0</v>
      </c>
      <c r="O186" s="32">
        <f xml:space="preserve"> Inputs!O$117</f>
        <v>0</v>
      </c>
    </row>
    <row r="187" spans="1:15" hidden="1" outlineLevel="1" x14ac:dyDescent="0.2">
      <c r="A187" s="13"/>
      <c r="B187" s="13"/>
      <c r="C187" s="21"/>
      <c r="D187" s="20"/>
      <c r="E187" s="14" t="str">
        <f xml:space="preserve"> Inputs!E$118</f>
        <v xml:space="preserve">Company - Land sales - forecast at previous review - outturn (ADDN2) </v>
      </c>
      <c r="F187" s="32">
        <f xml:space="preserve"> Inputs!F$118</f>
        <v>0</v>
      </c>
      <c r="G187" s="32" t="str">
        <f xml:space="preserve"> Inputs!G$118</f>
        <v>£m</v>
      </c>
      <c r="H187" s="32">
        <f xml:space="preserve"> Inputs!H$118</f>
        <v>0</v>
      </c>
      <c r="I187" s="32">
        <f xml:space="preserve"> Inputs!I$118</f>
        <v>0</v>
      </c>
      <c r="J187" s="32">
        <f xml:space="preserve"> Inputs!J$118</f>
        <v>0</v>
      </c>
      <c r="K187" s="32">
        <f xml:space="preserve"> Inputs!K$118</f>
        <v>0</v>
      </c>
      <c r="L187" s="32">
        <f xml:space="preserve"> Inputs!L$118</f>
        <v>0</v>
      </c>
      <c r="M187" s="32">
        <f xml:space="preserve"> Inputs!M$118</f>
        <v>0</v>
      </c>
      <c r="N187" s="32">
        <f xml:space="preserve"> Inputs!N$118</f>
        <v>0</v>
      </c>
      <c r="O187" s="32">
        <f xml:space="preserve"> Inputs!O$118</f>
        <v>0</v>
      </c>
    </row>
    <row r="188" spans="1:15" hidden="1" outlineLevel="1" x14ac:dyDescent="0.2">
      <c r="A188" s="13"/>
      <c r="B188" s="13"/>
      <c r="C188" s="21"/>
      <c r="D188" s="20"/>
      <c r="E188" s="14" t="str">
        <f xml:space="preserve"> Inputs!E$128</f>
        <v xml:space="preserve">Ofwat - Land sales - forecast at previous review - outturn (WR) </v>
      </c>
      <c r="F188" s="32">
        <f xml:space="preserve"> Inputs!F$128</f>
        <v>0</v>
      </c>
      <c r="G188" s="32" t="str">
        <f xml:space="preserve"> Inputs!G$128</f>
        <v>£m</v>
      </c>
      <c r="H188" s="32">
        <f xml:space="preserve"> Inputs!H$128</f>
        <v>0</v>
      </c>
      <c r="I188" s="32">
        <f xml:space="preserve"> Inputs!I$128</f>
        <v>0</v>
      </c>
      <c r="J188" s="32">
        <f xml:space="preserve"> Inputs!J$128</f>
        <v>0</v>
      </c>
      <c r="K188" s="32">
        <f xml:space="preserve"> Inputs!K$128</f>
        <v>0</v>
      </c>
      <c r="L188" s="32">
        <f xml:space="preserve"> Inputs!L$128</f>
        <v>0</v>
      </c>
      <c r="M188" s="32">
        <f xml:space="preserve"> Inputs!M$128</f>
        <v>0</v>
      </c>
      <c r="N188" s="32">
        <f xml:space="preserve"> Inputs!N$128</f>
        <v>0</v>
      </c>
      <c r="O188" s="32">
        <f xml:space="preserve"> Inputs!O$128</f>
        <v>0</v>
      </c>
    </row>
    <row r="189" spans="1:15" hidden="1" outlineLevel="1" x14ac:dyDescent="0.2">
      <c r="A189" s="13"/>
      <c r="B189" s="13"/>
      <c r="C189" s="21"/>
      <c r="D189" s="20"/>
      <c r="E189" s="14" t="str">
        <f xml:space="preserve"> Inputs!E$129</f>
        <v xml:space="preserve">Ofwat - Land sales - forecast at previous review - outturn (WN+) </v>
      </c>
      <c r="F189" s="32">
        <f xml:space="preserve"> Inputs!F$129</f>
        <v>0</v>
      </c>
      <c r="G189" s="32" t="str">
        <f xml:space="preserve"> Inputs!G$129</f>
        <v>£m</v>
      </c>
      <c r="H189" s="32">
        <f xml:space="preserve"> Inputs!H$129</f>
        <v>0</v>
      </c>
      <c r="I189" s="32">
        <f xml:space="preserve"> Inputs!I$129</f>
        <v>0</v>
      </c>
      <c r="J189" s="32">
        <f xml:space="preserve"> Inputs!J$129</f>
        <v>0</v>
      </c>
      <c r="K189" s="32">
        <f xml:space="preserve"> Inputs!K$129</f>
        <v>0</v>
      </c>
      <c r="L189" s="32">
        <f xml:space="preserve"> Inputs!L$129</f>
        <v>0</v>
      </c>
      <c r="M189" s="32">
        <f xml:space="preserve"> Inputs!M$129</f>
        <v>0</v>
      </c>
      <c r="N189" s="32">
        <f xml:space="preserve"> Inputs!N$129</f>
        <v>0</v>
      </c>
      <c r="O189" s="32">
        <f xml:space="preserve"> Inputs!O$129</f>
        <v>0</v>
      </c>
    </row>
    <row r="190" spans="1:15" hidden="1" outlineLevel="1" x14ac:dyDescent="0.2">
      <c r="A190" s="13"/>
      <c r="B190" s="13"/>
      <c r="C190" s="21"/>
      <c r="D190" s="20"/>
      <c r="E190" s="14" t="str">
        <f xml:space="preserve"> Inputs!E$130</f>
        <v xml:space="preserve">Ofwat - Land sales - forecast at previous review - outturn (WWN+) </v>
      </c>
      <c r="F190" s="32">
        <f xml:space="preserve"> Inputs!F$130</f>
        <v>0</v>
      </c>
      <c r="G190" s="32" t="str">
        <f xml:space="preserve"> Inputs!G$130</f>
        <v>£m</v>
      </c>
      <c r="H190" s="32">
        <f xml:space="preserve"> Inputs!H$130</f>
        <v>0</v>
      </c>
      <c r="I190" s="32">
        <f xml:space="preserve"> Inputs!I$130</f>
        <v>0</v>
      </c>
      <c r="J190" s="32">
        <f xml:space="preserve"> Inputs!J$130</f>
        <v>0</v>
      </c>
      <c r="K190" s="32">
        <f xml:space="preserve"> Inputs!K$130</f>
        <v>0</v>
      </c>
      <c r="L190" s="32">
        <f xml:space="preserve"> Inputs!L$130</f>
        <v>0</v>
      </c>
      <c r="M190" s="32">
        <f xml:space="preserve"> Inputs!M$130</f>
        <v>0</v>
      </c>
      <c r="N190" s="32">
        <f xml:space="preserve"> Inputs!N$130</f>
        <v>0</v>
      </c>
      <c r="O190" s="32">
        <f xml:space="preserve"> Inputs!O$130</f>
        <v>0</v>
      </c>
    </row>
    <row r="191" spans="1:15" hidden="1" outlineLevel="1" x14ac:dyDescent="0.2">
      <c r="A191" s="13"/>
      <c r="B191" s="13"/>
      <c r="C191" s="21"/>
      <c r="D191" s="20"/>
      <c r="E191" s="14" t="str">
        <f xml:space="preserve"> Inputs!E$131</f>
        <v xml:space="preserve">Ofwat - Land sales - forecast at previous review - outturn (BR) </v>
      </c>
      <c r="F191" s="32">
        <f xml:space="preserve"> Inputs!F$131</f>
        <v>0</v>
      </c>
      <c r="G191" s="32" t="str">
        <f xml:space="preserve"> Inputs!G$131</f>
        <v>£m</v>
      </c>
      <c r="H191" s="32">
        <f xml:space="preserve"> Inputs!H$131</f>
        <v>0</v>
      </c>
      <c r="I191" s="32">
        <f xml:space="preserve"> Inputs!I$131</f>
        <v>0</v>
      </c>
      <c r="J191" s="32">
        <f xml:space="preserve"> Inputs!J$131</f>
        <v>0</v>
      </c>
      <c r="K191" s="32">
        <f xml:space="preserve"> Inputs!K$131</f>
        <v>0</v>
      </c>
      <c r="L191" s="32">
        <f xml:space="preserve"> Inputs!L$131</f>
        <v>0</v>
      </c>
      <c r="M191" s="32">
        <f xml:space="preserve"> Inputs!M$131</f>
        <v>0</v>
      </c>
      <c r="N191" s="32">
        <f xml:space="preserve"> Inputs!N$131</f>
        <v>0</v>
      </c>
      <c r="O191" s="32">
        <f xml:space="preserve"> Inputs!O$131</f>
        <v>0</v>
      </c>
    </row>
    <row r="192" spans="1:15" hidden="1" outlineLevel="1" x14ac:dyDescent="0.2">
      <c r="A192" s="13"/>
      <c r="B192" s="13"/>
      <c r="C192" s="21"/>
      <c r="D192" s="20"/>
      <c r="E192" s="14" t="str">
        <f xml:space="preserve"> Inputs!E$132</f>
        <v xml:space="preserve">Ofwat - Land sales - forecast at previous review - outturn (ADDN1) </v>
      </c>
      <c r="F192" s="32">
        <f xml:space="preserve"> Inputs!F$132</f>
        <v>0</v>
      </c>
      <c r="G192" s="32" t="str">
        <f xml:space="preserve"> Inputs!G$132</f>
        <v>£m</v>
      </c>
      <c r="H192" s="32">
        <f xml:space="preserve"> Inputs!H$132</f>
        <v>0</v>
      </c>
      <c r="I192" s="32">
        <f xml:space="preserve"> Inputs!I$132</f>
        <v>0</v>
      </c>
      <c r="J192" s="32">
        <f xml:space="preserve"> Inputs!J$132</f>
        <v>0</v>
      </c>
      <c r="K192" s="32">
        <f xml:space="preserve"> Inputs!K$132</f>
        <v>0</v>
      </c>
      <c r="L192" s="32">
        <f xml:space="preserve"> Inputs!L$132</f>
        <v>0</v>
      </c>
      <c r="M192" s="32">
        <f xml:space="preserve"> Inputs!M$132</f>
        <v>0</v>
      </c>
      <c r="N192" s="32">
        <f xml:space="preserve"> Inputs!N$132</f>
        <v>0</v>
      </c>
      <c r="O192" s="32">
        <f xml:space="preserve"> Inputs!O$132</f>
        <v>0</v>
      </c>
    </row>
    <row r="193" spans="1:15" hidden="1" outlineLevel="1" x14ac:dyDescent="0.2">
      <c r="A193" s="13"/>
      <c r="B193" s="13"/>
      <c r="C193" s="21"/>
      <c r="D193" s="20"/>
      <c r="E193" s="14" t="str">
        <f xml:space="preserve"> Inputs!E$133</f>
        <v xml:space="preserve">Ofwat - Land sales - forecast at previous review - outturn (ADDN2) </v>
      </c>
      <c r="F193" s="32">
        <f xml:space="preserve"> Inputs!F$133</f>
        <v>0</v>
      </c>
      <c r="G193" s="32" t="str">
        <f xml:space="preserve"> Inputs!G$133</f>
        <v>£m</v>
      </c>
      <c r="H193" s="32">
        <f xml:space="preserve"> Inputs!H$133</f>
        <v>0</v>
      </c>
      <c r="I193" s="32">
        <f xml:space="preserve"> Inputs!I$133</f>
        <v>0</v>
      </c>
      <c r="J193" s="32">
        <f xml:space="preserve"> Inputs!J$133</f>
        <v>0</v>
      </c>
      <c r="K193" s="32">
        <f xml:space="preserve"> Inputs!K$133</f>
        <v>0</v>
      </c>
      <c r="L193" s="32">
        <f xml:space="preserve"> Inputs!L$133</f>
        <v>0</v>
      </c>
      <c r="M193" s="32">
        <f xml:space="preserve"> Inputs!M$133</f>
        <v>0</v>
      </c>
      <c r="N193" s="32">
        <f xml:space="preserve"> Inputs!N$133</f>
        <v>0</v>
      </c>
      <c r="O193" s="32">
        <f xml:space="preserve"> Inputs!O$133</f>
        <v>0</v>
      </c>
    </row>
    <row r="194" spans="1:15" hidden="1" outlineLevel="1" x14ac:dyDescent="0.2">
      <c r="A194" s="16"/>
      <c r="B194" s="16"/>
      <c r="C194" s="27"/>
      <c r="D194" s="26"/>
      <c r="E194" s="9" t="s">
        <v>643</v>
      </c>
      <c r="F194" s="9"/>
      <c r="G194" s="9" t="s">
        <v>50</v>
      </c>
      <c r="H194" s="42">
        <f t="shared" ref="H194:H199" si="12" xml:space="preserve"> SUM( J194:O194 )</f>
        <v>0</v>
      </c>
      <c r="I194" s="9"/>
      <c r="J194" s="42">
        <f t="shared" ref="J194:O199" si="13" xml:space="preserve"> IF( $F$181 &lt;&gt; 0, CHOOSE( $F$181, J182, J188 ), 0 )</f>
        <v>0</v>
      </c>
      <c r="K194" s="42">
        <f t="shared" si="13"/>
        <v>0</v>
      </c>
      <c r="L194" s="42">
        <f t="shared" si="13"/>
        <v>0</v>
      </c>
      <c r="M194" s="42">
        <f t="shared" si="13"/>
        <v>0</v>
      </c>
      <c r="N194" s="42">
        <f t="shared" si="13"/>
        <v>0</v>
      </c>
      <c r="O194" s="42">
        <f t="shared" si="13"/>
        <v>0</v>
      </c>
    </row>
    <row r="195" spans="1:15" hidden="1" outlineLevel="1" x14ac:dyDescent="0.2">
      <c r="A195" s="16"/>
      <c r="B195" s="16"/>
      <c r="C195" s="27"/>
      <c r="D195" s="26"/>
      <c r="E195" s="9" t="s">
        <v>387</v>
      </c>
      <c r="F195" s="9"/>
      <c r="G195" s="9" t="s">
        <v>50</v>
      </c>
      <c r="H195" s="42">
        <f t="shared" si="12"/>
        <v>0</v>
      </c>
      <c r="I195" s="9"/>
      <c r="J195" s="42">
        <f t="shared" si="13"/>
        <v>0</v>
      </c>
      <c r="K195" s="42">
        <f t="shared" si="13"/>
        <v>0</v>
      </c>
      <c r="L195" s="42">
        <f t="shared" si="13"/>
        <v>0</v>
      </c>
      <c r="M195" s="42">
        <f t="shared" si="13"/>
        <v>0</v>
      </c>
      <c r="N195" s="42">
        <f t="shared" si="13"/>
        <v>0</v>
      </c>
      <c r="O195" s="42">
        <f t="shared" si="13"/>
        <v>0</v>
      </c>
    </row>
    <row r="196" spans="1:15" hidden="1" outlineLevel="1" x14ac:dyDescent="0.2">
      <c r="A196" s="16"/>
      <c r="B196" s="16"/>
      <c r="C196" s="27"/>
      <c r="D196" s="26"/>
      <c r="E196" s="9" t="s">
        <v>67</v>
      </c>
      <c r="F196" s="9"/>
      <c r="G196" s="9" t="s">
        <v>50</v>
      </c>
      <c r="H196" s="42">
        <f t="shared" si="12"/>
        <v>0</v>
      </c>
      <c r="I196" s="9"/>
      <c r="J196" s="42">
        <f t="shared" si="13"/>
        <v>0</v>
      </c>
      <c r="K196" s="42">
        <f t="shared" si="13"/>
        <v>0</v>
      </c>
      <c r="L196" s="42">
        <f t="shared" si="13"/>
        <v>0</v>
      </c>
      <c r="M196" s="42">
        <f t="shared" si="13"/>
        <v>0</v>
      </c>
      <c r="N196" s="42">
        <f t="shared" si="13"/>
        <v>0</v>
      </c>
      <c r="O196" s="42">
        <f t="shared" si="13"/>
        <v>0</v>
      </c>
    </row>
    <row r="197" spans="1:15" hidden="1" outlineLevel="1" x14ac:dyDescent="0.2">
      <c r="A197" s="16"/>
      <c r="B197" s="16"/>
      <c r="C197" s="27"/>
      <c r="D197" s="26"/>
      <c r="E197" s="9" t="s">
        <v>234</v>
      </c>
      <c r="F197" s="9"/>
      <c r="G197" s="9" t="s">
        <v>50</v>
      </c>
      <c r="H197" s="42">
        <f t="shared" si="12"/>
        <v>0</v>
      </c>
      <c r="I197" s="9"/>
      <c r="J197" s="42">
        <f t="shared" si="13"/>
        <v>0</v>
      </c>
      <c r="K197" s="42">
        <f t="shared" si="13"/>
        <v>0</v>
      </c>
      <c r="L197" s="42">
        <f t="shared" si="13"/>
        <v>0</v>
      </c>
      <c r="M197" s="42">
        <f t="shared" si="13"/>
        <v>0</v>
      </c>
      <c r="N197" s="42">
        <f t="shared" si="13"/>
        <v>0</v>
      </c>
      <c r="O197" s="42">
        <f t="shared" si="13"/>
        <v>0</v>
      </c>
    </row>
    <row r="198" spans="1:15" hidden="1" outlineLevel="1" x14ac:dyDescent="0.2">
      <c r="A198" s="16"/>
      <c r="B198" s="16"/>
      <c r="C198" s="27"/>
      <c r="D198" s="26"/>
      <c r="E198" s="9" t="s">
        <v>26</v>
      </c>
      <c r="F198" s="9"/>
      <c r="G198" s="9" t="s">
        <v>50</v>
      </c>
      <c r="H198" s="42">
        <f t="shared" si="12"/>
        <v>0</v>
      </c>
      <c r="I198" s="9"/>
      <c r="J198" s="42">
        <f t="shared" si="13"/>
        <v>0</v>
      </c>
      <c r="K198" s="42">
        <f t="shared" si="13"/>
        <v>0</v>
      </c>
      <c r="L198" s="42">
        <f t="shared" si="13"/>
        <v>0</v>
      </c>
      <c r="M198" s="42">
        <f t="shared" si="13"/>
        <v>0</v>
      </c>
      <c r="N198" s="42">
        <f t="shared" si="13"/>
        <v>0</v>
      </c>
      <c r="O198" s="42">
        <f t="shared" si="13"/>
        <v>0</v>
      </c>
    </row>
    <row r="199" spans="1:15" hidden="1" outlineLevel="1" x14ac:dyDescent="0.2">
      <c r="A199" s="16"/>
      <c r="B199" s="16"/>
      <c r="C199" s="27"/>
      <c r="D199" s="26"/>
      <c r="E199" s="9" t="s">
        <v>388</v>
      </c>
      <c r="F199" s="9"/>
      <c r="G199" s="9" t="s">
        <v>50</v>
      </c>
      <c r="H199" s="42">
        <f t="shared" si="12"/>
        <v>0</v>
      </c>
      <c r="I199" s="9"/>
      <c r="J199" s="42">
        <f t="shared" si="13"/>
        <v>0</v>
      </c>
      <c r="K199" s="42">
        <f t="shared" si="13"/>
        <v>0</v>
      </c>
      <c r="L199" s="42">
        <f t="shared" si="13"/>
        <v>0</v>
      </c>
      <c r="M199" s="42">
        <f t="shared" si="13"/>
        <v>0</v>
      </c>
      <c r="N199" s="42">
        <f t="shared" si="13"/>
        <v>0</v>
      </c>
      <c r="O199" s="42">
        <f t="shared" si="13"/>
        <v>0</v>
      </c>
    </row>
    <row r="200" spans="1:15" hidden="1" outlineLevel="1" x14ac:dyDescent="0.2"/>
    <row r="201" spans="1:15" hidden="1" outlineLevel="1" x14ac:dyDescent="0.2"/>
    <row r="202" spans="1:15" hidden="1" outlineLevel="1" x14ac:dyDescent="0.2">
      <c r="B202" s="33" t="s">
        <v>589</v>
      </c>
    </row>
    <row r="203" spans="1:15" hidden="1" outlineLevel="1" x14ac:dyDescent="0.2">
      <c r="A203" s="13"/>
      <c r="B203" s="13"/>
      <c r="C203" s="21"/>
      <c r="D203" s="20"/>
      <c r="E203" s="14" t="str">
        <f xml:space="preserve"> Inputs!E$23</f>
        <v>Switch - proceeds from disposals</v>
      </c>
      <c r="F203" s="22">
        <f xml:space="preserve"> Inputs!F$23</f>
        <v>1</v>
      </c>
      <c r="G203" s="14" t="str">
        <f xml:space="preserve"> Inputs!G$23</f>
        <v>1 = company, 2 = ofwat</v>
      </c>
    </row>
    <row r="204" spans="1:15" hidden="1" outlineLevel="1" x14ac:dyDescent="0.2">
      <c r="A204" s="13"/>
      <c r="B204" s="13"/>
      <c r="C204" s="21"/>
      <c r="D204" s="20"/>
      <c r="E204" s="14" t="str">
        <f xml:space="preserve"> Inputs!E$106</f>
        <v xml:space="preserve">Company - Proceeds from disposals of protected land - outturn (WR) </v>
      </c>
      <c r="F204" s="32">
        <f xml:space="preserve"> Inputs!F$106</f>
        <v>0</v>
      </c>
      <c r="G204" s="32" t="str">
        <f xml:space="preserve"> Inputs!G$106</f>
        <v>£m</v>
      </c>
      <c r="H204" s="32">
        <f xml:space="preserve"> Inputs!H$106</f>
        <v>0</v>
      </c>
      <c r="I204" s="32">
        <f xml:space="preserve"> Inputs!I$106</f>
        <v>0</v>
      </c>
      <c r="J204" s="32">
        <f xml:space="preserve"> Inputs!J$106</f>
        <v>0</v>
      </c>
      <c r="K204" s="32">
        <f xml:space="preserve"> Inputs!K$106</f>
        <v>0</v>
      </c>
      <c r="L204" s="32">
        <f xml:space="preserve"> Inputs!L$106</f>
        <v>0</v>
      </c>
      <c r="M204" s="32">
        <f xml:space="preserve"> Inputs!M$106</f>
        <v>0</v>
      </c>
      <c r="N204" s="32">
        <f xml:space="preserve"> Inputs!N$106</f>
        <v>0</v>
      </c>
      <c r="O204" s="32">
        <f xml:space="preserve"> Inputs!O$106</f>
        <v>0</v>
      </c>
    </row>
    <row r="205" spans="1:15" hidden="1" outlineLevel="1" x14ac:dyDescent="0.2">
      <c r="A205" s="13"/>
      <c r="B205" s="13"/>
      <c r="C205" s="21"/>
      <c r="D205" s="20"/>
      <c r="E205" s="14" t="str">
        <f xml:space="preserve"> Inputs!E$107</f>
        <v xml:space="preserve">Company - Proceeds from disposals of protected land - outturn (WN+) </v>
      </c>
      <c r="F205" s="32">
        <f xml:space="preserve"> Inputs!F$107</f>
        <v>0</v>
      </c>
      <c r="G205" s="32" t="str">
        <f xml:space="preserve"> Inputs!G$107</f>
        <v>£m</v>
      </c>
      <c r="H205" s="32">
        <f xml:space="preserve"> Inputs!H$107</f>
        <v>0</v>
      </c>
      <c r="I205" s="32">
        <f xml:space="preserve"> Inputs!I$107</f>
        <v>0</v>
      </c>
      <c r="J205" s="32">
        <f xml:space="preserve"> Inputs!J$107</f>
        <v>0</v>
      </c>
      <c r="K205" s="32">
        <f xml:space="preserve"> Inputs!K$107</f>
        <v>0</v>
      </c>
      <c r="L205" s="32">
        <f xml:space="preserve"> Inputs!L$107</f>
        <v>0</v>
      </c>
      <c r="M205" s="32">
        <f xml:space="preserve"> Inputs!M$107</f>
        <v>0</v>
      </c>
      <c r="N205" s="32">
        <f xml:space="preserve"> Inputs!N$107</f>
        <v>0</v>
      </c>
      <c r="O205" s="32">
        <f xml:space="preserve"> Inputs!O$107</f>
        <v>0</v>
      </c>
    </row>
    <row r="206" spans="1:15" hidden="1" outlineLevel="1" x14ac:dyDescent="0.2">
      <c r="A206" s="13"/>
      <c r="B206" s="13"/>
      <c r="C206" s="21"/>
      <c r="D206" s="20"/>
      <c r="E206" s="14" t="str">
        <f xml:space="preserve"> Inputs!E$108</f>
        <v xml:space="preserve">Company - Proceeds from disposals of protected land - outturn (WWN+) </v>
      </c>
      <c r="F206" s="32">
        <f xml:space="preserve"> Inputs!F$108</f>
        <v>0</v>
      </c>
      <c r="G206" s="32" t="str">
        <f xml:space="preserve"> Inputs!G$108</f>
        <v>£m</v>
      </c>
      <c r="H206" s="32">
        <f xml:space="preserve"> Inputs!H$108</f>
        <v>0</v>
      </c>
      <c r="I206" s="32">
        <f xml:space="preserve"> Inputs!I$108</f>
        <v>0</v>
      </c>
      <c r="J206" s="32">
        <f xml:space="preserve"> Inputs!J$108</f>
        <v>0</v>
      </c>
      <c r="K206" s="32">
        <f xml:space="preserve"> Inputs!K$108</f>
        <v>0</v>
      </c>
      <c r="L206" s="32">
        <f xml:space="preserve"> Inputs!L$108</f>
        <v>0</v>
      </c>
      <c r="M206" s="32">
        <f xml:space="preserve"> Inputs!M$108</f>
        <v>0</v>
      </c>
      <c r="N206" s="32">
        <f xml:space="preserve"> Inputs!N$108</f>
        <v>0</v>
      </c>
      <c r="O206" s="32">
        <f xml:space="preserve"> Inputs!O$108</f>
        <v>0</v>
      </c>
    </row>
    <row r="207" spans="1:15" hidden="1" outlineLevel="1" x14ac:dyDescent="0.2">
      <c r="A207" s="13"/>
      <c r="B207" s="13"/>
      <c r="C207" s="21"/>
      <c r="D207" s="20"/>
      <c r="E207" s="14" t="str">
        <f xml:space="preserve"> Inputs!E$109</f>
        <v xml:space="preserve">Company - Proceeds from disposals of protected land - outturn (BR) </v>
      </c>
      <c r="F207" s="32">
        <f xml:space="preserve"> Inputs!F$109</f>
        <v>0</v>
      </c>
      <c r="G207" s="32" t="str">
        <f xml:space="preserve"> Inputs!G$109</f>
        <v>£m</v>
      </c>
      <c r="H207" s="32">
        <f xml:space="preserve"> Inputs!H$109</f>
        <v>0</v>
      </c>
      <c r="I207" s="32">
        <f xml:space="preserve"> Inputs!I$109</f>
        <v>0</v>
      </c>
      <c r="J207" s="32">
        <f xml:space="preserve"> Inputs!J$109</f>
        <v>0</v>
      </c>
      <c r="K207" s="32">
        <f xml:space="preserve"> Inputs!K$109</f>
        <v>0</v>
      </c>
      <c r="L207" s="32">
        <f xml:space="preserve"> Inputs!L$109</f>
        <v>0</v>
      </c>
      <c r="M207" s="32">
        <f xml:space="preserve"> Inputs!M$109</f>
        <v>0</v>
      </c>
      <c r="N207" s="32">
        <f xml:space="preserve"> Inputs!N$109</f>
        <v>0</v>
      </c>
      <c r="O207" s="32">
        <f xml:space="preserve"> Inputs!O$109</f>
        <v>0</v>
      </c>
    </row>
    <row r="208" spans="1:15" hidden="1" outlineLevel="1" x14ac:dyDescent="0.2">
      <c r="A208" s="13"/>
      <c r="B208" s="13"/>
      <c r="C208" s="21"/>
      <c r="D208" s="20"/>
      <c r="E208" s="14" t="str">
        <f xml:space="preserve"> Inputs!E$110</f>
        <v xml:space="preserve">Company - Proceeds from disposals of protected land - outturn (ADDN1) </v>
      </c>
      <c r="F208" s="32">
        <f xml:space="preserve"> Inputs!F$110</f>
        <v>0</v>
      </c>
      <c r="G208" s="32" t="str">
        <f xml:space="preserve"> Inputs!G$110</f>
        <v>£m</v>
      </c>
      <c r="H208" s="32">
        <f xml:space="preserve"> Inputs!H$110</f>
        <v>0</v>
      </c>
      <c r="I208" s="32">
        <f xml:space="preserve"> Inputs!I$110</f>
        <v>0</v>
      </c>
      <c r="J208" s="32">
        <f xml:space="preserve"> Inputs!J$110</f>
        <v>0</v>
      </c>
      <c r="K208" s="32">
        <f xml:space="preserve"> Inputs!K$110</f>
        <v>0</v>
      </c>
      <c r="L208" s="32">
        <f xml:space="preserve"> Inputs!L$110</f>
        <v>0</v>
      </c>
      <c r="M208" s="32">
        <f xml:space="preserve"> Inputs!M$110</f>
        <v>0</v>
      </c>
      <c r="N208" s="32">
        <f xml:space="preserve"> Inputs!N$110</f>
        <v>0</v>
      </c>
      <c r="O208" s="32">
        <f xml:space="preserve"> Inputs!O$110</f>
        <v>0</v>
      </c>
    </row>
    <row r="209" spans="1:15" hidden="1" outlineLevel="1" x14ac:dyDescent="0.2">
      <c r="A209" s="13"/>
      <c r="B209" s="13"/>
      <c r="C209" s="21"/>
      <c r="D209" s="20"/>
      <c r="E209" s="14" t="str">
        <f xml:space="preserve"> Inputs!E$111</f>
        <v xml:space="preserve">Company - Proceeds from disposals of protected land - outturn (ADDN2) </v>
      </c>
      <c r="F209" s="32">
        <f xml:space="preserve"> Inputs!F$111</f>
        <v>0</v>
      </c>
      <c r="G209" s="32" t="str">
        <f xml:space="preserve"> Inputs!G$111</f>
        <v>£m</v>
      </c>
      <c r="H209" s="32">
        <f xml:space="preserve"> Inputs!H$111</f>
        <v>0</v>
      </c>
      <c r="I209" s="32">
        <f xml:space="preserve"> Inputs!I$111</f>
        <v>0</v>
      </c>
      <c r="J209" s="32">
        <f xml:space="preserve"> Inputs!J$111</f>
        <v>0</v>
      </c>
      <c r="K209" s="32">
        <f xml:space="preserve"> Inputs!K$111</f>
        <v>0</v>
      </c>
      <c r="L209" s="32">
        <f xml:space="preserve"> Inputs!L$111</f>
        <v>0</v>
      </c>
      <c r="M209" s="32">
        <f xml:space="preserve"> Inputs!M$111</f>
        <v>0</v>
      </c>
      <c r="N209" s="32">
        <f xml:space="preserve"> Inputs!N$111</f>
        <v>0</v>
      </c>
      <c r="O209" s="32">
        <f xml:space="preserve"> Inputs!O$111</f>
        <v>0</v>
      </c>
    </row>
    <row r="210" spans="1:15" hidden="1" outlineLevel="1" x14ac:dyDescent="0.2">
      <c r="A210" s="13"/>
      <c r="B210" s="13"/>
      <c r="C210" s="21"/>
      <c r="D210" s="20"/>
      <c r="E210" s="14" t="str">
        <f xml:space="preserve"> Inputs!E$121</f>
        <v xml:space="preserve">Ofwat - Proceeds from disposals of protected land - outturn (WR) </v>
      </c>
      <c r="F210" s="32">
        <f xml:space="preserve"> Inputs!F$121</f>
        <v>0</v>
      </c>
      <c r="G210" s="32" t="str">
        <f xml:space="preserve"> Inputs!G$121</f>
        <v>£m</v>
      </c>
      <c r="H210" s="32">
        <f xml:space="preserve"> Inputs!H$121</f>
        <v>0</v>
      </c>
      <c r="I210" s="32">
        <f xml:space="preserve"> Inputs!I$121</f>
        <v>0</v>
      </c>
      <c r="J210" s="32">
        <f xml:space="preserve"> Inputs!J$121</f>
        <v>0</v>
      </c>
      <c r="K210" s="32">
        <f xml:space="preserve"> Inputs!K$121</f>
        <v>0</v>
      </c>
      <c r="L210" s="32">
        <f xml:space="preserve"> Inputs!L$121</f>
        <v>0</v>
      </c>
      <c r="M210" s="32">
        <f xml:space="preserve"> Inputs!M$121</f>
        <v>0</v>
      </c>
      <c r="N210" s="32">
        <f xml:space="preserve"> Inputs!N$121</f>
        <v>0</v>
      </c>
      <c r="O210" s="32">
        <f xml:space="preserve"> Inputs!O$121</f>
        <v>0</v>
      </c>
    </row>
    <row r="211" spans="1:15" hidden="1" outlineLevel="1" x14ac:dyDescent="0.2">
      <c r="A211" s="13"/>
      <c r="B211" s="13"/>
      <c r="C211" s="21"/>
      <c r="D211" s="20"/>
      <c r="E211" s="14" t="str">
        <f xml:space="preserve"> Inputs!E$122</f>
        <v xml:space="preserve">Ofwat - Proceeds from disposals of protected land - outturn (WN+) </v>
      </c>
      <c r="F211" s="32">
        <f xml:space="preserve"> Inputs!F$122</f>
        <v>0</v>
      </c>
      <c r="G211" s="32" t="str">
        <f xml:space="preserve"> Inputs!G$122</f>
        <v>£m</v>
      </c>
      <c r="H211" s="32">
        <f xml:space="preserve"> Inputs!H$122</f>
        <v>0</v>
      </c>
      <c r="I211" s="32">
        <f xml:space="preserve"> Inputs!I$122</f>
        <v>0</v>
      </c>
      <c r="J211" s="32">
        <f xml:space="preserve"> Inputs!J$122</f>
        <v>0</v>
      </c>
      <c r="K211" s="32">
        <f xml:space="preserve"> Inputs!K$122</f>
        <v>0</v>
      </c>
      <c r="L211" s="32">
        <f xml:space="preserve"> Inputs!L$122</f>
        <v>0</v>
      </c>
      <c r="M211" s="32">
        <f xml:space="preserve"> Inputs!M$122</f>
        <v>0</v>
      </c>
      <c r="N211" s="32">
        <f xml:space="preserve"> Inputs!N$122</f>
        <v>0</v>
      </c>
      <c r="O211" s="32">
        <f xml:space="preserve"> Inputs!O$122</f>
        <v>0</v>
      </c>
    </row>
    <row r="212" spans="1:15" hidden="1" outlineLevel="1" x14ac:dyDescent="0.2">
      <c r="A212" s="13"/>
      <c r="B212" s="13"/>
      <c r="C212" s="21"/>
      <c r="D212" s="20"/>
      <c r="E212" s="14" t="str">
        <f xml:space="preserve"> Inputs!E$123</f>
        <v xml:space="preserve">Ofwat - Proceeds from disposals of protected land - outturn (WWN+) </v>
      </c>
      <c r="F212" s="32">
        <f xml:space="preserve"> Inputs!F$123</f>
        <v>0</v>
      </c>
      <c r="G212" s="32" t="str">
        <f xml:space="preserve"> Inputs!G$123</f>
        <v>£m</v>
      </c>
      <c r="H212" s="32">
        <f xml:space="preserve"> Inputs!H$123</f>
        <v>0</v>
      </c>
      <c r="I212" s="32">
        <f xml:space="preserve"> Inputs!I$123</f>
        <v>0</v>
      </c>
      <c r="J212" s="32">
        <f xml:space="preserve"> Inputs!J$123</f>
        <v>0</v>
      </c>
      <c r="K212" s="32">
        <f xml:space="preserve"> Inputs!K$123</f>
        <v>0</v>
      </c>
      <c r="L212" s="32">
        <f xml:space="preserve"> Inputs!L$123</f>
        <v>0</v>
      </c>
      <c r="M212" s="32">
        <f xml:space="preserve"> Inputs!M$123</f>
        <v>0</v>
      </c>
      <c r="N212" s="32">
        <f xml:space="preserve"> Inputs!N$123</f>
        <v>0</v>
      </c>
      <c r="O212" s="32">
        <f xml:space="preserve"> Inputs!O$123</f>
        <v>0</v>
      </c>
    </row>
    <row r="213" spans="1:15" hidden="1" outlineLevel="1" x14ac:dyDescent="0.2">
      <c r="A213" s="13"/>
      <c r="B213" s="13"/>
      <c r="C213" s="21"/>
      <c r="D213" s="20"/>
      <c r="E213" s="14" t="str">
        <f xml:space="preserve"> Inputs!E$124</f>
        <v xml:space="preserve">Ofwat - Proceeds from disposals of protected land - outturn (BR) </v>
      </c>
      <c r="F213" s="32">
        <f xml:space="preserve"> Inputs!F$124</f>
        <v>0</v>
      </c>
      <c r="G213" s="32" t="str">
        <f xml:space="preserve"> Inputs!G$124</f>
        <v>£m</v>
      </c>
      <c r="H213" s="32">
        <f xml:space="preserve"> Inputs!H$124</f>
        <v>0</v>
      </c>
      <c r="I213" s="32">
        <f xml:space="preserve"> Inputs!I$124</f>
        <v>0</v>
      </c>
      <c r="J213" s="32">
        <f xml:space="preserve"> Inputs!J$124</f>
        <v>0</v>
      </c>
      <c r="K213" s="32">
        <f xml:space="preserve"> Inputs!K$124</f>
        <v>0</v>
      </c>
      <c r="L213" s="32">
        <f xml:space="preserve"> Inputs!L$124</f>
        <v>0</v>
      </c>
      <c r="M213" s="32">
        <f xml:space="preserve"> Inputs!M$124</f>
        <v>0</v>
      </c>
      <c r="N213" s="32">
        <f xml:space="preserve"> Inputs!N$124</f>
        <v>0</v>
      </c>
      <c r="O213" s="32">
        <f xml:space="preserve"> Inputs!O$124</f>
        <v>0</v>
      </c>
    </row>
    <row r="214" spans="1:15" hidden="1" outlineLevel="1" x14ac:dyDescent="0.2">
      <c r="A214" s="13"/>
      <c r="B214" s="13"/>
      <c r="C214" s="21"/>
      <c r="D214" s="20"/>
      <c r="E214" s="14" t="str">
        <f xml:space="preserve"> Inputs!E$125</f>
        <v xml:space="preserve">Ofwat - Proceeds from disposals of protected land - outturn (ADDN1) </v>
      </c>
      <c r="F214" s="32">
        <f xml:space="preserve"> Inputs!F$125</f>
        <v>0</v>
      </c>
      <c r="G214" s="32" t="str">
        <f xml:space="preserve"> Inputs!G$125</f>
        <v>£m</v>
      </c>
      <c r="H214" s="32">
        <f xml:space="preserve"> Inputs!H$125</f>
        <v>0</v>
      </c>
      <c r="I214" s="32">
        <f xml:space="preserve"> Inputs!I$125</f>
        <v>0</v>
      </c>
      <c r="J214" s="32">
        <f xml:space="preserve"> Inputs!J$125</f>
        <v>0</v>
      </c>
      <c r="K214" s="32">
        <f xml:space="preserve"> Inputs!K$125</f>
        <v>0</v>
      </c>
      <c r="L214" s="32">
        <f xml:space="preserve"> Inputs!L$125</f>
        <v>0</v>
      </c>
      <c r="M214" s="32">
        <f xml:space="preserve"> Inputs!M$125</f>
        <v>0</v>
      </c>
      <c r="N214" s="32">
        <f xml:space="preserve"> Inputs!N$125</f>
        <v>0</v>
      </c>
      <c r="O214" s="32">
        <f xml:space="preserve"> Inputs!O$125</f>
        <v>0</v>
      </c>
    </row>
    <row r="215" spans="1:15" hidden="1" outlineLevel="1" x14ac:dyDescent="0.2">
      <c r="A215" s="13"/>
      <c r="B215" s="13"/>
      <c r="C215" s="21"/>
      <c r="D215" s="20"/>
      <c r="E215" s="14" t="str">
        <f xml:space="preserve"> Inputs!E$126</f>
        <v xml:space="preserve">Ofwat - Proceeds from disposals of protected land - outturn (ADDN2) </v>
      </c>
      <c r="F215" s="32">
        <f xml:space="preserve"> Inputs!F$126</f>
        <v>0</v>
      </c>
      <c r="G215" s="32" t="str">
        <f xml:space="preserve"> Inputs!G$126</f>
        <v>£m</v>
      </c>
      <c r="H215" s="32">
        <f xml:space="preserve"> Inputs!H$126</f>
        <v>0</v>
      </c>
      <c r="I215" s="32">
        <f xml:space="preserve"> Inputs!I$126</f>
        <v>0</v>
      </c>
      <c r="J215" s="32">
        <f xml:space="preserve"> Inputs!J$126</f>
        <v>0</v>
      </c>
      <c r="K215" s="32">
        <f xml:space="preserve"> Inputs!K$126</f>
        <v>0</v>
      </c>
      <c r="L215" s="32">
        <f xml:space="preserve"> Inputs!L$126</f>
        <v>0</v>
      </c>
      <c r="M215" s="32">
        <f xml:space="preserve"> Inputs!M$126</f>
        <v>0</v>
      </c>
      <c r="N215" s="32">
        <f xml:space="preserve"> Inputs!N$126</f>
        <v>0</v>
      </c>
      <c r="O215" s="32">
        <f xml:space="preserve"> Inputs!O$126</f>
        <v>0</v>
      </c>
    </row>
    <row r="216" spans="1:15" hidden="1" outlineLevel="1" x14ac:dyDescent="0.2">
      <c r="A216" s="16"/>
      <c r="B216" s="16"/>
      <c r="C216" s="27"/>
      <c r="D216" s="26"/>
      <c r="E216" s="9" t="s">
        <v>389</v>
      </c>
      <c r="F216" s="9"/>
      <c r="G216" s="9" t="s">
        <v>50</v>
      </c>
      <c r="H216" s="42">
        <f t="shared" ref="H216:H221" si="14" xml:space="preserve"> SUM( J216:O216 )</f>
        <v>0</v>
      </c>
      <c r="I216" s="9"/>
      <c r="J216" s="42">
        <f t="shared" ref="J216:O221" si="15" xml:space="preserve"> IF( $F$203 &lt;&gt; 0, CHOOSE( $F$203, J204, J210 ), 0 )</f>
        <v>0</v>
      </c>
      <c r="K216" s="42">
        <f t="shared" si="15"/>
        <v>0</v>
      </c>
      <c r="L216" s="42">
        <f t="shared" si="15"/>
        <v>0</v>
      </c>
      <c r="M216" s="42">
        <f t="shared" si="15"/>
        <v>0</v>
      </c>
      <c r="N216" s="42">
        <f t="shared" si="15"/>
        <v>0</v>
      </c>
      <c r="O216" s="42">
        <f t="shared" si="15"/>
        <v>0</v>
      </c>
    </row>
    <row r="217" spans="1:15" hidden="1" outlineLevel="1" x14ac:dyDescent="0.2">
      <c r="A217" s="16"/>
      <c r="B217" s="16"/>
      <c r="C217" s="27"/>
      <c r="D217" s="26"/>
      <c r="E217" s="9" t="s">
        <v>427</v>
      </c>
      <c r="F217" s="9"/>
      <c r="G217" s="9" t="s">
        <v>50</v>
      </c>
      <c r="H217" s="42">
        <f t="shared" si="14"/>
        <v>0</v>
      </c>
      <c r="I217" s="9"/>
      <c r="J217" s="42">
        <f t="shared" si="15"/>
        <v>0</v>
      </c>
      <c r="K217" s="42">
        <f t="shared" si="15"/>
        <v>0</v>
      </c>
      <c r="L217" s="42">
        <f t="shared" si="15"/>
        <v>0</v>
      </c>
      <c r="M217" s="42">
        <f t="shared" si="15"/>
        <v>0</v>
      </c>
      <c r="N217" s="42">
        <f t="shared" si="15"/>
        <v>0</v>
      </c>
      <c r="O217" s="42">
        <f t="shared" si="15"/>
        <v>0</v>
      </c>
    </row>
    <row r="218" spans="1:15" hidden="1" outlineLevel="1" x14ac:dyDescent="0.2">
      <c r="A218" s="16"/>
      <c r="B218" s="16"/>
      <c r="C218" s="27"/>
      <c r="D218" s="26"/>
      <c r="E218" s="9" t="s">
        <v>93</v>
      </c>
      <c r="F218" s="9"/>
      <c r="G218" s="9" t="s">
        <v>50</v>
      </c>
      <c r="H218" s="42">
        <f t="shared" si="14"/>
        <v>0</v>
      </c>
      <c r="I218" s="9"/>
      <c r="J218" s="42">
        <f t="shared" si="15"/>
        <v>0</v>
      </c>
      <c r="K218" s="42">
        <f t="shared" si="15"/>
        <v>0</v>
      </c>
      <c r="L218" s="42">
        <f t="shared" si="15"/>
        <v>0</v>
      </c>
      <c r="M218" s="42">
        <f t="shared" si="15"/>
        <v>0</v>
      </c>
      <c r="N218" s="42">
        <f t="shared" si="15"/>
        <v>0</v>
      </c>
      <c r="O218" s="42">
        <f t="shared" si="15"/>
        <v>0</v>
      </c>
    </row>
    <row r="219" spans="1:15" hidden="1" outlineLevel="1" x14ac:dyDescent="0.2">
      <c r="A219" s="16"/>
      <c r="B219" s="16"/>
      <c r="C219" s="27"/>
      <c r="D219" s="26"/>
      <c r="E219" s="9" t="s">
        <v>684</v>
      </c>
      <c r="F219" s="9"/>
      <c r="G219" s="9" t="s">
        <v>50</v>
      </c>
      <c r="H219" s="42">
        <f t="shared" si="14"/>
        <v>0</v>
      </c>
      <c r="I219" s="9"/>
      <c r="J219" s="42">
        <f t="shared" si="15"/>
        <v>0</v>
      </c>
      <c r="K219" s="42">
        <f t="shared" si="15"/>
        <v>0</v>
      </c>
      <c r="L219" s="42">
        <f t="shared" si="15"/>
        <v>0</v>
      </c>
      <c r="M219" s="42">
        <f t="shared" si="15"/>
        <v>0</v>
      </c>
      <c r="N219" s="42">
        <f t="shared" si="15"/>
        <v>0</v>
      </c>
      <c r="O219" s="42">
        <f t="shared" si="15"/>
        <v>0</v>
      </c>
    </row>
    <row r="220" spans="1:15" hidden="1" outlineLevel="1" x14ac:dyDescent="0.2">
      <c r="A220" s="16"/>
      <c r="B220" s="16"/>
      <c r="C220" s="27"/>
      <c r="D220" s="26"/>
      <c r="E220" s="9" t="s">
        <v>463</v>
      </c>
      <c r="F220" s="9"/>
      <c r="G220" s="9" t="s">
        <v>50</v>
      </c>
      <c r="H220" s="42">
        <f t="shared" si="14"/>
        <v>0</v>
      </c>
      <c r="I220" s="9"/>
      <c r="J220" s="42">
        <f t="shared" si="15"/>
        <v>0</v>
      </c>
      <c r="K220" s="42">
        <f t="shared" si="15"/>
        <v>0</v>
      </c>
      <c r="L220" s="42">
        <f t="shared" si="15"/>
        <v>0</v>
      </c>
      <c r="M220" s="42">
        <f t="shared" si="15"/>
        <v>0</v>
      </c>
      <c r="N220" s="42">
        <f t="shared" si="15"/>
        <v>0</v>
      </c>
      <c r="O220" s="42">
        <f t="shared" si="15"/>
        <v>0</v>
      </c>
    </row>
    <row r="221" spans="1:15" hidden="1" outlineLevel="1" x14ac:dyDescent="0.2">
      <c r="A221" s="16"/>
      <c r="B221" s="16"/>
      <c r="C221" s="27"/>
      <c r="D221" s="26"/>
      <c r="E221" s="9" t="s">
        <v>94</v>
      </c>
      <c r="F221" s="9"/>
      <c r="G221" s="9" t="s">
        <v>50</v>
      </c>
      <c r="H221" s="42">
        <f t="shared" si="14"/>
        <v>0</v>
      </c>
      <c r="I221" s="9"/>
      <c r="J221" s="42">
        <f t="shared" si="15"/>
        <v>0</v>
      </c>
      <c r="K221" s="42">
        <f t="shared" si="15"/>
        <v>0</v>
      </c>
      <c r="L221" s="42">
        <f t="shared" si="15"/>
        <v>0</v>
      </c>
      <c r="M221" s="42">
        <f t="shared" si="15"/>
        <v>0</v>
      </c>
      <c r="N221" s="42">
        <f t="shared" si="15"/>
        <v>0</v>
      </c>
      <c r="O221" s="42">
        <f t="shared" si="15"/>
        <v>0</v>
      </c>
    </row>
    <row r="222" spans="1:15" hidden="1" outlineLevel="1" x14ac:dyDescent="0.2"/>
    <row r="223" spans="1:15" x14ac:dyDescent="0.2"/>
    <row r="224" spans="1:15" x14ac:dyDescent="0.2"/>
    <row r="225" spans="1:1" x14ac:dyDescent="0.2"/>
    <row r="226" spans="1:1" x14ac:dyDescent="0.2">
      <c r="A226" s="33" t="s">
        <v>491</v>
      </c>
    </row>
    <row r="227" spans="1:1" x14ac:dyDescent="0.2"/>
  </sheetData>
  <conditionalFormatting sqref="F2">
    <cfRule type="cellIs" dxfId="23" priority="11" stopIfTrue="1" operator="notEqual">
      <formula>0</formula>
    </cfRule>
    <cfRule type="cellIs" dxfId="22" priority="12" stopIfTrue="1" operator="equal">
      <formula>""</formula>
    </cfRule>
  </conditionalFormatting>
  <conditionalFormatting sqref="P3:Z3">
    <cfRule type="cellIs" dxfId="21" priority="17" operator="equal">
      <formula>"PPA ext."</formula>
    </cfRule>
    <cfRule type="cellIs" dxfId="20" priority="18" operator="equal">
      <formula>"Delay"</formula>
    </cfRule>
    <cfRule type="cellIs" dxfId="19" priority="19" operator="equal">
      <formula>"Fin Close"</formula>
    </cfRule>
    <cfRule type="cellIs" dxfId="18" priority="20" stopIfTrue="1" operator="equal">
      <formula>"Construction"</formula>
    </cfRule>
    <cfRule type="cellIs" dxfId="17" priority="21" stopIfTrue="1" operator="equal">
      <formula>"Operations"</formula>
    </cfRule>
  </conditionalFormatting>
  <conditionalFormatting sqref="J3:O3">
    <cfRule type="cellIs" dxfId="16" priority="1" operator="equal">
      <formula>"PPA ext."</formula>
    </cfRule>
    <cfRule type="cellIs" dxfId="15" priority="2" operator="equal">
      <formula>"Delay"</formula>
    </cfRule>
    <cfRule type="cellIs" dxfId="14" priority="3" operator="equal">
      <formula>"Fin Close"</formula>
    </cfRule>
    <cfRule type="cellIs" dxfId="13" priority="4" stopIfTrue="1" operator="equal">
      <formula>"Construction"</formula>
    </cfRule>
    <cfRule type="cellIs" dxfId="12" priority="5" stopIfTrue="1" operator="equal">
      <formula>"Operations"</formula>
    </cfRule>
  </conditionalFormatting>
  <pageMargins left="0.70866141732283472" right="0.70866141732283472" top="0.74803149606299213" bottom="0.74803149606299213" header="0.31496062992125984" footer="0.31496062992125984"/>
  <pageSetup paperSize="8" scale="49" fitToHeight="0" orientation="landscape"/>
  <headerFooter>
    <oddHeader>&amp;L&amp;F&amp;CSheet: &amp;A&amp;ROFFICIAL</oddHeader>
    <oddFooter>&amp;LPrinted on &amp;D at &amp;T&amp;CPage &amp;P of &amp;N&amp;ROfwat</oddFooter>
  </headerFooter>
  <colBreaks count="1" manualBreakCount="1">
    <brk id="20" max="1048575" man="1"/>
  </colBreaks>
  <customProperties>
    <customPr name="MMSheetType" r:id="rId1"/>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odelMaker><![CDATA[{
  "$id": "1",
  "$type": "ModelMaker.Models.Project, ModelMaker",
  "CanShowCompletionItems": true,
  "HistoricResults": null,
  "HasMultipleTimelines": false,
  "Dimensions": {
    "$type": "ModelMakerEngine.MMDimensions, ModelMakerEngine",
    "$values": [
      {
        "$id": "2",
        "$type": "ModelMakerEngine.MMDimension, ModelMakerEngine",
        "Elements": {
          "$type": "ModelMakerEngine.MMElements, ModelMakerEngine",
          "$values": [
            {
              "$id": "3",
              "$type": "ModelMakerEngine.MMElement, ModelMakerEngine",
              "Parent": {
                "$ref": "2"
              },
              "Name": "WR"
            },
            {
              "$id": "4",
              "$type": "ModelMakerEngine.MMElement, ModelMakerEngine",
              "Parent": {
                "$ref": "2"
              },
              "Name": "WN+"
            },
            {
              "$id": "5",
              "$type": "ModelMakerEngine.MMElement, ModelMakerEngine",
              "Parent": {
                "$ref": "2"
              },
              "Name": "WWN+"
            },
            {
              "$id": "6",
              "$type": "ModelMakerEngine.MMElement, ModelMakerEngine",
              "Parent": {
                "$ref": "2"
              },
              "Name": "BR"
            },
            {
              "$id": "7",
              "$type": "ModelMakerEngine.MMElement, ModelMakerEngine",
              "Parent": {
                "$ref": "2"
              },
              "Name": "ADDN1"
            },
            {
              "$id": "8",
              "$type": "ModelMakerEngine.MMElement, ModelMakerEngine",
              "Parent": {
                "$ref": "2"
              },
              "Name": "ADDN2"
            }
          ]
        },
        "Name": "control",
        "AlternativesOrSegments": 2,
        "ElementsAsInputs": false
      }
    ]
  },
  "HasDimensions": true,
  "DefaultUnit": {
    "$id": "9",
    "$type": "ModelMaker.Unit, ModelMaker",
    "DefaultNumberFormat": 5,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FileVersion": 2,
  "FilePath": "C:\\Users\\Jenny.Ngai\\OneDrive - OFWAT\\PR24 Reconciliation Rulebook - Models - Final Consultation\\Land Sales\\Land Sales v5.1.obz",
  "Nodes": {
    "$type": "ModelMaker.Models.ProjectItemSet`1[[ModelMakerEngine.INode, ModelMakerEngine]], ModelMaker",
    "$values": [
      {
        "$id": "10",
        "$type": "ModelMaker.GroupNode, ModelMaker",
        "TabOrHeaderColour": "",
        "CollapsedByDefault": false,
        "Comment": "",
        "NameOfGroup": null,
        "YPosition": 0,
        "Folded": false,
        "Font": null,
        "Children": {
          "$type": "ModelMaker.GroupNodeChildCollection, ModelMaker",
          "$values": []
        },
        "AllowAddChildren": true,
        "AllowRemoveChildren": true,
        "IsImported": false,
        "IsChecksGroup": false,
        "IsAlertsGroup": false,
        "IsChecksAndAlertsGroup": false,
        "IsUnallocatedGroup": true,
        "IsInputsGroup": false,
        "IsFlag": false,
        "IsTimeAndFlagsGroup": false,
        "DimensionsAcross": {
          "$type": "ModelMakerEngine.MMDimensions, ModelMakerEngine",
          "$values": []
        },
        "TimeAxis": 0,
        "IndexInParent": 0,
        "HasOneSheetPerElem": false,
        "OneSheetPerElem": null,
        "Name": "Unallocated",
        "DisplayName": "Unallocated",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id": "11",
        "$type": "ModelMaker.GroupNode, ModelMaker",
        "TabOrHeaderColour": "",
        "CollapsedByDefault": false,
        "Comment": "",
        "NameOfGroup": null,
        "YPosition": 0,
        "Folded": false,
        "Font": null,
        "Children": {
          "$type": "ModelMaker.GroupNodeChildCollection, ModelMaker",
          "$values": [
            {
              "$id": "12",
              "$type": "ModelMaker.GroupNode, ModelMaker",
              "TabOrHeaderColour": "",
              "CollapsedByDefault": false,
              "Comment": "",
              "NameOfGroup": "Inputs",
              "YPosition": 0,
              "Folded": false,
              "Font": null,
              "Children": {
                "$type": "ModelMaker.GroupNodeChildCollection, ModelMaker",
                "$values": [
                  {
                    "$id": "1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false,
                    "Comment": "",
                    "HasSwitchSignLine": false,
                    "SwitchSignForReport": false,
                    "MultipleInputValues": null,
                    "Is2DArray": false,
                    "NonPrimaryInput": false,
                    "Max": "NaN",
                    "Min": "NaN",
                    "IsBalanceButNotCorkscrew": false,
                    "IsEditable": true,
                    "IsConstant": true,
                    "UniqueID": "623295a8-2dc7-4333-a8ce-ebcb2d8501ce",
                    "Dimensions": {
                      "$type": "ModelMakerEngine.MMDimensions, ModelMakerEngine",
                      "$values": []
                    },
                    "EquationOBXInternal": "45383",
                    "NameOfGroup": "Inputs",
                    "EquationToParse": "45383",
                    "MostRecentExpectedUnitErrors": null,
                    "Units": {
                      "$id": "14",
                      "$type": "ModelMaker.Unit, ModelMaker",
                      "DefaultNumberFormat": 1,
                      "NumberFormatOverride": null,
                      "MatchAnything": false,
                      "ExternalRepresentation": "date",
                      "ItemsOnTop": {
                        "$type": "System.Collections.Generic.List`1[[System.String, mscorlib]], mscorlib",
                        "$values": [
                          "DATE"
                        ]
                      },
                      "ItemsOnBottom": {
                        "$type": "System.Collections.Generic.List`1[[System.String, mscorlib]], mscorlib",
                        "$values": []
                      },
                      "IsCurrency": false,
                      "ContainsSMU": false,
                      "IsDimensionless": false,
                      "InsertRowTotal": true,
                      "IgnoreWhenDeterminingExpectedUnits": false
                    },
                    "Name": "Start dat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7,
                    "IsStandardNode": true,
                    "WarnMessage": null,
                    "StandardDescription": null,
                    "HasStandardDescription": false,
                    "HasStandardName": tru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Genera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3d75213d-2d46-48d6-b144-afabf631a450",
                    "Dimensions": {
                      "$type": "ModelMakerEngine.MMDimensions, ModelMakerEngine",
                      "$values": []
                    },
                    "EquationOBXInternal": "2025",
                    "NameOfGroup": "Inputs.Time",
                    "EquationToParse": "2025",
                    "MostRecentExpectedUnitErrors": null,
                    "Units": {
                      "$id": "16",
                      "$type": "ModelMaker.Unit, ModelMaker",
                      "DefaultNumberFormat": 5,
                      "NumberFormatOverride": null,
                      "MatchAnything": false,
                      "ExternalRepresentation": "year #",
                      "ItemsOnTop": {
                        "$type": "System.Collections.Generic.List`1[[System.String, mscorlib]], mscorlib",
                        "$values": [
                          "year #"
                        ]
                      },
                      "ItemsOnBottom": {
                        "$type": "System.Collections.Generic.List`1[[System.String, mscorlib]], mscorlib",
                        "$values": []
                      },
                      "IsCurrency": false,
                      "ContainsSMU": false,
                      "IsDimensionless": false,
                      "InsertRowTotal": true,
                      "IgnoreWhenDeterminingExpectedUnits": false
                    },
                    "Name": "First modelling column financial yea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General",
                    "HasOpeningBalanceFlag": false,
                    "OpeningBalanceFlagAppliedName": "",
                    "Deletable": false,
                    "Comment": "",
                    "HasSwitchSignLine": false,
                    "SwitchSignForReport": false,
                    "MultipleInputValues": null,
                    "Is2DArray": false,
                    "NonPrimaryInput": false,
                    "Max": "NaN",
                    "Min": "NaN",
                    "IsBalanceButNotCorkscrew": false,
                    "IsEditable": true,
                    "IsConstant": true,
                    "UniqueID": "6c8bb93a-2d23-4955-a215-f30f817d9ee9",
                    "Dimensions": {
                      "$type": "ModelMakerEngine.MMDimensions, ModelMakerEngine",
                      "$values": []
                    },
                    "EquationOBXInternal": "12",
                    "NameOfGroup": "Inputs",
                    "EquationToParse": "12",
                    "MostRecentExpectedUnitErrors": null,
                    "Units": {
                      "$id": "18",
                      "$type": "ModelMaker.Unit, ModelMaker",
                      "DefaultNumberFormat": 5,
                      "NumberFormatOverride": null,
                      "MatchAnything": false,
                      "ExternalRepresentation": "Months",
                      "ItemsOnTop": {
                        "$type": "System.Collections.Generic.List`1[[System.String, mscorlib]], mscorlib",
                        "$values": [
                          "month"
                        ]
                      },
                      "ItemsOnBottom": {
                        "$type": "System.Collections.Generic.List`1[[System.String, mscorlib]], mscorlib",
                        "$values": []
                      },
                      "IsCurrency": false,
                      "ContainsSMU": false,
                      "IsDimensionless": false,
                      "InsertRowTotal": true,
                      "IgnoreWhenDeterminingExpectedUnits": false
                    },
                    "Name": "Months per period",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11,
                    "IsStandardNode": true,
                    "WarnMessage": null,
                    "StandardDescription": null,
                    "HasStandardDescription": false,
                    "HasStandardName": tru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General",
                    "HasOpeningBalanceFlag": false,
                    "OpeningBalanceFlagAppliedName": "",
                    "Deletable": false,
                    "Comment": "",
                    "HasSwitchSignLine": false,
                    "SwitchSignForReport": false,
                    "MultipleInputValues": null,
                    "Is2DArray": false,
                    "NonPrimaryInput": false,
                    "Max": "NaN",
                    "Min": "NaN",
                    "IsBalanceButNotCorkscrew": false,
                    "IsEditable": true,
                    "IsConstant": true,
                    "UniqueID": "c19ddc31-cb0a-414b-8c43-41fb6d653f1f",
                    "Dimensions": {
                      "$type": "ModelMakerEngine.MMDimensions, ModelMakerEngine",
                      "$values": []
                    },
                    "EquationOBXInternal": "3",
                    "NameOfGroup": "Inputs",
                    "EquationToParse": "3",
                    "MostRecentExpectedUnitErrors": null,
                    "Units": {
                      "$id": "20",
                      "$type": "ModelMaker.Unit, ModelMaker",
                      "DefaultNumberFormat": 5,
                      "NumberFormatOverride": null,
                      "MatchAnything": false,
                      "ExternalRepresentation": "Month #",
                      "ItemsOnTop": {
                        "$type": "System.Collections.Generic.List`1[[System.String, mscorlib]], mscorlib",
                        "$values": [
                          "Month #"
                        ]
                      },
                      "ItemsOnBottom": {
                        "$type": "System.Collections.Generic.List`1[[System.String, mscorlib]], mscorlib",
                        "$values": []
                      },
                      "IsCurrency": false,
                      "ContainsSMU": false,
                      "IsDimensionless": false,
                      "InsertRowTotal": true,
                      "IgnoreWhenDeterminingExpectedUnits": false
                    },
                    "Name": "Financial year end month",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6,
                    "IsStandardNode": true,
                    "WarnMessage": null,
                    "StandardDescription": null,
                    "HasStandardDescription": false,
                    "HasStandardName": tru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b3c48e54-a111-4713-a0b3-c0ad4b2397d4",
                    "Dimensions": {
                      "$type": "ModelMakerEngine.MMDimensions, ModelMakerEngine",
                      "$values": []
                    },
                    "EquationOBXInternal": "\"Pre-Fcst\"",
                    "NameOfGroup": "Unallocated",
                    "EquationToParse": "\"Pre-Fcst\"",
                    "MostRecentExpectedUnitErrors": null,
                    "Units": {
                      "$id": "22",
                      "$type": "ModelMaker.Unit, ModelMaker",
                      "DefaultNumberFormat": 5,
                      "NumberFormatOverride": null,
                      "MatchAnything": false,
                      "ExternalRepresentation": "text",
                      "ItemsOnTop": {
                        "$type": "System.Collections.Generic.List`1[[System.String, mscorlib]], mscorlib",
                        "$values": [
                          "text"
                        ]
                      },
                      "ItemsOnBottom": {
                        "$type": "System.Collections.Generic.List`1[[System.String, mscorlib]], mscorlib",
                        "$values": []
                      },
                      "IsCurrency": false,
                      "ContainsSMU": false,
                      "IsDimensionless": false,
                      "InsertRowTotal": true,
                      "IgnoreWhenDeterminingExpectedUnits": false
                    },
                    "Name": "Pre - forecast period",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cf532c83-f4cc-467f-b730-bb9ade7b6562",
                    "Dimensions": {
                      "$type": "ModelMakerEngine.MMDimensions, ModelMakerEngine",
                      "$values": []
                    },
                    "EquationOBXInternal": "\"Forecast\"",
                    "NameOfGroup": "Unallocated",
                    "EquationToParse": "\"Forecast\"",
                    "MostRecentExpectedUnitErrors": null,
                    "Units": {
                      "$id": "24",
                      "$type": "ModelMaker.Unit, ModelMaker",
                      "DefaultNumberFormat": 5,
                      "NumberFormatOverride": null,
                      "MatchAnything": false,
                      "ExternalRepresentation": "text",
                      "ItemsOnTop": {
                        "$type": "System.Collections.Generic.List`1[[System.String, mscorlib]], mscorlib",
                        "$values": [
                          "text"
                        ]
                      },
                      "ItemsOnBottom": {
                        "$type": "System.Collections.Generic.List`1[[System.String, mscorlib]], mscorlib",
                        "$values": []
                      },
                      "IsCurrency": false,
                      "ContainsSMU": false,
                      "IsDimensionless": false,
                      "InsertRowTotal": true,
                      "IgnoreWhenDeterminingExpectedUnits": false
                    },
                    "Name": "Forecast period",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4b885e1e-a270-4a4d-b104-5b97a04e3c71",
                    "Dimensions": {
                      "$type": "ModelMakerEngine.MMDimensions, ModelMakerEngine",
                      "$values": []
                    },
                    "EquationOBXInternal": "46844",
                    "NameOfGroup": "Time.Time2.FORECAST PERIOD.Forecast start period flag",
                    "EquationToParse": "46844",
                    "MostRecentExpectedUnitErrors": null,
                    "Units": {
                      "$id": "26",
                      "$type": "ModelMaker.Unit, ModelMaker",
                      "DefaultNumberFormat": 1,
                      "NumberFormatOverride": null,
                      "MatchAnything": false,
                      "ExternalRepresentation": "date",
                      "ItemsOnTop": {
                        "$type": "System.Collections.Generic.List`1[[System.String, mscorlib]], mscorlib",
                        "$values": [
                          "date"
                        ]
                      },
                      "ItemsOnBottom": {
                        "$type": "System.Collections.Generic.List`1[[System.String, mscorlib]], mscorlib",
                        "$values": []
                      },
                      "IsCurrency": false,
                      "ContainsSMU": false,
                      "IsDimensionless": false,
                      "InsertRowTotal": true,
                      "IgnoreWhenDeterminingExpectedUnits": false
                    },
                    "Name": "Forecast start dat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5203ff57-d612-4ccd-8089-4e446d91ffb8",
                    "Dimensions": {
                      "$type": "ModelMakerEngine.MMDimensions, ModelMakerEngine",
                      "$values": []
                    },
                    "EquationOBXInternal": "2",
                    "NameOfGroup": "Time.Time2.FORECAST PERIOD.Forecast end period flag",
                    "EquationToParse": "2",
                    "MostRecentExpectedUnitErrors": null,
                    "Units": {
                      "$id": "28",
                      "$type": "ModelMaker.Unit, ModelMaker",
                      "DefaultNumberFormat": 5,
                      "NumberFormatOverride": null,
                      "MatchAnything": false,
                      "ExternalRepresentation": "years #",
                      "ItemsOnTop": {
                        "$type": "System.Collections.Generic.List`1[[System.String, mscorlib]], mscorlib",
                        "$values": [
                          "years #"
                        ]
                      },
                      "ItemsOnBottom": {
                        "$type": "System.Collections.Generic.List`1[[System.String, mscorlib]], mscorlib",
                        "$values": []
                      },
                      "IsCurrency": false,
                      "ContainsSMU": false,
                      "IsDimensionless": false,
                      "InsertRowTotal": true,
                      "IgnoreWhenDeterminingExpectedUnits": false
                    },
                    "Name": "Forecast duratio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0.0_);(#,##0.0);\"-  \";\" \"@\" \"",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b26497b2-bc99-42d8-8a59-bd7d27acf0c7",
                    "Dimensions": {
                      "$type": "ModelMakerEngine.MMDimensions, ModelMakerEngine",
                      "$values": []
                    },
                    "EquationOBXInternal": "0.5",
                    "NameOfGroup": "Inputs.Calcs",
                    "EquationToParse": "0.5",
                    "MostRecentExpectedUnitErrors": null,
                    "Units": {
                      "$id": "30",
                      "$type": "ModelMaker.Unit, ModelMaker",
                      "DefaultNumberFormat": 5,
                      "NumberFormatOverride": null,
                      "MatchAnything": false,
                      "ExternalRepresentation": "year #",
                      "ItemsOnTop": {
                        "$type": "System.Collections.Generic.List`1[[System.String, mscorlib]], mscorlib",
                        "$values": [
                          "year #"
                        ]
                      },
                      "ItemsOnBottom": {
                        "$type": "System.Collections.Generic.List`1[[System.String, mscorlib]], mscorlib",
                        "$values": []
                      },
                      "IsCurrency": false,
                      "ContainsSMU": false,
                      "IsDimensionless": false,
                      "InsertRowTotal": true,
                      "IgnoreWhenDeterminingExpectedUnits": false
                    },
                    "Name": "Half year adjustmen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Model Constants",
              "DisplayName": "Model Constan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31",
              "$type": "ModelMaker.GroupNode, ModelMaker",
              "TabOrHeaderColour": "",
              "CollapsedByDefault": false,
              "Comment": "",
              "NameOfGroup": "Inputs.Price Controls.Model Parameters",
              "YPosition": 1,
              "Folded": false,
              "Font": null,
              "Children": {
                "$type": "ModelMaker.GroupNodeChildCollection, ModelMaker",
                "$values": [
                  {
                    "$id": "3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c6d1821d-e84c-4c4a-93ae-f4dc3ade2834",
                    "Dimensions": {
                      "$type": "ModelMakerEngine.MMDimensions, ModelMakerEngine",
                      "$values": []
                    },
                    "EquationOBXInternal": "1",
                    "NameOfGroup": "Inputs.Price Controls.Model Parameters.Switches",
                    "EquationToParse": "1",
                    "MostRecentExpectedUnitErrors": null,
                    "Units": {
                      "$id": "33",
                      "$type": "ModelMaker.Unit, ModelMaker",
                      "DefaultNumberFormat": 5,
                      "NumberFormatOverride": null,
                      "MatchAnything": false,
                      "ExternalRepresentation": "1 = company, 2 = ofwat",
                      "ItemsOnTop": {
                        "$type": "System.Collections.Generic.List`1[[System.String, mscorlib]], mscorlib",
                        "$values": [
                          "1 = company, 2 = ofwat"
                        ]
                      },
                      "ItemsOnBottom": {
                        "$type": "System.Collections.Generic.List`1[[System.String, mscorlib]], mscorlib",
                        "$values": []
                      },
                      "IsCurrency": false,
                      "ContainsSMU": false,
                      "IsDimensionless": false,
                      "InsertRowTotal": true,
                      "IgnoreWhenDeterminingExpectedUnits": false
                    },
                    "Name": "Switch - Consumer price index (including housing cost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s2DArray": false,
                    "NonPrimaryInput": false,
                    "Max": "NaN",
                    "Min": "NaN",
                    "IsBalanceButNotCorkscrew": false,
                    "IsEditable": true,
                    "IsConstant": true,
                    "UniqueID": "d5ae5ed1-0cbf-46d4-8b16-0db46c17c639",
                    "Dimensions": {
                      "$type": "ModelMakerEngine.MMDimensions, ModelMakerEngine",
                      "$values": []
                    },
                    "EquationOBXInternal": "1",
                    "NameOfGroup": "Inputs.Price Controls.Model Parameters",
                    "EquationToParse": "1",
                    "MostRecentExpectedUnitErrors": null,
                    "Units": {
                      "$id": "35",
                      "$type": "ModelMaker.Unit, ModelMaker",
                      "DefaultNumberFormat": 5,
                      "NumberFormatOverride": null,
                      "MatchAnything": false,
                      "ExternalRepresentation": "1 = company, 2 = ofwat",
                      "ItemsOnTop": {
                        "$type": "System.Collections.Generic.List`1[[System.String, mscorlib]], mscorlib",
                        "$values": [
                          "1 = company, 2 = ofwat"
                        ]
                      },
                      "ItemsOnBottom": {
                        "$type": "System.Collections.Generic.List`1[[System.String, mscorlib]], mscorlib",
                        "$values": []
                      },
                      "IsCurrency": false,
                      "ContainsSMU": false,
                      "IsDimensionless": false,
                      "InsertRowTotal": true,
                      "IgnoreWhenDeterminingExpectedUnits": false
                    },
                    "Name": "Switch - land sales forecast at previous review",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s2DArray": false,
                    "NonPrimaryInput": false,
                    "Max": "NaN",
                    "Min": "NaN",
                    "IsBalanceButNotCorkscrew": false,
                    "IsEditable": true,
                    "IsConstant": true,
                    "UniqueID": "6685a858-8686-408e-a1ac-f9142ade5228",
                    "Dimensions": {
                      "$type": "ModelMakerEngine.MMDimensions, ModelMakerEngine",
                      "$values": []
                    },
                    "EquationOBXInternal": "1",
                    "NameOfGroup": "Inputs.Price Controls.Model Parameters",
                    "EquationToParse": "1",
                    "MostRecentExpectedUnitErrors": null,
                    "Units": {
                      "$id": "37",
                      "$type": "ModelMaker.Unit, ModelMaker",
                      "DefaultNumberFormat": 5,
                      "NumberFormatOverride": null,
                      "MatchAnything": false,
                      "ExternalRepresentation": "1 = company, 2 = ofwat",
                      "ItemsOnTop": {
                        "$type": "System.Collections.Generic.List`1[[System.String, mscorlib]], mscorlib",
                        "$values": [
                          "1 = company, 2 = ofwat"
                        ]
                      },
                      "ItemsOnBottom": {
                        "$type": "System.Collections.Generic.List`1[[System.String, mscorlib]], mscorlib",
                        "$values": []
                      },
                      "IsCurrency": false,
                      "ContainsSMU": false,
                      "IsDimensionless": false,
                      "InsertRowTotal": true,
                      "IgnoreWhenDeterminingExpectedUnits": false
                    },
                    "Name": "Switch - proceeds from disposal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Switches",
              "DisplayName": "Switche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38",
              "$type": "ModelMaker.GroupNode, ModelMaker",
              "TabOrHeaderColour": "",
              "CollapsedByDefault": false,
              "Comment": "",
              "NameOfGroup": "Inputs",
              "YPosition": 2,
              "Folded": false,
              "Font": null,
              "Children": {
                "$type": "ModelMaker.GroupNodeChildCollection, ModelMaker",
                "$values": [
                  {
                    "$id": "39",
                    "$type": "ModelMaker.GroupNode, ModelMaker",
                    "TabOrHeaderColour": "",
                    "CollapsedByDefault": false,
                    "Comment": "",
                    "NameOfGroup": "Inputs.Average CPI(H) - base index 2022-23",
                    "YPosition": 0,
                    "Folded": false,
                    "Font": null,
                    "Children": {
                      "$type": "ModelMaker.GroupNodeChildCollection, ModelMaker",
                      "$values": [
                        {
                          "$id": "4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
                            "$type": "System.Collections.Generic.List`1[[ModelMaker.DimensionedArrayValues, ModelMaker]], mscorlib",
                            "$values": []
                          },
                          "Is2DArray": false,
                          "NonPrimaryInput": false,
                          "Max": "NaN",
                          "Min": "NaN",
                          "IsBalanceButNotCorkscrew": false,
                          "IsEditable": true,
                          "IsConstant": true,
                          "UniqueID": "3ef5aa3e-ab87-45af-a3d7-1d8f704df811",
                          "Dimensions": {
                            "$type": "ModelMakerEngine.MMDimensions, ModelMakerEngine",
                            "$values": []
                          },
                          "EquationOBXInternal": "119",
                          "NameOfGroup": "Inputs.Average CPI(H) - base index 2022-23",
                          "EquationToParse": "119",
                          "MostRecentExpectedUnitErrors": null,
                          "Units": {
                            "$id": "41",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ompany - Consumer price index (including housing costs) - Consumer Price Index (with housing) for April bas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
                            "$type": "System.Collections.Generic.List`1[[ModelMaker.DimensionedArrayValues, ModelMaker]], mscorlib",
                            "$values": []
                          },
                          "Is2DArray": false,
                          "NonPrimaryInput": false,
                          "Max": "NaN",
                          "Min": "NaN",
                          "IsBalanceButNotCorkscrew": false,
                          "IsEditable": true,
                          "IsConstant": true,
                          "UniqueID": "3c554d1b-5f8f-4bd4-a604-d339031f79e4",
                          "Dimensions": {
                            "$type": "ModelMakerEngine.MMDimensions, ModelMakerEngine",
                            "$values": []
                          },
                          "EquationOBXInternal": "119.7",
                          "NameOfGroup": "Inputs.Average CPI(H) - base index 2022-23",
                          "EquationToParse": "119.7",
                          "MostRecentExpectedUnitErrors": null,
                          "Units": {
                            "$ref": "41"
                          },
                          "Name": "Company - Consumer price index (including housing costs) - Consumer Price Index (with housing) for May bas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
                            "$type": "System.Collections.Generic.List`1[[ModelMaker.DimensionedArrayValues, ModelMaker]], mscorlib",
                            "$values": []
                          },
                          "Is2DArray": false,
                          "NonPrimaryInput": false,
                          "Max": "NaN",
                          "Min": "NaN",
                          "IsBalanceButNotCorkscrew": false,
                          "IsEditable": true,
                          "IsConstant": true,
                          "UniqueID": "259a155c-aa71-4d6e-9033-294e9079502c",
                          "Dimensions": {
                            "$type": "ModelMakerEngine.MMDimensions, ModelMakerEngine",
                            "$values": []
                          },
                          "EquationOBXInternal": "120.5",
                          "NameOfGroup": "Inputs.Average CPI(H) - base index 2022-23",
                          "EquationToParse": "120.5",
                          "MostRecentExpectedUnitErrors": null,
                          "Units": {
                            "$ref": "41"
                          },
                          "Name": "Company - Consumer price index (including housing costs) - Consumer Price Index (with housing) for June bas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
                            "$type": "System.Collections.Generic.List`1[[ModelMaker.DimensionedArrayValues, ModelMaker]], mscorlib",
                            "$values": []
                          },
                          "Is2DArray": false,
                          "NonPrimaryInput": false,
                          "Max": "NaN",
                          "Min": "NaN",
                          "IsBalanceButNotCorkscrew": false,
                          "IsEditable": true,
                          "IsConstant": true,
                          "UniqueID": "c7c86937-2db6-4224-8651-42059d848d92",
                          "Dimensions": {
                            "$type": "ModelMakerEngine.MMDimensions, ModelMakerEngine",
                            "$values": []
                          },
                          "EquationOBXInternal": "121.2",
                          "NameOfGroup": "Inputs.Average CPI(H) - base index 2022-23",
                          "EquationToParse": "121.2",
                          "MostRecentExpectedUnitErrors": null,
                          "Units": {
                            "$ref": "41"
                          },
                          "Name": "Company - Consumer price index (including housing costs) - Consumer Price Index (with housing) for July bas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
                            "$type": "System.Collections.Generic.List`1[[ModelMaker.DimensionedArrayValues, ModelMaker]], mscorlib",
                            "$values": []
                          },
                          "Is2DArray": false,
                          "NonPrimaryInput": false,
                          "Max": "NaN",
                          "Min": "NaN",
                          "IsBalanceButNotCorkscrew": false,
                          "IsEditable": true,
                          "IsConstant": true,
                          "UniqueID": "3886e93b-8b79-4637-9ddb-eac409d1fd01",
                          "Dimensions": {
                            "$type": "ModelMakerEngine.MMDimensions, ModelMakerEngine",
                            "$values": []
                          },
                          "EquationOBXInternal": "121.8",
                          "NameOfGroup": "Inputs.Average CPI(H) - base index 2022-23",
                          "EquationToParse": "121.8",
                          "MostRecentExpectedUnitErrors": null,
                          "Units": {
                            "$ref": "41"
                          },
                          "Name": "Company - Consumer price index (including housing costs) - Consumer Price Index (with housing) for August bas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
                            "$type": "System.Collections.Generic.List`1[[ModelMaker.DimensionedArrayValues, ModelMaker]], mscorlib",
                            "$values": []
                          },
                          "Is2DArray": false,
                          "NonPrimaryInput": false,
                          "Max": "NaN",
                          "Min": "NaN",
                          "IsBalanceButNotCorkscrew": false,
                          "IsEditable": true,
                          "IsConstant": true,
                          "UniqueID": "bab2bd1f-5104-472a-ad22-0e0c643e0b43",
                          "Dimensions": {
                            "$type": "ModelMakerEngine.MMDimensions, ModelMakerEngine",
                            "$values": []
                          },
                          "EquationOBXInternal": "122.3",
                          "NameOfGroup": "Inputs.Average CPI(H) - base index 2022-23",
                          "EquationToParse": "122.3",
                          "MostRecentExpectedUnitErrors": null,
                          "Units": {
                            "$ref": "41"
                          },
                          "Name": "Company - Consumer price index (including housing costs) - Consumer Price Index (with housing) for September bas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
                            "$type": "System.Collections.Generic.List`1[[ModelMaker.DimensionedArrayValues, ModelMaker]], mscorlib",
                            "$values": []
                          },
                          "Is2DArray": false,
                          "NonPrimaryInput": false,
                          "Max": "NaN",
                          "Min": "NaN",
                          "IsBalanceButNotCorkscrew": false,
                          "IsEditable": true,
                          "IsConstant": true,
                          "UniqueID": "7fae9d6d-0a3a-4ea8-b411-d5f2987f9740",
                          "Dimensions": {
                            "$type": "ModelMakerEngine.MMDimensions, ModelMakerEngine",
                            "$values": []
                          },
                          "EquationOBXInternal": "124.3",
                          "NameOfGroup": "Inputs.Average CPI(H) - base index 2022-23",
                          "EquationToParse": "124.3",
                          "MostRecentExpectedUnitErrors": null,
                          "Units": {
                            "$ref": "41"
                          },
                          "Name": "Company - Consumer price index (including housing costs) - Consumer Price Index (with housing) for October bas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
                            "$type": "System.Collections.Generic.List`1[[ModelMaker.DimensionedArrayValues, ModelMaker]], mscorlib",
                            "$values": []
                          },
                          "Is2DArray": false,
                          "NonPrimaryInput": false,
                          "Max": "NaN",
                          "Min": "NaN",
                          "IsBalanceButNotCorkscrew": false,
                          "IsEditable": true,
                          "IsConstant": true,
                          "UniqueID": "93d53b6d-bdce-44e4-9c41-2569946bfe67",
                          "Dimensions": {
                            "$type": "ModelMakerEngine.MMDimensions, ModelMakerEngine",
                            "$values": []
                          },
                          "EquationOBXInternal": "124.8",
                          "NameOfGroup": "Inputs.Average CPI(H) - base index 2022-23",
                          "EquationToParse": "124.8",
                          "MostRecentExpectedUnitErrors": null,
                          "Units": {
                            "$ref": "41"
                          },
                          "Name": "Company - Consumer price index (including housing costs) - Consumer Price Index (with housing) for November bas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
                            "$type": "System.Collections.Generic.List`1[[ModelMaker.DimensionedArrayValues, ModelMaker]], mscorlib",
                            "$values": []
                          },
                          "Is2DArray": false,
                          "NonPrimaryInput": false,
                          "Max": "NaN",
                          "Min": "NaN",
                          "IsBalanceButNotCorkscrew": false,
                          "IsEditable": true,
                          "IsConstant": true,
                          "UniqueID": "6d44e7b8-72d4-41c3-bc1d-b2d2a6e60664",
                          "Dimensions": {
                            "$type": "ModelMakerEngine.MMDimensions, ModelMakerEngine",
                            "$values": []
                          },
                          "EquationOBXInternal": "125.3",
                          "NameOfGroup": "Inputs.Average CPI(H) - base index 2022-23",
                          "EquationToParse": "125.3",
                          "MostRecentExpectedUnitErrors": null,
                          "Units": {
                            "$ref": "41"
                          },
                          "Name": "Company - Consumer price index (including housing costs) - Consumer Price Index (with housing) for December bas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
                            "$type": "System.Collections.Generic.List`1[[ModelMaker.DimensionedArrayValues, ModelMaker]], mscorlib",
                            "$values": []
                          },
                          "Is2DArray": false,
                          "NonPrimaryInput": false,
                          "Max": "NaN",
                          "Min": "NaN",
                          "IsBalanceButNotCorkscrew": false,
                          "IsEditable": true,
                          "IsConstant": true,
                          "UniqueID": "4a7718c6-dc0d-49e4-9305-72befbfb1313",
                          "Dimensions": {
                            "$type": "ModelMakerEngine.MMDimensions, ModelMakerEngine",
                            "$values": []
                          },
                          "EquationOBXInternal": "124.8",
                          "NameOfGroup": "Inputs.Average CPI(H) - base index 2022-23",
                          "EquationToParse": "124.8",
                          "MostRecentExpectedUnitErrors": null,
                          "Units": {
                            "$ref": "41"
                          },
                          "Name": "Company - Consumer price index (including housing costs) - Consumer Price Index (with housing) for January bas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
                            "$type": "System.Collections.Generic.List`1[[ModelMaker.DimensionedArrayValues, ModelMaker]], mscorlib",
                            "$values": []
                          },
                          "Is2DArray": false,
                          "NonPrimaryInput": false,
                          "Max": "NaN",
                          "Min": "NaN",
                          "IsBalanceButNotCorkscrew": false,
                          "IsEditable": true,
                          "IsConstant": true,
                          "UniqueID": "f5aa0541-3bd2-41c5-bdd4-6119a3e39114",
                          "Dimensions": {
                            "$type": "ModelMakerEngine.MMDimensions, ModelMakerEngine",
                            "$values": []
                          },
                          "EquationOBXInternal": "126",
                          "NameOfGroup": "Inputs.Average CPI(H) - base index 2022-23",
                          "EquationToParse": "126",
                          "MostRecentExpectedUnitErrors": null,
                          "Units": {
                            "$ref": "41"
                          },
                          "Name": "Company - Consumer price index (including housing costs) - Consumer Price Index (with housing) for February bas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
                            "$type": "System.Collections.Generic.List`1[[ModelMaker.DimensionedArrayValues, ModelMaker]], mscorlib",
                            "$values": []
                          },
                          "Is2DArray": false,
                          "NonPrimaryInput": false,
                          "Max": "NaN",
                          "Min": "NaN",
                          "IsBalanceButNotCorkscrew": false,
                          "IsEditable": true,
                          "IsConstant": true,
                          "UniqueID": "df893ed4-4598-4c40-9f78-9a71e36a4878",
                          "Dimensions": {
                            "$type": "ModelMakerEngine.MMDimensions, ModelMakerEngine",
                            "$values": []
                          },
                          "EquationOBXInternal": "126.8",
                          "NameOfGroup": "Inputs.Average CPI(H) - base index 2022-23",
                          "EquationToParse": "126.8",
                          "MostRecentExpectedUnitErrors": null,
                          "Units": {
                            "$ref": "41"
                          },
                          "Name": "Company - Consumer price index (including housing costs) - Consumer Price Index (with housing) for March bas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Company",
                    "DisplayName": "Company",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53",
                    "$type": "ModelMaker.GroupNode, ModelMaker",
                    "TabOrHeaderColour": "",
                    "CollapsedByDefault": false,
                    "Comment": "",
                    "NameOfGroup": "Inputs.Average CPI(H) - base index 2022-23",
                    "YPosition": 1,
                    "Folded": false,
                    "Font": null,
                    "Children": {
                      "$type": "ModelMaker.GroupNodeChildCollection, ModelMaker",
                      "$values": [
                        {
                          "$id": "5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be9e8279-9d17-4295-bc25-b20e07bf8d12",
                          "Dimensions": {
                            "$type": "ModelMakerEngine.MMDimensions, ModelMakerEngine",
                            "$values": []
                          },
                          "EquationOBXInternal": null,
                          "NameOfGroup": "Inputs.Average CPI(H) - base index 2022-23",
                          "EquationToParse": "",
                          "MostRecentExpectedUnitErrors": null,
                          "Units": {
                            "$id": "55",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Ofwat - Consumer price index (including housing costs) - Consumer Price Index (with housing) for April bas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5b958943-2136-4d26-97ad-dce2466c6434",
                          "Dimensions": {
                            "$type": "ModelMakerEngine.MMDimensions, ModelMakerEngine",
                            "$values": []
                          },
                          "EquationOBXInternal": null,
                          "NameOfGroup": "Inputs.Average CPI(H) - base index 2022-23",
                          "EquationToParse": "",
                          "MostRecentExpectedUnitErrors": null,
                          "Units": {
                            "$ref": "55"
                          },
                          "Name": "Ofwat - Consumer price index (including housing costs) - Consumer Price Index (with housing) for May bas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4e03d9b9-a79a-4ec1-a54b-518415b256dd",
                          "Dimensions": {
                            "$type": "ModelMakerEngine.MMDimensions, ModelMakerEngine",
                            "$values": []
                          },
                          "EquationOBXInternal": null,
                          "NameOfGroup": "Inputs.Average CPI(H) - base index 2022-23",
                          "EquationToParse": "",
                          "MostRecentExpectedUnitErrors": null,
                          "Units": {
                            "$ref": "55"
                          },
                          "Name": "Ofwat - Consumer price index (including housing costs) - Consumer Price Index (with housing) for June bas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0d598453-4cfa-443c-b9fe-5fc2d1bf37e3",
                          "Dimensions": {
                            "$type": "ModelMakerEngine.MMDimensions, ModelMakerEngine",
                            "$values": []
                          },
                          "EquationOBXInternal": null,
                          "NameOfGroup": "Inputs.Average CPI(H) - base index 2022-23",
                          "EquationToParse": "",
                          "MostRecentExpectedUnitErrors": null,
                          "Units": {
                            "$ref": "55"
                          },
                          "Name": "Ofwat - Consumer price index (including housing costs) - Consumer Price Index (with housing) for July bas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961dcc3d-dda0-4147-a7ba-e04bff52bcb4",
                          "Dimensions": {
                            "$type": "ModelMakerEngine.MMDimensions, ModelMakerEngine",
                            "$values": []
                          },
                          "EquationOBXInternal": null,
                          "NameOfGroup": "Inputs.Average CPI(H) - base index 2022-23",
                          "EquationToParse": "",
                          "MostRecentExpectedUnitErrors": null,
                          "Units": {
                            "$ref": "55"
                          },
                          "Name": "Ofwat - Consumer price index (including housing costs) - Consumer Price Index (with housing) for August bas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6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0d7fd66c-69f0-4372-ba4e-67873ccb781b",
                          "Dimensions": {
                            "$type": "ModelMakerEngine.MMDimensions, ModelMakerEngine",
                            "$values": []
                          },
                          "EquationOBXInternal": null,
                          "NameOfGroup": "Inputs.Average CPI(H) - base index 2022-23",
                          "EquationToParse": "",
                          "MostRecentExpectedUnitErrors": null,
                          "Units": {
                            "$ref": "55"
                          },
                          "Name": "Ofwat - Consumer price index (including housing costs) - Consumer Price Index (with housing) for September bas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6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0efc8d8f-905d-4c19-9818-f347ef1b5d3f",
                          "Dimensions": {
                            "$type": "ModelMakerEngine.MMDimensions, ModelMakerEngine",
                            "$values": []
                          },
                          "EquationOBXInternal": null,
                          "NameOfGroup": "Inputs.Average CPI(H) - base index 2022-23",
                          "EquationToParse": "",
                          "MostRecentExpectedUnitErrors": null,
                          "Units": {
                            "$ref": "55"
                          },
                          "Name": "Ofwat - Consumer price index (including housing costs) - Consumer Price Index (with housing) for October bas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6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dddcc6a2-f318-4f5e-90bf-1060ac4dce1c",
                          "Dimensions": {
                            "$type": "ModelMakerEngine.MMDimensions, ModelMakerEngine",
                            "$values": []
                          },
                          "EquationOBXInternal": null,
                          "NameOfGroup": "Inputs.Average CPI(H) - base index 2022-23",
                          "EquationToParse": "",
                          "MostRecentExpectedUnitErrors": null,
                          "Units": {
                            "$ref": "55"
                          },
                          "Name": "Ofwat - Consumer price index (including housing costs) - Consumer Price Index (with housing) for November bas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6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fb39a775-b5cf-4dd9-a7e8-9df8a221f8da",
                          "Dimensions": {
                            "$type": "ModelMakerEngine.MMDimensions, ModelMakerEngine",
                            "$values": []
                          },
                          "EquationOBXInternal": null,
                          "NameOfGroup": "Inputs.Average CPI(H) - base index 2022-23",
                          "EquationToParse": "",
                          "MostRecentExpectedUnitErrors": null,
                          "Units": {
                            "$ref": "55"
                          },
                          "Name": "Ofwat - Consumer price index (including housing costs) - Consumer Price Index (with housing) for December bas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6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d12682ad-1858-45b1-ab33-4867d10e115e",
                          "Dimensions": {
                            "$type": "ModelMakerEngine.MMDimensions, ModelMakerEngine",
                            "$values": []
                          },
                          "EquationOBXInternal": null,
                          "NameOfGroup": "Inputs.Average CPI(H) - base index 2022-23",
                          "EquationToParse": "",
                          "MostRecentExpectedUnitErrors": null,
                          "Units": {
                            "$ref": "55"
                          },
                          "Name": "Ofwat - Consumer price index (including housing costs) - Consumer Price Index (with housing) for January bas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6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b7af389b-41e7-48f4-8a98-584cc2fa5dff",
                          "Dimensions": {
                            "$type": "ModelMakerEngine.MMDimensions, ModelMakerEngine",
                            "$values": []
                          },
                          "EquationOBXInternal": null,
                          "NameOfGroup": "Inputs.Average CPI(H) - base index 2022-23",
                          "EquationToParse": "",
                          "MostRecentExpectedUnitErrors": null,
                          "Units": {
                            "$ref": "55"
                          },
                          "Name": "Ofwat - Consumer price index (including housing costs) - Consumer Price Index (with housing) for February bas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6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1f29289a-cb0f-4f4c-bda2-601bfbf63e9b",
                          "Dimensions": {
                            "$type": "ModelMakerEngine.MMDimensions, ModelMakerEngine",
                            "$values": []
                          },
                          "EquationOBXInternal": null,
                          "NameOfGroup": "Inputs.Average CPI(H) - base index 2022-23",
                          "EquationToParse": "",
                          "MostRecentExpectedUnitErrors": null,
                          "Units": {
                            "$ref": "55"
                          },
                          "Name": "Ofwat - Consumer price index (including housing costs) - Consumer Price Index (with housing) for March bas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Ofwat",
                    "DisplayName": "Ofwat",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Average CPI(H) - base index 2022-23",
              "DisplayName": "Average CPI(H) - base index 2022-23",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67",
              "$type": "ModelMaker.GroupNode, ModelMaker",
              "TabOrHeaderColour": "",
              "CollapsedByDefault": false,
              "Comment": "",
              "NameOfGroup": "Inputs",
              "YPosition": 3,
              "Folded": false,
              "Font": null,
              "Children": {
                "$type": "ModelMaker.GroupNodeChildCollection, ModelMaker",
                "$values": [
                  {
                    "$id": "68",
                    "$type": "ModelMaker.GroupNode, ModelMaker",
                    "TabOrHeaderColour": "",
                    "CollapsedByDefault": false,
                    "Comment": "",
                    "NameOfGroup": "Inputs.Average CPI(H)",
                    "YPosition": 0,
                    "Folded": false,
                    "Font": null,
                    "Children": {
                      "$type": "ModelMaker.GroupNodeChildCollection, ModelMaker",
                      "$values": [
                        {
                          "$id": "6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
                            "$type": "System.Collections.Generic.List`1[[ModelMaker.DimensionedArrayValues, ModelMaker]], mscorlib",
                            "$values": [
                              {
                                "$id": "70",
                                "$type": "ModelMaker.DimensionedArrayValues, ModelMaker",
                                "Elements": {
                                  "$type": "ModelMakerEngine.MMElements, ModelMakerEngine",
                                  "$values": []
                                },
                                "Values": {
                                  "$type": "System.Collections.Generic.List`1[[System.Object, mscorlib]], mscorlib",
                                  "$values": [
                                    "132.2",
                                    "135.525780063913",
                                    "138.507466793094",
                                    "141.647153193624",
                                    "144.999380717506",
                                    "148.189075167835",
                                    ""
                                  ]
                                }
                              }
                            ]
                          },
                          "Is2DArray": false,
                          "NonPrimaryInput": false,
                          "Max": "NaN",
                          "Min": "NaN",
                          "IsBalanceButNotCorkscrew": false,
                          "IsEditable": true,
                          "IsConstant": false,
                          "UniqueID": "951880f4-b3ab-4c36-abbe-5024d36cfbba",
                          "Dimensions": {
                            "$type": "ModelMakerEngine.MMDimensions, ModelMakerEngine",
                            "$values": []
                          },
                          "EquationOBXInternal": "{132.2,135.525780063913,138.507466793094,141.647153193624,144.999380717506,148.189075167835,}",
                          "NameOfGroup": "Inputs.Average CPI(H)",
                          "EquationToParse": "{132.2,135.525780063913,138.507466793094,141.647153193624,144.999380717506,148.189075167835,}",
                          "MostRecentExpectedUnitErrors": null,
                          "Units": {
                            "$id": "71",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ompany - Consumer price index (including housing costs) - Consumer Price Index (with housing) for Apr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7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
                            "$type": "System.Collections.Generic.List`1[[ModelMaker.DimensionedArrayValues, ModelMaker]], mscorlib",
                            "$values": [
                              {
                                "$id": "73",
                                "$type": "ModelMaker.DimensionedArrayValues, ModelMaker",
                                "Elements": {
                                  "$type": "ModelMakerEngine.MMElements, ModelMakerEngine",
                                  "$values": []
                                },
                                "Values": {
                                  "$type": "System.Collections.Generic.List`1[[System.Object, mscorlib]], mscorlib",
                                  "$values": [
                                    "132.7",
                                    "135.77177335353",
                                    "138.758901958989",
                                    "141.927378271932",
                                    "145.274390449194",
                                    "148.433821516443",
                                    ""
                                  ]
                                }
                              }
                            ]
                          },
                          "Is2DArray": false,
                          "NonPrimaryInput": false,
                          "Max": "NaN",
                          "Min": "NaN",
                          "IsBalanceButNotCorkscrew": false,
                          "IsEditable": true,
                          "IsConstant": false,
                          "UniqueID": "b9220c7e-bb1f-415b-8b30-04627a665f8a",
                          "Dimensions": {
                            "$type": "ModelMakerEngine.MMDimensions, ModelMakerEngine",
                            "$values": []
                          },
                          "EquationOBXInternal": "{132.7,135.77177335353,138.758901958989,141.927378271932,145.274390449194,148.433821516443,}",
                          "NameOfGroup": "Inputs.Average CPI(H)",
                          "EquationToParse": "{132.7,135.77177335353,138.758901958989,141.927378271932,145.274390449194,148.433821516443,}",
                          "MostRecentExpectedUnitErrors": null,
                          "Units": {
                            "$ref": "71"
                          },
                          "Name": "Company - Consumer price index (including housing costs) - Consumer Price Index (with housing) for May",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7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
                            "$type": "System.Collections.Generic.List`1[[ModelMaker.DimensionedArrayValues, ModelMaker]], mscorlib",
                            "$values": [
                              {
                                "$id": "75",
                                "$type": "ModelMaker.DimensionedArrayValues, ModelMaker",
                                "Elements": {
                                  "$type": "ModelMakerEngine.MMElements, ModelMakerEngine",
                                  "$values": []
                                },
                                "Values": {
                                  "$type": "System.Collections.Generic.List`1[[System.Object, mscorlib]], mscorlib",
                                  "$values": [
                                    "133",
                                    "136.018213146376",
                                    "139.01079355979",
                                    "142.208157728446",
                                    "145.549921771748",
                                    "148.678972083615",
                                    ""
                                  ]
                                }
                              }
                            ]
                          },
                          "Is2DArray": false,
                          "NonPrimaryInput": false,
                          "Max": "NaN",
                          "Min": "NaN",
                          "IsBalanceButNotCorkscrew": false,
                          "IsEditable": true,
                          "IsConstant": false,
                          "UniqueID": "5cf1a1d9-2340-4e6a-93bc-e5a0deeb9af2",
                          "Dimensions": {
                            "$type": "ModelMakerEngine.MMDimensions, ModelMakerEngine",
                            "$values": []
                          },
                          "EquationOBXInternal": "{133,136.018213146376,139.01079355979,142.208157728446,145.549921771748,148.678972083615,}",
                          "NameOfGroup": "Inputs.Average CPI(H)",
                          "EquationToParse": "{133,136.018213146376,139.01079355979,142.208157728446,145.549921771748,148.678972083615,}",
                          "MostRecentExpectedUnitErrors": null,
                          "Units": {
                            "$ref": "71"
                          },
                          "Name": "Company - Consumer price index (including housing costs) - Consumer Price Index (with housing) for Jun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7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
                            "$type": "System.Collections.Generic.List`1[[ModelMaker.DimensionedArrayValues, ModelMaker]], mscorlib",
                            "$values": [
                              {
                                "$id": "77",
                                "$type": "ModelMaker.DimensionedArrayValues, ModelMaker",
                                "Elements": {
                                  "$type": "ModelMakerEngine.MMElements, ModelMakerEngine",
                                  "$values": []
                                },
                                "Values": {
                                  "$type": "System.Collections.Generic.List`1[[System.Object, mscorlib]], mscorlib",
                                  "$values": [
                                    "132.9",
                                    "136.265100252902",
                                    "139.263142424072",
                                    "142.489492659908",
                                    "145.825975674431",
                                    "148.92452753695",
                                    ""
                                  ]
                                }
                              }
                            ]
                          },
                          "Is2DArray": false,
                          "NonPrimaryInput": false,
                          "Max": "NaN",
                          "Min": "NaN",
                          "IsBalanceButNotCorkscrew": false,
                          "IsEditable": true,
                          "IsConstant": false,
                          "UniqueID": "b4239a17-a26e-4723-b952-2254de1438ca",
                          "Dimensions": {
                            "$type": "ModelMakerEngine.MMDimensions, ModelMakerEngine",
                            "$values": []
                          },
                          "EquationOBXInternal": "{132.9,136.265100252902,139.263142424072,142.489492659908,145.825975674431,148.92452753695,}",
                          "NameOfGroup": "Inputs.Average CPI(H)",
                          "EquationToParse": "{132.9,136.265100252902,139.263142424072,142.489492659908,145.825975674431,148.92452753695,}",
                          "MostRecentExpectedUnitErrors": null,
                          "Units": {
                            "$ref": "71"
                          },
                          "Name": "Company - Consumer price index (including housing costs) - Consumer Price Index (with housing) for July",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7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
                            "$type": "System.Collections.Generic.List`1[[ModelMaker.DimensionedArrayValues, ModelMaker]], mscorlib",
                            "$values": [
                              {
                                "$id": "79",
                                "$type": "ModelMaker.DimensionedArrayValues, ModelMaker",
                                "Elements": {
                                  "$type": "ModelMakerEngine.MMElements, ModelMakerEngine",
                                  "$values": []
                                },
                                "Values": {
                                  "$type": "System.Collections.Generic.List`1[[System.Object, mscorlib]], mscorlib",
                                  "$values": [
                                    "133.4",
                                    "136.512435485028",
                                    "139.515949381914",
                                    "142.771384165233",
                                    "146.102553148382",
                                    "149.170488545152",
                                    ""
                                  ]
                                }
                              }
                            ]
                          },
                          "Is2DArray": false,
                          "NonPrimaryInput": false,
                          "Max": "NaN",
                          "Min": "NaN",
                          "IsBalanceButNotCorkscrew": false,
                          "IsEditable": true,
                          "IsConstant": false,
                          "UniqueID": "9f7138ba-5c60-4c5c-ae03-2c22f56b2306",
                          "Dimensions": {
                            "$type": "ModelMakerEngine.MMDimensions, ModelMakerEngine",
                            "$values": []
                          },
                          "EquationOBXInternal": "{133.4,136.512435485028,139.515949381914,142.771384165233,146.102553148382,149.170488545152,}",
                          "NameOfGroup": "Inputs.Average CPI(H)",
                          "EquationToParse": "{133.4,136.512435485028,139.515949381914,142.771384165233,146.102553148382,149.170488545152,}",
                          "MostRecentExpectedUnitErrors": null,
                          "Units": {
                            "$ref": "71"
                          },
                          "Name": "Company - Consumer price index (including housing costs) - Consumer Price Index (with housing) for Augus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8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
                            "$type": "System.Collections.Generic.List`1[[ModelMaker.DimensionedArrayValues, ModelMaker]], mscorlib",
                            "$values": [
                              {
                                "$id": "81",
                                "$type": "ModelMaker.DimensionedArrayValues, ModelMaker",
                                "Elements": {
                                  "$type": "ModelMakerEngine.MMElements, ModelMakerEngine",
                                  "$values": []
                                },
                                "Values": {
                                  "$type": "System.Collections.Generic.List`1[[System.Object, mscorlib]], mscorlib",
                                  "$values": [
                                    "133.685645170276",
                                    "136.760219656148",
                                    "139.769215264902",
                                    "143.053833345508",
                                    "146.379655186622",
                                    "149.416855778028",
                                    ""
                                  ]
                                }
                              }
                            ]
                          },
                          "Is2DArray": false,
                          "NonPrimaryInput": false,
                          "Max": "NaN",
                          "Min": "NaN",
                          "IsBalanceButNotCorkscrew": false,
                          "IsEditable": true,
                          "IsConstant": false,
                          "UniqueID": "6884e83c-0a72-49d3-a218-964941a5590e",
                          "Dimensions": {
                            "$type": "ModelMakerEngine.MMDimensions, ModelMakerEngine",
                            "$values": []
                          },
                          "EquationOBXInternal": "{133.685645170276,136.760219656148,139.769215264902,143.053833345508,146.379655186622,149.416855778028,}",
                          "NameOfGroup": "Inputs.Average CPI(H)",
                          "EquationToParse": "{133.685645170276,136.760219656148,139.769215264902,143.053833345508,146.379655186622,149.416855778028,}",
                          "MostRecentExpectedUnitErrors": null,
                          "Units": {
                            "$ref": "71"
                          },
                          "Name": "Company - Consumer price index (including housing costs) - Consumer Price Index (with housing) for Septembe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8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
                            "$type": "System.Collections.Generic.List`1[[ModelMaker.DimensionedArrayValues, ModelMaker]], mscorlib",
                            "$values": [
                              {
                                "$id": "83",
                                "$type": "ModelMaker.DimensionedArrayValues, ModelMaker",
                                "Elements": {
                                  "$type": "ModelMakerEngine.MMElements, ModelMakerEngine",
                                  "$values": []
                                },
                                "Values": {
                                  "$type": "System.Collections.Generic.List`1[[System.Object, mscorlib]], mscorlib",
                                  "$values": [
                                    "133.971901983456",
                                    "137.008453581133",
                                    "140.022940906132",
                                    "143.336841304",
                                    "146.657282784052",
                                    "149.66362990649",
                                    ""
                                  ]
                                }
                              }
                            ]
                          },
                          "Is2DArray": false,
                          "NonPrimaryInput": false,
                          "Max": "NaN",
                          "Min": "NaN",
                          "IsBalanceButNotCorkscrew": false,
                          "IsEditable": true,
                          "IsConstant": false,
                          "UniqueID": "ab4a92bd-953a-4be8-9fb4-9f3184c5ae74",
                          "Dimensions": {
                            "$type": "ModelMakerEngine.MMDimensions, ModelMakerEngine",
                            "$values": []
                          },
                          "EquationOBXInternal": "{133.971901983456,137.008453581133,140.022940906132,143.336841304,146.657282784052,149.66362990649,}",
                          "NameOfGroup": "Inputs.Average CPI(H)",
                          "EquationToParse": "{133.971901983456,137.008453581133,140.022940906132,143.336841304,146.657282784052,149.66362990649,}",
                          "MostRecentExpectedUnitErrors": null,
                          "Units": {
                            "$ref": "71"
                          },
                          "Name": "Company - Consumer price index (including housing costs) - Consumer Price Index (with housing) for Octobe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8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
                            "$type": "System.Collections.Generic.List`1[[ModelMaker.DimensionedArrayValues, ModelMaker]], mscorlib",
                            "$values": [
                              {
                                "$id": "85",
                                "$type": "ModelMaker.DimensionedArrayValues, ModelMaker",
                                "Elements": {
                                  "$type": "ModelMakerEngine.MMElements, ModelMakerEngine",
                                  "$values": []
                                },
                                "Values": {
                                  "$type": "System.Collections.Generic.List`1[[System.Object, mscorlib]], mscorlib",
                                  "$values": [
                                    "134.25877174923",
                                    "137.257138076332",
                                    "140.277127140209",
                                    "143.620409146158",
                                    "146.935436937462",
                                    "149.91081160256",
                                    ""
                                  ]
                                }
                              }
                            ]
                          },
                          "Is2DArray": false,
                          "NonPrimaryInput": false,
                          "Max": "NaN",
                          "Min": "NaN",
                          "IsBalanceButNotCorkscrew": false,
                          "IsEditable": true,
                          "IsConstant": false,
                          "UniqueID": "df2c6796-7d85-4f9e-9f45-721dfc1a5ad9",
                          "Dimensions": {
                            "$type": "ModelMakerEngine.MMDimensions, ModelMakerEngine",
                            "$values": []
                          },
                          "EquationOBXInternal": "{134.25877174923,137.257138076332,140.277127140209,143.620409146158,146.935436937462,149.91081160256,}",
                          "NameOfGroup": "Inputs.Average CPI(H)",
                          "EquationToParse": "{134.25877174923,137.257138076332,140.277127140209,143.620409146158,146.935436937462,149.91081160256,}",
                          "MostRecentExpectedUnitErrors": null,
                          "Units": {
                            "$ref": "71"
                          },
                          "Name": "Company - Consumer price index (including housing costs) - Consumer Price Index (with housing) for Novembe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8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
                            "$type": "System.Collections.Generic.List`1[[ModelMaker.DimensionedArrayValues, ModelMaker]], mscorlib",
                            "$values": [
                              {
                                "$id": "87",
                                "$type": "ModelMaker.DimensionedArrayValues, ModelMaker",
                                "Elements": {
                                  "$type": "ModelMakerEngine.MMElements, ModelMakerEngine",
                                  "$values": []
                                },
                                "Values": {
                                  "$type": "System.Collections.Generic.List`1[[System.Object, mscorlib]], mscorlib",
                                  "$values": [
                                    "134.546255780095",
                                    "137.506273959577",
                                    "140.531774803258",
                                    "143.904537979617",
                                    "147.214118645533",
                                    "150.158401539369",
                                    ""
                                  ]
                                }
                              }
                            ]
                          },
                          "Is2DArray": false,
                          "NonPrimaryInput": false,
                          "Max": "NaN",
                          "Min": "NaN",
                          "IsBalanceButNotCorkscrew": false,
                          "IsEditable": true,
                          "IsConstant": false,
                          "UniqueID": "2c544127-3589-4544-abd5-78ddf86df66c",
                          "Dimensions": {
                            "$type": "ModelMakerEngine.MMDimensions, ModelMakerEngine",
                            "$values": []
                          },
                          "EquationOBXInternal": "{134.546255780095,137.506273959577,140.531774803258,143.904537979617,147.214118645533,150.158401539369,}",
                          "NameOfGroup": "Inputs.Average CPI(H)",
                          "EquationToParse": "{134.546255780095,137.506273959577,140.531774803258,143.904537979617,147.214118645533,150.158401539369,}",
                          "MostRecentExpectedUnitErrors": null,
                          "Units": {
                            "$ref": "71"
                          },
                          "Name": "Company - Consumer price index (including housing costs) - Consumer Price Index (with housing) for Decembe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8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
                            "$type": "System.Collections.Generic.List`1[[ModelMaker.DimensionedArrayValues, ModelMaker]], mscorlib",
                            "$values": [
                              {
                                "$id": "89",
                                "$type": "ModelMaker.DimensionedArrayValues, ModelMaker",
                                "Elements": {
                                  "$type": "ModelMakerEngine.MMElements, ModelMakerEngine",
                                  "$values": []
                                },
                                "Values": {
                                  "$type": "System.Collections.Generic.List`1[[System.Object, mscorlib]], mscorlib",
                                  "$values": [
                                    "134.790471131958",
                                    "137.755891641606",
                                    "140.809793292943",
                                    "144.177471203074",
                                    "147.457254773897",
                                    "150.406400347677",
                                    ""
                                  ]
                                }
                              }
                            ]
                          },
                          "Is2DArray": false,
                          "NonPrimaryInput": false,
                          "Max": "NaN",
                          "Min": "NaN",
                          "IsBalanceButNotCorkscrew": false,
                          "IsEditable": true,
                          "IsConstant": false,
                          "UniqueID": "637f94b9-b519-484d-8aab-7ab1ab39579d",
                          "Dimensions": {
                            "$type": "ModelMakerEngine.MMDimensions, ModelMakerEngine",
                            "$values": []
                          },
                          "EquationOBXInternal": "{134.790471131958,137.755891641606,140.809793292943,144.177471203074,147.457254773897,150.406400347677,}",
                          "NameOfGroup": "Inputs.Average CPI(H)",
                          "EquationToParse": "{134.790471131958,137.755891641606,140.809793292943,144.177471203074,147.457254773897,150.406400347677,}",
                          "MostRecentExpectedUnitErrors": null,
                          "Units": {
                            "$ref": "71"
                          },
                          "Name": "Company - Consumer price index (including housing costs) - Consumer Price Index (with housing) for January",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9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
                            "$type": "System.Collections.Generic.List`1[[ModelMaker.DimensionedArrayValues, ModelMaker]], mscorlib",
                            "$values": [
                              {
                                "$id": "91",
                                "$type": "ModelMaker.DimensionedArrayValues, ModelMaker",
                                "Elements": {
                                  "$type": "ModelMakerEngine.MMElements, ModelMakerEngine",
                                  "$values": []
                                },
                                "Values": {
                                  "$type": "System.Collections.Generic.List`1[[System.Object, mscorlib]], mscorlib",
                                  "$values": [
                                    "135.035129759911",
                                    "138.005962459229",
                                    "141.088361795469",
                                    "144.450922079035",
                                    "147.700792461413",
                                    "150.654808746181",
                                    ""
                                  ]
                                }
                              }
                            ]
                          },
                          "Is2DArray": false,
                          "NonPrimaryInput": false,
                          "Max": "NaN",
                          "Min": "NaN",
                          "IsBalanceButNotCorkscrew": false,
                          "IsEditable": true,
                          "IsConstant": false,
                          "UniqueID": "aa962744-0a68-420a-ae29-45c98a1a4ee4",
                          "Dimensions": {
                            "$type": "ModelMakerEngine.MMDimensions, ModelMakerEngine",
                            "$values": []
                          },
                          "EquationOBXInternal": "{135.035129759911,138.005962459229,141.088361795469,144.450922079035,147.700792461413,150.654808746181,}",
                          "NameOfGroup": "Inputs.Average CPI(H)",
                          "EquationToParse": "{135.035129759911,138.005962459229,141.088361795469,144.450922079035,147.700792461413,150.654808746181,}",
                          "MostRecentExpectedUnitErrors": null,
                          "Units": {
                            "$ref": "71"
                          },
                          "Name": "Company - Consumer price index (including housing costs) - Consumer Price Index (with housing) for February",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9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
                            "$type": "System.Collections.Generic.List`1[[ModelMaker.DimensionedArrayValues, ModelMaker]], mscorlib",
                            "$values": [
                              {
                                "$id": "93",
                                "$type": "ModelMaker.DimensionedArrayValues, ModelMaker",
                                "Elements": {
                                  "$type": "ModelMakerEngine.MMElements, ModelMakerEngine",
                                  "$values": []
                                },
                                "Values": {
                                  "$type": "System.Collections.Generic.List`1[[System.Object, mscorlib]], mscorlib",
                                  "$values": [
                                    "135.280232468546",
                                    "138.256487235032",
                                    "141.367481398942",
                                    "144.724891589294",
                                    "147.944732371292",
                                    "150.90362741135",
                                    ""
                                  ]
                                }
                              }
                            ]
                          },
                          "Is2DArray": false,
                          "NonPrimaryInput": false,
                          "Max": "NaN",
                          "Min": "NaN",
                          "IsBalanceButNotCorkscrew": false,
                          "IsEditable": true,
                          "IsConstant": false,
                          "UniqueID": "d57ae357-b97b-453d-8447-2f7bfbca760f",
                          "Dimensions": {
                            "$type": "ModelMakerEngine.MMDimensions, ModelMakerEngine",
                            "$values": []
                          },
                          "EquationOBXInternal": "{135.280232468546,138.256487235032,141.367481398942,144.724891589294,147.944732371292,150.90362741135,}",
                          "NameOfGroup": "Inputs.Average CPI(H)",
                          "EquationToParse": "{135.280232468546,138.256487235032,141.367481398942,144.724891589294,147.944732371292,150.90362741135,}",
                          "MostRecentExpectedUnitErrors": null,
                          "Units": {
                            "$ref": "71"
                          },
                          "Name": "Company - Consumer price index (including housing costs) - Consumer Price Index (with housing) for March",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Company",
                    "DisplayName": "Company",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94",
                    "$type": "ModelMaker.GroupNode, ModelMaker",
                    "TabOrHeaderColour": "",
                    "CollapsedByDefault": false,
                    "Comment": "",
                    "NameOfGroup": "Inputs.Average CPI(H)",
                    "YPosition": 1,
                    "Folded": false,
                    "Font": null,
                    "Children": {
                      "$type": "ModelMaker.GroupNodeChildCollection, ModelMaker",
                      "$values": [
                        {
                          "$id": "9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1e10bad3-6d7e-4443-a439-15b398eeb0f0",
                          "Dimensions": {
                            "$type": "ModelMakerEngine.MMDimensions, ModelMakerEngine",
                            "$values": []
                          },
                          "EquationOBXInternal": null,
                          "NameOfGroup": "Inputs.Average CPI(H)",
                          "EquationToParse": "",
                          "MostRecentExpectedUnitErrors": null,
                          "Units": {
                            "$id": "96",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Ofwat - Consumer price index (including housing costs) - Consumer Price Index (with housing) for Apr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9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ceaafa57-4d0c-4344-88b8-df6101ec0888",
                          "Dimensions": {
                            "$type": "ModelMakerEngine.MMDimensions, ModelMakerEngine",
                            "$values": []
                          },
                          "EquationOBXInternal": null,
                          "NameOfGroup": "Inputs.Average CPI(H)",
                          "EquationToParse": "",
                          "MostRecentExpectedUnitErrors": null,
                          "Units": {
                            "$ref": "96"
                          },
                          "Name": "Ofwat - Consumer price index (including housing costs) - Consumer Price Index (with housing) for May",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9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50730492-e957-4a6a-8c15-078871aec72d",
                          "Dimensions": {
                            "$type": "ModelMakerEngine.MMDimensions, ModelMakerEngine",
                            "$values": []
                          },
                          "EquationOBXInternal": null,
                          "NameOfGroup": "Inputs.Average CPI(H)",
                          "EquationToParse": "",
                          "MostRecentExpectedUnitErrors": null,
                          "Units": {
                            "$ref": "96"
                          },
                          "Name": "Ofwat - Consumer price index (including housing costs) - Consumer Price Index (with housing) for Jun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9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62378fa1-2ad4-4721-9f00-97125db68195",
                          "Dimensions": {
                            "$type": "ModelMakerEngine.MMDimensions, ModelMakerEngine",
                            "$values": []
                          },
                          "EquationOBXInternal": null,
                          "NameOfGroup": "Inputs.Average CPI(H)",
                          "EquationToParse": "",
                          "MostRecentExpectedUnitErrors": null,
                          "Units": {
                            "$ref": "96"
                          },
                          "Name": "Ofwat - Consumer price index (including housing costs) - Consumer Price Index (with housing) for July",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0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7526a4be-7e92-482b-85f7-a150f3fc9713",
                          "Dimensions": {
                            "$type": "ModelMakerEngine.MMDimensions, ModelMakerEngine",
                            "$values": []
                          },
                          "EquationOBXInternal": null,
                          "NameOfGroup": "Inputs.Average CPI(H)",
                          "EquationToParse": "",
                          "MostRecentExpectedUnitErrors": null,
                          "Units": {
                            "$ref": "96"
                          },
                          "Name": "Ofwat - Consumer price index (including housing costs) - Consumer Price Index (with housing) for Augus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0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1027824b-2c2d-4577-8e13-d4b214a076a8",
                          "Dimensions": {
                            "$type": "ModelMakerEngine.MMDimensions, ModelMakerEngine",
                            "$values": []
                          },
                          "EquationOBXInternal": null,
                          "NameOfGroup": "Inputs.Average CPI(H)",
                          "EquationToParse": "",
                          "MostRecentExpectedUnitErrors": null,
                          "Units": {
                            "$ref": "96"
                          },
                          "Name": "Ofwat - Consumer price index (including housing costs) - Consumer Price Index (with housing) for Septembe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0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0fa8a53f-7e0a-4653-bb33-5db5ec7a9eaa",
                          "Dimensions": {
                            "$type": "ModelMakerEngine.MMDimensions, ModelMakerEngine",
                            "$values": []
                          },
                          "EquationOBXInternal": null,
                          "NameOfGroup": "Inputs.Average CPI(H)",
                          "EquationToParse": "",
                          "MostRecentExpectedUnitErrors": null,
                          "Units": {
                            "$ref": "96"
                          },
                          "Name": "Ofwat - Consumer price index (including housing costs) - Consumer Price Index (with housing) for Octobe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0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7457c676-fd58-49a0-8614-67714b5610c6",
                          "Dimensions": {
                            "$type": "ModelMakerEngine.MMDimensions, ModelMakerEngine",
                            "$values": []
                          },
                          "EquationOBXInternal": null,
                          "NameOfGroup": "Inputs.Average CPI(H)",
                          "EquationToParse": "",
                          "MostRecentExpectedUnitErrors": null,
                          "Units": {
                            "$ref": "96"
                          },
                          "Name": "Ofwat - Consumer price index (including housing costs) - Consumer Price Index (with housing) for Novembe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0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cca688d5-8244-499c-9b6a-739e09e092dd",
                          "Dimensions": {
                            "$type": "ModelMakerEngine.MMDimensions, ModelMakerEngine",
                            "$values": []
                          },
                          "EquationOBXInternal": null,
                          "NameOfGroup": "Inputs.Average CPI(H)",
                          "EquationToParse": "",
                          "MostRecentExpectedUnitErrors": null,
                          "Units": {
                            "$ref": "96"
                          },
                          "Name": "Ofwat - Consumer price index (including housing costs) - Consumer Price Index (with housing) for Decembe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0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d159b957-3ce6-4c3c-91bc-4769643002e2",
                          "Dimensions": {
                            "$type": "ModelMakerEngine.MMDimensions, ModelMakerEngine",
                            "$values": []
                          },
                          "EquationOBXInternal": null,
                          "NameOfGroup": "Inputs.Average CPI(H)",
                          "EquationToParse": "",
                          "MostRecentExpectedUnitErrors": null,
                          "Units": {
                            "$ref": "96"
                          },
                          "Name": "Ofwat - Consumer price index (including housing costs) - Consumer Price Index (with housing) for January",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0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46e52e58-f6a6-4f06-bd5a-f19a9082a535",
                          "Dimensions": {
                            "$type": "ModelMakerEngine.MMDimensions, ModelMakerEngine",
                            "$values": []
                          },
                          "EquationOBXInternal": null,
                          "NameOfGroup": "Inputs.Average CPI(H)",
                          "EquationToParse": "",
                          "MostRecentExpectedUnitErrors": null,
                          "Units": {
                            "$ref": "96"
                          },
                          "Name": "Ofwat - Consumer price index (including housing costs) - Consumer Price Index (with housing) for February",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0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bdcad70f-7ae0-4d1f-b752-5aeff70a94aa",
                          "Dimensions": {
                            "$type": "ModelMakerEngine.MMDimensions, ModelMakerEngine",
                            "$values": []
                          },
                          "EquationOBXInternal": null,
                          "NameOfGroup": "Inputs.Average CPI(H)",
                          "EquationToParse": "",
                          "MostRecentExpectedUnitErrors": null,
                          "Units": {
                            "$ref": "96"
                          },
                          "Name": "Ofwat - Consumer price index (including housing costs) - Consumer Price Index (with housing) for March",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Ofwat",
                    "DisplayName": "Ofwat",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Average CPI(H)",
              "DisplayName": "Average CPI(H)",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08",
              "$type": "ModelMaker.GroupNode, ModelMaker",
              "TabOrHeaderColour": "",
              "CollapsedByDefault": false,
              "Comment": "",
              "NameOfGroup": "Inputs",
              "YPosition": 4,
              "Folded": false,
              "Font": null,
              "Children": {
                "$type": "ModelMaker.GroupNodeChildCollection, ModelMaker",
                "$values": [
                  {
                    "$id": "10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110",
                          "$type": "ModelMaker.DimensionedArrayValues, ModelMaker",
                          "Elements": {
                            "$type": "ModelMakerEngine.MMElements, ModelMakerEngine",
                            "$values": []
                          },
                          "Values": {
                            "$type": "System.Collections.Generic.List`1[[System.Object, mscorlib]], mscorlib",
                            "$values": [
                              0.0,
                              0.0,
                              0.0,
                              0.0,
                              0.0,
                              0.0
                            ]
                          }
                        }
                      ]
                    },
                    "Is2DArray": false,
                    "NonPrimaryInput": false,
                    "Max": "NaN",
                    "Min": "NaN",
                    "IsBalanceButNotCorkscrew": false,
                    "IsEditable": true,
                    "IsConstant": false,
                    "UniqueID": "f6257efb-03e8-4e21-85a6-0905c9e59887",
                    "Dimensions": {
                      "$type": "ModelMakerEngine.MMDimensions, ModelMakerEngine",
                      "$values": []
                    },
                    "EquationOBXInternal": "{0,0,0,0,0,0}",
                    "NameOfGroup": "Inputs.Forecast CPI(H)",
                    "EquationToParse": "{0,0,0,0,0,0}",
                    "MostRecentExpectedUnitErrors": null,
                    "Units": {
                      "$id": "111",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CPIH: Assumed percentage increase for unpopulated monthly valu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Forecast CPI(H)",
              "DisplayName": "Forecast CPI(H)",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12",
              "$type": "ModelMaker.GroupNode, ModelMaker",
              "TabOrHeaderColour": "",
              "CollapsedByDefault": false,
              "Comment": "",
              "NameOfGroup": "Inputs",
              "YPosition": 5,
              "Folded": false,
              "Font": null,
              "Children": {
                "$type": "ModelMaker.GroupNodeChildCollection, ModelMaker",
                "$values": [
                  {
                    "$id": "113",
                    "$type": "ModelMaker.GroupNode, ModelMaker",
                    "TabOrHeaderColour": "",
                    "CollapsedByDefault": false,
                    "Comment": "",
                    "NameOfGroup": "Inputs.Price Controls",
                    "YPosition": 0,
                    "Folded": false,
                    "Font": null,
                    "Children": {
                      "$type": "ModelMaker.GroupNodeChildCollection, ModelMaker",
                      "$values": [
                        {
                          "$id": "11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The_customers__share_of_any_net_proceeds_from_disposals_of_interest_in_land.WR"
                              },
                              {
                                "Key": {
                                  "$type": "ModelMakerEngine.MMElements, ModelMakerEngine",
                                  "$values": [
                                    {
                                      "$ref": "4"
                                    }
                                  ]
                                },
                                "Value": "The_customers__share_of_any_net_proceeds_from_disposals_of_interest_in_land.WN."
                              },
                              {
                                "Key": {
                                  "$type": "ModelMakerEngine.MMElements, ModelMakerEngine",
                                  "$values": [
                                    {
                                      "$ref": "5"
                                    }
                                  ]
                                },
                                "Value": "The_customers__share_of_any_net_proceeds_from_disposals_of_interest_in_land.WWN."
                              },
                              {
                                "Key": {
                                  "$type": "ModelMakerEngine.MMElements, ModelMakerEngine",
                                  "$values": [
                                    {
                                      "$ref": "6"
                                    }
                                  ]
                                },
                                "Value": "The_customers__share_of_any_net_proceeds_from_disposals_of_interest_in_land.BR"
                              },
                              {
                                "Key": {
                                  "$type": "ModelMakerEngine.MMElements, ModelMakerEngine",
                                  "$values": [
                                    {
                                      "$ref": "7"
                                    }
                                  ]
                                },
                                "Value": "The_customers__share_of_any_net_proceeds_from_disposals_of_interest_in_land.ADDN1"
                              },
                              {
                                "Key": {
                                  "$type": "ModelMakerEngine.MMElements, ModelMakerEngine",
                                  "$values": [
                                    {
                                      "$ref": "8"
                                    }
                                  ]
                                },
                                "Value": "The_customers__share_of_any_net_proceeds_from_disposals_of_interest_in_land.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115",
                                "$type": "ModelMaker.DimensionedArrayValues, ModelMaker",
                                "Elements": {
                                  "$type": "ModelMakerEngine.MMElements, ModelMakerEngine",
                                  "$values": [
                                    {
                                      "$ref": "3"
                                    }
                                  ]
                                },
                                "Values": {
                                  "$type": "System.Collections.Generic.List`1[[System.Object, mscorlib]], mscorlib",
                                  "$values": [
                                    "50%"
                                  ]
                                }
                              },
                              {
                                "$id": "116",
                                "$type": "ModelMaker.DimensionedArrayValues, ModelMaker",
                                "Elements": {
                                  "$type": "ModelMakerEngine.MMElements, ModelMakerEngine",
                                  "$values": [
                                    {
                                      "$ref": "4"
                                    }
                                  ]
                                },
                                "Values": {
                                  "$type": "System.Collections.Generic.List`1[[System.Object, mscorlib]], mscorlib",
                                  "$values": [
                                    "50%"
                                  ]
                                }
                              },
                              {
                                "$id": "117",
                                "$type": "ModelMaker.DimensionedArrayValues, ModelMaker",
                                "Elements": {
                                  "$type": "ModelMakerEngine.MMElements, ModelMakerEngine",
                                  "$values": [
                                    {
                                      "$ref": "5"
                                    }
                                  ]
                                },
                                "Values": {
                                  "$type": "System.Collections.Generic.List`1[[System.Object, mscorlib]], mscorlib",
                                  "$values": [
                                    "50%"
                                  ]
                                }
                              },
                              {
                                "$id": "118",
                                "$type": "ModelMaker.DimensionedArrayValues, ModelMaker",
                                "Elements": {
                                  "$type": "ModelMakerEngine.MMElements, ModelMakerEngine",
                                  "$values": [
                                    {
                                      "$ref": "6"
                                    }
                                  ]
                                },
                                "Values": {
                                  "$type": "System.Collections.Generic.List`1[[System.Object, mscorlib]], mscorlib",
                                  "$values": [
                                    "50%"
                                  ]
                                }
                              },
                              {
                                "$id": "119",
                                "$type": "ModelMaker.DimensionedArrayValues, ModelMaker",
                                "Elements": {
                                  "$type": "ModelMakerEngine.MMElements, ModelMakerEngine",
                                  "$values": [
                                    {
                                      "$ref": "7"
                                    }
                                  ]
                                },
                                "Values": {
                                  "$type": "System.Collections.Generic.List`1[[System.Object, mscorlib]], mscorlib",
                                  "$values": [
                                    "50%"
                                  ]
                                }
                              },
                              {
                                "$id": "120",
                                "$type": "ModelMaker.DimensionedArrayValues, ModelMaker",
                                "Elements": {
                                  "$type": "ModelMakerEngine.MMElements, ModelMakerEngine",
                                  "$values": [
                                    {
                                      "$ref": "8"
                                    }
                                  ]
                                },
                                "Values": {
                                  "$type": "System.Collections.Generic.List`1[[System.Object, mscorlib]], mscorlib",
                                  "$values": [
                                    "1"
                                  ]
                                }
                              }
                            ]
                          },
                          "Is2DArray": false,
                          "NonPrimaryInput": false,
                          "Max": "NaN",
                          "Min": "NaN",
                          "IsBalanceButNotCorkscrew": false,
                          "IsEditable": true,
                          "IsConstant": true,
                          "UniqueID": "8f12a9ee-aacc-4f36-8a6f-6ec1ddc9bcab",
                          "Dimensions": {
                            "$type": "ModelMakerEngine.MMDimensions, ModelMakerEngine",
                            "$values": [
                              {
                                "$ref": "2"
                              }
                            ]
                          },
                          "EquationOBXInternal": "{50%,50%,50%,50%,50%,1}",
                          "NameOfGroup": "Inputs.Water resources",
                          "EquationToParse": "{50%,50%,50%,50%,50%,1}",
                          "MostRecentExpectedUnitErrors": null,
                          "Units": {
                            "$id": "121",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The customers' share of any net proceeds from disposals of interest in land",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2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Land_sales___wholesale_allowed_return.WR"
                              },
                              {
                                "Key": {
                                  "$type": "ModelMakerEngine.MMElements, ModelMakerEngine",
                                  "$values": [
                                    {
                                      "$ref": "4"
                                    }
                                  ]
                                },
                                "Value": "Land_sales___wholesale_allowed_return.WN."
                              },
                              {
                                "Key": {
                                  "$type": "ModelMakerEngine.MMElements, ModelMakerEngine",
                                  "$values": [
                                    {
                                      "$ref": "5"
                                    }
                                  ]
                                },
                                "Value": "Land_sales___wholesale_allowed_return.WWN."
                              },
                              {
                                "Key": {
                                  "$type": "ModelMakerEngine.MMElements, ModelMakerEngine",
                                  "$values": [
                                    {
                                      "$ref": "6"
                                    }
                                  ]
                                },
                                "Value": "Land_sales___wholesale_allowed_return.BR"
                              },
                              {
                                "Key": {
                                  "$type": "ModelMakerEngine.MMElements, ModelMakerEngine",
                                  "$values": [
                                    {
                                      "$ref": "7"
                                    }
                                  ]
                                },
                                "Value": "Land_sales___wholesale_allowed_return.ADDN1"
                              },
                              {
                                "Key": {
                                  "$type": "ModelMakerEngine.MMElements, ModelMakerEngine",
                                  "$values": [
                                    {
                                      "$ref": "8"
                                    }
                                  ]
                                },
                                "Value": "Land_sales___wholesale_allowed_return.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c430578e-a40e-4391-8fb7-bf50b856f6a8",
                          "Dimensions": {
                            "$type": "ModelMakerEngine.MMDimensions, ModelMakerEngine",
                            "$values": [
                              {
                                "$ref": "2"
                              }
                            ]
                          },
                          "EquationOBXInternal": "3.97%",
                          "NameOfGroup": "Inputs.Water resources",
                          "EquationToParse": "3.97%",
                          "MostRecentExpectedUnitErrors": null,
                          "Units": {
                            "$id": "123",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Land sales - wholesale allowed retur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Model Parameters",
                    "DisplayName": "Model Parameter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24",
                    "$type": "ModelMaker.GroupNode, ModelMaker",
                    "TabOrHeaderColour": "",
                    "CollapsedByDefault": false,
                    "Comment": "",
                    "NameOfGroup": "Inputs.Price Controls",
                    "YPosition": 1,
                    "Folded": false,
                    "Font": null,
                    "Children": {
                      "$type": "ModelMaker.GroupNodeChildCollection, ModelMaker",
                      "$values": [
                        {
                          "$id": "12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Company___Proceeds_from_disposals_of_protected_land___outturn.WR"
                              },
                              {
                                "Key": {
                                  "$type": "ModelMakerEngine.MMElements, ModelMakerEngine",
                                  "$values": [
                                    {
                                      "$ref": "4"
                                    }
                                  ]
                                },
                                "Value": "Company___Proceeds_from_disposals_of_protected_land___outturn.WN."
                              },
                              {
                                "Key": {
                                  "$type": "ModelMakerEngine.MMElements, ModelMakerEngine",
                                  "$values": [
                                    {
                                      "$ref": "5"
                                    }
                                  ]
                                },
                                "Value": "Company___Proceeds_from_disposals_of_protected_land___outturn.WWN."
                              },
                              {
                                "Key": {
                                  "$type": "ModelMakerEngine.MMElements, ModelMakerEngine",
                                  "$values": [
                                    {
                                      "$ref": "6"
                                    }
                                  ]
                                },
                                "Value": "Company___Proceeds_from_disposals_of_protected_land___outturn.BR"
                              },
                              {
                                "Key": {
                                  "$type": "ModelMakerEngine.MMElements, ModelMakerEngine",
                                  "$values": [
                                    {
                                      "$ref": "7"
                                    }
                                  ]
                                },
                                "Value": "Company___Proceeds_from_disposals_of_protected_land___outturn.ADDN1"
                              },
                              {
                                "Key": {
                                  "$type": "ModelMakerEngine.MMElements, ModelMakerEngine",
                                  "$values": [
                                    {
                                      "$ref": "8"
                                    }
                                  ]
                                },
                                "Value": "Company___Proceeds_from_disposals_of_protected_land___outturn.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126",
                                "$type": "ModelMaker.DimensionedArrayValues, ModelMaker",
                                "Elements": {
                                  "$type": "ModelMakerEngine.MMElements, ModelMakerEngine",
                                  "$values": [
                                    {
                                      "$ref": "3"
                                    }
                                  ]
                                },
                                "Values": {
                                  "$type": "System.Collections.Generic.List`1[[System.Object, mscorlib]], mscorlib",
                                  "$values": [
                                    null,
                                    null,
                                    null,
                                    null,
                                    null,
                                    null,
                                    null
                                  ]
                                }
                              },
                              {
                                "$id": "127",
                                "$type": "ModelMaker.DimensionedArrayValues, ModelMaker",
                                "Elements": {
                                  "$type": "ModelMakerEngine.MMElements, ModelMakerEngine",
                                  "$values": [
                                    {
                                      "$ref": "4"
                                    }
                                  ]
                                },
                                "Values": {
                                  "$type": "System.Collections.Generic.List`1[[System.Object, mscorlib]], mscorlib",
                                  "$values": [
                                    null,
                                    null,
                                    null,
                                    null,
                                    null,
                                    null,
                                    null
                                  ]
                                }
                              },
                              {
                                "$id": "128",
                                "$type": "ModelMaker.DimensionedArrayValues, ModelMaker",
                                "Elements": {
                                  "$type": "ModelMakerEngine.MMElements, ModelMakerEngine",
                                  "$values": [
                                    {
                                      "$ref": "5"
                                    }
                                  ]
                                },
                                "Values": {
                                  "$type": "System.Collections.Generic.List`1[[System.Object, mscorlib]], mscorlib",
                                  "$values": [
                                    null,
                                    null,
                                    null,
                                    null,
                                    null,
                                    null,
                                    null
                                  ]
                                }
                              },
                              {
                                "$id": "129",
                                "$type": "ModelMaker.DimensionedArrayValues, ModelMaker",
                                "Elements": {
                                  "$type": "ModelMakerEngine.MMElements, ModelMakerEngine",
                                  "$values": [
                                    {
                                      "$ref": "6"
                                    }
                                  ]
                                },
                                "Values": {
                                  "$type": "System.Collections.Generic.List`1[[System.Object, mscorlib]], mscorlib",
                                  "$values": [
                                    null
                                  ]
                                }
                              },
                              {
                                "$id": "130",
                                "$type": "ModelMaker.DimensionedArrayValues, ModelMaker",
                                "Elements": {
                                  "$type": "ModelMakerEngine.MMElements, ModelMakerEngine",
                                  "$values": [
                                    {
                                      "$ref": "7"
                                    }
                                  ]
                                },
                                "Values": {
                                  "$type": "System.Collections.Generic.List`1[[System.Object, mscorlib]], mscorlib",
                                  "$values": [
                                    null
                                  ]
                                }
                              },
                              {
                                "$id": "131",
                                "$type": "ModelMaker.DimensionedArrayValues, ModelMaker",
                                "Elements": {
                                  "$type": "ModelMakerEngine.MMElements, ModelMakerEngine",
                                  "$values": [
                                    {
                                      "$ref": "8"
                                    }
                                  ]
                                },
                                "Values": {
                                  "$type": "System.Collections.Generic.List`1[[System.Object, mscorlib]], mscorlib",
                                  "$values": [
                                    null
                                  ]
                                }
                              }
                            ]
                          },
                          "Is2DArray": true,
                          "NonPrimaryInput": false,
                          "Max": "NaN",
                          "Min": "NaN",
                          "IsBalanceButNotCorkscrew": false,
                          "IsEditable": true,
                          "IsConstant": false,
                          "UniqueID": "dc7dd94f-49ff-4927-a47a-126ee7164afc",
                          "Dimensions": {
                            "$type": "ModelMakerEngine.MMDimensions, ModelMakerEngine",
                            "$values": [
                              {
                                "$ref": "2"
                              }
                            ]
                          },
                          "EquationOBXInternal": "{2D array of values}",
                          "NameOfGroup": "Inputs.Price Controls.F_Input",
                          "EquationToParse": "{2D array of values}",
                          "MostRecentExpectedUnitErrors": null,
                          "Units": {
                            "$id": "13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Company - Proceeds from disposals of protected land - outtur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Company___Land_sales___forecast_at_previous_review___outturn.WR"
                              },
                              {
                                "Key": {
                                  "$type": "ModelMakerEngine.MMElements, ModelMakerEngine",
                                  "$values": [
                                    {
                                      "$ref": "4"
                                    }
                                  ]
                                },
                                "Value": "Company___Land_sales___forecast_at_previous_review___outturn.WN."
                              },
                              {
                                "Key": {
                                  "$type": "ModelMakerEngine.MMElements, ModelMakerEngine",
                                  "$values": [
                                    {
                                      "$ref": "5"
                                    }
                                  ]
                                },
                                "Value": "Company___Land_sales___forecast_at_previous_review___outturn.WWN."
                              },
                              {
                                "Key": {
                                  "$type": "ModelMakerEngine.MMElements, ModelMakerEngine",
                                  "$values": [
                                    {
                                      "$ref": "6"
                                    }
                                  ]
                                },
                                "Value": "Company___Land_sales___forecast_at_previous_review___outturn.BR"
                              },
                              {
                                "Key": {
                                  "$type": "ModelMakerEngine.MMElements, ModelMakerEngine",
                                  "$values": [
                                    {
                                      "$ref": "7"
                                    }
                                  ]
                                },
                                "Value": "Company___Land_sales___forecast_at_previous_review___outturn.ADDN1"
                              },
                              {
                                "Key": {
                                  "$type": "ModelMakerEngine.MMElements, ModelMakerEngine",
                                  "$values": [
                                    {
                                      "$ref": "8"
                                    }
                                  ]
                                },
                                "Value": "Company___Land_sales___forecast_at_previous_review___outturn.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d88c1615-af71-4e68-9789-71c9410e27aa",
                          "Dimensions": {
                            "$type": "ModelMakerEngine.MMDimensions, ModelMakerEngine",
                            "$values": [
                              {
                                "$ref": "2"
                              }
                            ]
                          },
                          "EquationOBXInternal": null,
                          "NameOfGroup": "Inputs.Price Controls.F_Input",
                          "EquationToParse": "",
                          "MostRecentExpectedUnitErrors": null,
                          "Units": {
                            "$id": "13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Company - Land sales - forecast at previous review - outtur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Company",
                    "DisplayName": "Company",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35",
                    "$type": "ModelMaker.GroupNode, ModelMaker",
                    "TabOrHeaderColour": "",
                    "CollapsedByDefault": false,
                    "Comment": "",
                    "NameOfGroup": "Inputs.Price Controls",
                    "YPosition": 2,
                    "Folded": false,
                    "Font": null,
                    "Children": {
                      "$type": "ModelMaker.GroupNodeChildCollection, ModelMaker",
                      "$values": [
                        {
                          "$id": "13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Ofwat___Proceeds_from_disposals_of_protected_land___outturn.WR"
                              },
                              {
                                "Key": {
                                  "$type": "ModelMakerEngine.MMElements, ModelMakerEngine",
                                  "$values": [
                                    {
                                      "$ref": "4"
                                    }
                                  ]
                                },
                                "Value": "Ofwat___Proceeds_from_disposals_of_protected_land___outturn.WN."
                              },
                              {
                                "Key": {
                                  "$type": "ModelMakerEngine.MMElements, ModelMakerEngine",
                                  "$values": [
                                    {
                                      "$ref": "5"
                                    }
                                  ]
                                },
                                "Value": "Ofwat___Proceeds_from_disposals_of_protected_land___outturn.WWN."
                              },
                              {
                                "Key": {
                                  "$type": "ModelMakerEngine.MMElements, ModelMakerEngine",
                                  "$values": [
                                    {
                                      "$ref": "6"
                                    }
                                  ]
                                },
                                "Value": "Ofwat___Proceeds_from_disposals_of_protected_land___outturn.BR"
                              },
                              {
                                "Key": {
                                  "$type": "ModelMakerEngine.MMElements, ModelMakerEngine",
                                  "$values": [
                                    {
                                      "$ref": "7"
                                    }
                                  ]
                                },
                                "Value": "Ofwat___Proceeds_from_disposals_of_protected_land___outturn.ADDN1"
                              },
                              {
                                "Key": {
                                  "$type": "ModelMakerEngine.MMElements, ModelMakerEngine",
                                  "$values": [
                                    {
                                      "$ref": "8"
                                    }
                                  ]
                                },
                                "Value": "Ofwat___Proceeds_from_disposals_of_protected_land___outturn.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137",
                                "$type": "ModelMaker.DimensionedArrayValues, ModelMaker",
                                "Elements": {
                                  "$type": "ModelMakerEngine.MMElements, ModelMakerEngine",
                                  "$values": [
                                    {
                                      "$ref": "3"
                                    }
                                  ]
                                },
                                "Values": {
                                  "$type": "System.Collections.Generic.List`1[[System.Object, mscorlib]], mscorlib",
                                  "$values": [
                                    null,
                                    null,
                                    null,
                                    null,
                                    null,
                                    null,
                                    null
                                  ]
                                }
                              },
                              {
                                "$id": "138",
                                "$type": "ModelMaker.DimensionedArrayValues, ModelMaker",
                                "Elements": {
                                  "$type": "ModelMakerEngine.MMElements, ModelMakerEngine",
                                  "$values": [
                                    {
                                      "$ref": "4"
                                    }
                                  ]
                                },
                                "Values": {
                                  "$type": "System.Collections.Generic.List`1[[System.Object, mscorlib]], mscorlib",
                                  "$values": [
                                    null,
                                    null,
                                    null,
                                    null,
                                    null,
                                    null,
                                    null
                                  ]
                                }
                              },
                              {
                                "$id": "139",
                                "$type": "ModelMaker.DimensionedArrayValues, ModelMaker",
                                "Elements": {
                                  "$type": "ModelMakerEngine.MMElements, ModelMakerEngine",
                                  "$values": [
                                    {
                                      "$ref": "5"
                                    }
                                  ]
                                },
                                "Values": {
                                  "$type": "System.Collections.Generic.List`1[[System.Object, mscorlib]], mscorlib",
                                  "$values": [
                                    null,
                                    null,
                                    null,
                                    null,
                                    null,
                                    null,
                                    null
                                  ]
                                }
                              },
                              {
                                "$id": "140",
                                "$type": "ModelMaker.DimensionedArrayValues, ModelMaker",
                                "Elements": {
                                  "$type": "ModelMakerEngine.MMElements, ModelMakerEngine",
                                  "$values": [
                                    {
                                      "$ref": "6"
                                    }
                                  ]
                                },
                                "Values": {
                                  "$type": "System.Collections.Generic.List`1[[System.Object, mscorlib]], mscorlib",
                                  "$values": [
                                    null,
                                    null,
                                    null,
                                    null,
                                    null,
                                    null,
                                    null
                                  ]
                                }
                              },
                              {
                                "$id": "141",
                                "$type": "ModelMaker.DimensionedArrayValues, ModelMaker",
                                "Elements": {
                                  "$type": "ModelMakerEngine.MMElements, ModelMakerEngine",
                                  "$values": [
                                    {
                                      "$ref": "7"
                                    }
                                  ]
                                },
                                "Values": {
                                  "$type": "System.Collections.Generic.List`1[[System.Object, mscorlib]], mscorlib",
                                  "$values": [
                                    null
                                  ]
                                }
                              },
                              {
                                "$id": "142",
                                "$type": "ModelMaker.DimensionedArrayValues, ModelMaker",
                                "Elements": {
                                  "$type": "ModelMakerEngine.MMElements, ModelMakerEngine",
                                  "$values": [
                                    {
                                      "$ref": "8"
                                    }
                                  ]
                                },
                                "Values": {
                                  "$type": "System.Collections.Generic.List`1[[System.Object, mscorlib]], mscorlib",
                                  "$values": [
                                    null
                                  ]
                                }
                              }
                            ]
                          },
                          "Is2DArray": true,
                          "NonPrimaryInput": false,
                          "Max": "NaN",
                          "Min": "NaN",
                          "IsBalanceButNotCorkscrew": false,
                          "IsEditable": true,
                          "IsConstant": false,
                          "UniqueID": "bd7c7003-2239-48f1-a6d8-c05504a81208",
                          "Dimensions": {
                            "$type": "ModelMakerEngine.MMDimensions, ModelMakerEngine",
                            "$values": [
                              {
                                "$ref": "2"
                              }
                            ]
                          },
                          "EquationOBXInternal": "{2D array of values}",
                          "NameOfGroup": "Inputs.Price Controls.Overrides",
                          "EquationToParse": "{2D array of values}",
                          "MostRecentExpectedUnitErrors": null,
                          "Units": {
                            "$id": "14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Proceeds from disposals of protected land - outtur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4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Ofwat___Land_sales___forecast_at_previous_review___outturn.WR"
                              },
                              {
                                "Key": {
                                  "$type": "ModelMakerEngine.MMElements, ModelMakerEngine",
                                  "$values": [
                                    {
                                      "$ref": "4"
                                    }
                                  ]
                                },
                                "Value": "Ofwat___Land_sales___forecast_at_previous_review___outturn.WN."
                              },
                              {
                                "Key": {
                                  "$type": "ModelMakerEngine.MMElements, ModelMakerEngine",
                                  "$values": [
                                    {
                                      "$ref": "5"
                                    }
                                  ]
                                },
                                "Value": "Ofwat___Land_sales___forecast_at_previous_review___outturn.WWN."
                              },
                              {
                                "Key": {
                                  "$type": "ModelMakerEngine.MMElements, ModelMakerEngine",
                                  "$values": [
                                    {
                                      "$ref": "6"
                                    }
                                  ]
                                },
                                "Value": "Ofwat___Land_sales___forecast_at_previous_review___outturn.BR"
                              },
                              {
                                "Key": {
                                  "$type": "ModelMakerEngine.MMElements, ModelMakerEngine",
                                  "$values": [
                                    {
                                      "$ref": "7"
                                    }
                                  ]
                                },
                                "Value": "Ofwat___Land_sales___forecast_at_previous_review___outturn.ADDN1"
                              },
                              {
                                "Key": {
                                  "$type": "ModelMakerEngine.MMElements, ModelMakerEngine",
                                  "$values": [
                                    {
                                      "$ref": "8"
                                    }
                                  ]
                                },
                                "Value": "Ofwat___Land_sales___forecast_at_previous_review___outturn.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e5644fe0-7646-45ba-8935-a80c3b1f6c97",
                          "Dimensions": {
                            "$type": "ModelMakerEngine.MMDimensions, ModelMakerEngine",
                            "$values": [
                              {
                                "$ref": "2"
                              }
                            ]
                          },
                          "EquationOBXInternal": null,
                          "NameOfGroup": "Inputs.Price Controls.Overrides",
                          "EquationToParse": "",
                          "MostRecentExpectedUnitErrors": null,
                          "Units": {
                            "$id": "14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Ofwat - Land sales - forecast at previous review - outtur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Ofwat",
                    "DisplayName": "Ofwat",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Price Controls",
              "DisplayName": "Price Control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true,
        "IsFlag": false,
        "IsTimeAndFlagsGroup": false,
        "DimensionsAcross": {
          "$type": "ModelMakerEngine.MMDimensions, ModelMakerEngine",
          "$values": []
        },
        "TimeAxis": 0,
        "IndexInParent": 1,
        "HasOneSheetPerElem": false,
        "OneSheetPerElem": null,
        "Name": "Inputs",
        "DisplayName": "Inpu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id": "146",
        "$type": "ModelMaker.GroupNode, ModelMaker",
        "TabOrHeaderColour": "",
        "CollapsedByDefault": false,
        "Comment": "",
        "NameOfGroup": null,
        "YPosition": 0,
        "Folded": false,
        "Font": null,
        "Children": {
          "$type": "ModelMaker.GroupNodeChildCollection, ModelMaker",
          "$values": [
            {
              "$id": "147",
              "$type": "ModelMaker.GroupNode, ModelMaker",
              "TabOrHeaderColour": "",
              "CollapsedByDefault": false,
              "Comment": "",
              "NameOfGroup": "Time.Time2.FORECAST PERIOD",
              "YPosition": 0,
              "Folded": true,
              "Font": null,
              "Children": {
                "$type": "ModelMaker.GroupNodeChildCollection, ModelMaker",
                "$values": [
                  {
                    "$id": "14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2578fadd-84d3-46fa-b513-953e523f14c7",
                    "Dimensions": {
                      "$type": "ModelMakerEngine.MMDimensions, ModelMakerEngine",
                      "$values": []
                    },
                    "EquationOBXInternal": "IF([Period number]=1,1,0)",
                    "NameOfGroup": "Time.Time2.FORECAST PERIOD.Forecast start period flag",
                    "EquationToParse": "IF([Period number]=1,1,0)",
                    "MostRecentExpectedUnitErrors": null,
                    "Units": {
                      "$id": "149",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1st model column fla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5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3eb43197-db21-4d6e-a33f-844d43bd01bb",
                    "Dimensions": {
                      "$type": "ModelMakerEngine.MMDimensions, ModelMakerEngine",
                      "$values": []
                    },
                    "EquationOBXInternal": "MAX(ALLVALUES([Period number]))",
                    "NameOfGroup": "Time.Time2.FORECAST PERIOD.Forecast start period flag",
                    "EquationToParse": "MAX(ALLVALUES([Period number]))",
                    "MostRecentExpectedUnitErrors": null,
                    "Units": {
                      "$id": "151",
                      "$type": "ModelMaker.Unit, ModelMaker",
                      "DefaultNumberFormat": 5,
                      "NumberFormatOverride": null,
                      "MatchAnything": false,
                      "ExternalRepresentation": "columns",
                      "ItemsOnTop": {
                        "$type": "System.Collections.Generic.List`1[[System.String, mscorlib]], mscorlib",
                        "$values": [
                          "columns"
                        ]
                      },
                      "ItemsOnBottom": {
                        "$type": "System.Collections.Generic.List`1[[System.String, mscorlib]], mscorlib",
                        "$values": []
                      },
                      "IsCurrency": false,
                      "ContainsSMU": false,
                      "IsDimensionless": false,
                      "InsertRowTotal": true,
                      "IgnoreWhenDeterminingExpectedUnits": false
                    },
                    "Name": "Model column tot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tru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5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494536d1-22da-4bf6-8d35-d9b565fed988",
                    "Dimensions": {
                      "$type": "ModelMakerEngine.MMDimensions, ModelMakerEngine",
                      "$values": []
                    },
                    "EquationOBXInternal": "IF([1st model column flag]=1,[Start date],DATE(YEAR(PREVIOUSVALUE()),MONTH(PREVIOUSVALUE())+[Months per period],DAY(1)))",
                    "NameOfGroup": "Time.Time2.FORECAST PERIOD.Forecast start period flag",
                    "EquationToParse": "IF([1st model column flag]=1,[Start date],DATE(YEAR(PREVIOUSVALUE()),MONTH(PREVIOUSVALUE())+[Months per period],DAY(1)))",
                    "MostRecentExpectedUnitErrors": null,
                    "Units": {
                      "$id": "153",
                      "$type": "ModelMaker.Unit, ModelMaker",
                      "DefaultNumberFormat": 1,
                      "NumberFormatOverride": null,
                      "MatchAnything": false,
                      "ExternalRepresentation": "date",
                      "ItemsOnTop": {
                        "$type": "System.Collections.Generic.List`1[[System.String, mscorlib]], mscorlib",
                        "$values": [
                          "date"
                        ]
                      },
                      "ItemsOnBottom": {
                        "$type": "System.Collections.Generic.List`1[[System.String, mscorlib]], mscorlib",
                        "$values": []
                      },
                      "IsCurrency": false,
                      "ContainsSMU": false,
                      "IsDimensionless": false,
                      "InsertRowTotal": true,
                      "IgnoreWhenDeterminingExpectedUnits": false
                    },
                    "Name": "Model period beginnin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5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e0537ab5-7002-4fdc-a4a9-45ce27d57d4e",
                    "Dimensions": {
                      "$type": "ModelMakerEngine.MMDimensions, ModelMakerEngine",
                      "$values": []
                    },
                    "EquationOBXInternal": "DATE(YEAR([Model period beginning]),MONTH([Model period beginning])+[Months per period],DAY([Model period beginning])-1)",
                    "NameOfGroup": "Time.Time2.FORECAST PERIOD.Forecast start period flag",
                    "EquationToParse": "DATE(YEAR([Model period beginning]),MONTH([Model period beginning])+[Months per period],DAY([Model period beginning])-1)",
                    "MostRecentExpectedUnitErrors": null,
                    "Units": {
                      "$id": "155",
                      "$type": "ModelMaker.Unit, ModelMaker",
                      "DefaultNumberFormat": 1,
                      "NumberFormatOverride": null,
                      "MatchAnything": false,
                      "ExternalRepresentation": "date",
                      "ItemsOnTop": {
                        "$type": "System.Collections.Generic.List`1[[System.String, mscorlib]], mscorlib",
                        "$values": [
                          "date"
                        ]
                      },
                      "ItemsOnBottom": {
                        "$type": "System.Collections.Generic.List`1[[System.String, mscorlib]], mscorlib",
                        "$values": []
                      },
                      "IsCurrency": false,
                      "ContainsSMU": false,
                      "IsDimensionless": false,
                      "InsertRowTotal": true,
                      "IgnoreWhenDeterminingExpectedUnits": false
                    },
                    "Name": "Model period endin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true,
              "IsTimeAndFlagsGroup": false,
              "DimensionsAcross": {
                "$type": "ModelMakerEngine.MMDimensions, ModelMakerEngine",
                "$values": []
              },
              "TimeAxis": 0,
              "IndexInParent": -1,
              "HasOneSheetPerElem": false,
              "OneSheetPerElem": null,
              "Name": "Model Period",
              "DisplayName": "Model Period",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56",
              "$type": "ModelMaker.GroupNode, ModelMaker",
              "TabOrHeaderColour": "",
              "CollapsedByDefault": false,
              "Comment": "",
              "NameOfGroup": "Time.Time2",
              "YPosition": 1,
              "Folded": false,
              "Font": null,
              "Children": {
                "$type": "ModelMaker.GroupNodeChildCollection, ModelMaker",
                "$values": [
                  {
                    "$id": "15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false,
                    "Comment": "",
                    "HasSwitchSignLine": false,
                    "SwitchSignForReport": false,
                    "MultipleInputValues": null,
                    "Is2DArray": false,
                    "NonPrimaryInput": false,
                    "Max": "NaN",
                    "Min": "NaN",
                    "IsBalanceButNotCorkscrew": false,
                    "IsEditable": true,
                    "IsConstant": false,
                    "UniqueID": "8992e6bb-abfd-4f75-8ea3-ba9f6490c90e",
                    "Dimensions": {
                      "$type": "ModelMakerEngine.MMDimensions, ModelMakerEngine",
                      "$values": []
                    },
                    "EquationOBXInternal": "IF([Period number] = 1,[Start date],EDATE(PREVIOUSVALUE(), [Months per period]))",
                    "NameOfGroup": "Time",
                    "EquationToParse": "IF([Period number] = 1,[Start date],EDATE(PREVIOUSVALUE(), [Months per period]))",
                    "MostRecentExpectedUnitErrors": null,
                    "Units": {
                      "$id": "158",
                      "$type": "ModelMaker.Unit, ModelMaker",
                      "DefaultNumberFormat": 1,
                      "NumberFormatOverride": null,
                      "MatchAnything": false,
                      "ExternalRepresentation": "date",
                      "ItemsOnTop": {
                        "$type": "System.Collections.Generic.List`1[[System.String, mscorlib]], mscorlib",
                        "$values": [
                          "DATE"
                        ]
                      },
                      "ItemsOnBottom": {
                        "$type": "System.Collections.Generic.List`1[[System.String, mscorlib]], mscorlib",
                        "$values": []
                      },
                      "IsCurrency": false,
                      "ContainsSMU": false,
                      "IsDimensionless": false,
                      "InsertRowTotal": true,
                      "IgnoreWhenDeterminingExpectedUnits": false
                    },
                    "Name": "Model period star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9,
                    "IsStandardNode": true,
                    "WarnMessage": null,
                    "StandardDescription": null,
                    "HasStandardDescription": false,
                    "HasStandardName": tru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5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cee8ed7c-15e5-4db4-ba5e-d1038b34700b",
                    "Dimensions": {
                      "$type": "ModelMakerEngine.MMDimensions, ModelMakerEngine",
                      "$values": []
                    },
                    "EquationOBXInternal": "MAX(ALLVALUES([Period number]))",
                    "NameOfGroup": "Time.MODEL TIMELINE",
                    "EquationToParse": "MAX(ALLVALUES([Period number]))",
                    "MostRecentExpectedUnitErrors": null,
                    "Units": {
                      "$ref": "9"
                    },
                    "Name": "Number of periods",
                    "ReportLines": {
                      "$type": "ModelMaker.UndoableCollection`1[[ModelMakerEngine.IReportLine, ModelMakerEngine]], ModelMaker.Undo",
                      "$values": []
                    },
                    "IsOpeningBalance": false,
                    "ExternalLinks": {
                      "$type": "UINext.Collections.DeepObservableCollection`1[[ExternalLinks.IExternalDataLink, ExternalLinks]], UINext",
                      "$values": []
                    },
                    "HasUnits": fals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6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e5ebabd7-bade-4b89-9e3d-0c3314a10701",
                    "Dimensions": {
                      "$type": "ModelMakerEngine.MMDimensions, ModelMakerEngine",
                      "$values": []
                    },
                    "EquationOBXInternal": "PREVIOUSVALUE()+SUM([1st model column flag],[Forecast start period flag])",
                    "NameOfGroup": "Time.Time2.MODEL TIMELINE.Timeline label",
                    "EquationToParse": "PREVIOUSVALUE()+SUM([1st model column flag],[Forecast start period flag])",
                    "MostRecentExpectedUnitErrors": null,
                    "Units": {
                      "$id": "161",
                      "$type": "ModelMaker.Unit, ModelMaker",
                      "DefaultNumberFormat": 5,
                      "NumberFormatOverride": null,
                      "MatchAnything": false,
                      "ExternalRepresentation": "counter",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Timeline label counte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MODEL TIMELINE",
              "DisplayName": "MODEL TIMELINE",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62",
              "$type": "ModelMaker.GroupNode, ModelMaker",
              "TabOrHeaderColour": "",
              "CollapsedByDefault": false,
              "Comment": "",
              "NameOfGroup": "Time.Time2",
              "YPosition": 2,
              "Folded": false,
              "Font": null,
              "Children": {
                "$type": "ModelMaker.GroupNodeChildCollection, ModelMaker",
                "$values": [
                  {
                    "$id": "16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14c2853c-926c-4dce-8d1b-358ebdbac5d9",
                    "Dimensions": {
                      "$type": "ModelMakerEngine.MMDimensions, ModelMakerEngine",
                      "$values": []
                    },
                    "EquationOBXInternal": "IF(AND([Forecast start date]>=[Model period beginning],[Forecast start date]<=[Model period ending]),1,0)",
                    "NameOfGroup": "Time.Time2.FORECAST PERIOD.Forecast start period flag",
                    "EquationToParse": "IF(AND([Forecast start date]>=[Model period beginning],[Forecast start date]<=[Model period ending]),1,0)",
                    "MostRecentExpectedUnitErrors": null,
                    "Units": {
                      "$id": "164",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Forecast start period fla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65",
                    "$type": "ModelMaker.GroupNode, ModelMaker",
                    "TabOrHeaderColour": "",
                    "CollapsedByDefault": false,
                    "Comment": "",
                    "NameOfGroup": "Time.Time2.FORECAST PERIOD",
                    "YPosition": 1,
                    "Folded": false,
                    "Font": null,
                    "Children": {
                      "$type": "ModelMaker.GroupNodeChildCollection, ModelMaker",
                      "$values": [
                        {
                          "$id": "16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5ac689d2-f04f-4a16-8e7f-a91c9b714a80",
                          "Dimensions": {
                            "$type": "ModelMakerEngine.MMDimensions, ModelMakerEngine",
                            "$values": []
                          },
                          "EquationOBXInternal": "DATE(YEAR([Forecast start date])+[Forecast duration],MONTH([Forecast start date]),DAY([Forecast start date])-1)",
                          "NameOfGroup": "Time.Time2.FORECAST PERIOD.Forecast end period flag",
                          "EquationToParse": "DATE(YEAR([Forecast start date])+[Forecast duration],MONTH([Forecast start date]),DAY([Forecast start date])-1)",
                          "MostRecentExpectedUnitErrors": null,
                          "Units": {
                            "$id": "167",
                            "$type": "ModelMaker.Unit, ModelMaker",
                            "DefaultNumberFormat": 1,
                            "NumberFormatOverride": null,
                            "MatchAnything": false,
                            "ExternalRepresentation": "date",
                            "ItemsOnTop": {
                              "$type": "System.Collections.Generic.List`1[[System.String, mscorlib]], mscorlib",
                              "$values": [
                                "date"
                              ]
                            },
                            "ItemsOnBottom": {
                              "$type": "System.Collections.Generic.List`1[[System.String, mscorlib]], mscorlib",
                              "$values": []
                            },
                            "IsCurrency": false,
                            "ContainsSMU": false,
                            "IsDimensionless": false,
                            "InsertRowTotal": true,
                            "IgnoreWhenDeterminingExpectedUnits": false
                          },
                          "Name": "Forecast end dat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6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33da273d-b943-4a02-9f0f-8b606c562efd",
                          "Dimensions": {
                            "$type": "ModelMakerEngine.MMDimensions, ModelMakerEngine",
                            "$values": []
                          },
                          "EquationOBXInternal": "IF(AND([Forecast end date]>=[Model period beginning],[Forecast end date]<=[Model period ending]),1,0)",
                          "NameOfGroup": "Time.Time2.FORECAST PERIOD.Forecast end period flag",
                          "EquationToParse": "IF(AND([Forecast end date]>=[Model period beginning],[Forecast end date]<=[Model period ending]),1,0)",
                          "MostRecentExpectedUnitErrors": null,
                          "Units": {
                            "$id": "169",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Forecast end period fla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true,
                    "IsTimeAndFlagsGroup": false,
                    "DimensionsAcross": {
                      "$type": "ModelMakerEngine.MMDimensions, ModelMakerEngine",
                      "$values": []
                    },
                    "TimeAxis": 0,
                    "IndexInParent": -1,
                    "HasOneSheetPerElem": false,
                    "OneSheetPerElem": null,
                    "Name": "Forecast end period flag",
                    "DisplayName": "Forecast end period flag",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7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9d31d9a3-2d9d-4c51-aa37-ae192a8a9cfb",
                    "Dimensions": {
                      "$type": "ModelMakerEngine.MMDimensions, ModelMakerEngine",
                      "$values": []
                    },
                    "EquationOBXInternal": "SUM(ALLVALUES([Forecast period flag]))",
                    "NameOfGroup": "Unallocated",
                    "EquationToParse": "SUM(ALLVALUES([Forecast period flag]))",
                    "MostRecentExpectedUnitErrors": null,
                    "Units": {
                      "$id": "171",
                      "$type": "ModelMaker.Unit, ModelMaker",
                      "DefaultNumberFormat": 5,
                      "NumberFormatOverride": null,
                      "MatchAnything": false,
                      "ExternalRepresentation": "periods",
                      "ItemsOnTop": {
                        "$type": "System.Collections.Generic.List`1[[System.String, mscorlib]], mscorlib",
                        "$values": [
                          "period"
                        ]
                      },
                      "ItemsOnBottom": {
                        "$type": "System.Collections.Generic.List`1[[System.String, mscorlib]], mscorlib",
                        "$values": []
                      },
                      "IsCurrency": false,
                      "ContainsSMU": false,
                      "IsDimensionless": false,
                      "InsertRowTotal": true,
                      "IgnoreWhenDeterminingExpectedUnits": false
                    },
                    "Name": "Total number of forecast period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2",
                    "$type": "ModelMaker.GroupNode, ModelMaker",
                    "TabOrHeaderColour": "",
                    "CollapsedByDefault": false,
                    "Comment": "",
                    "NameOfGroup": "Time.Time2.FORECAST PERIOD",
                    "YPosition": 3,
                    "Folded": false,
                    "Font": null,
                    "Children": {
                      "$type": "ModelMaker.GroupNodeChildCollection, ModelMaker",
                      "$values": [
                        {
                          "$id": "17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c520abae-dae3-4a59-a8aa-982ba531fff0",
                          "Dimensions": {
                            "$type": "ModelMakerEngine.MMDimensions, ModelMakerEngine",
                            "$values": []
                          },
                          "EquationOBXInternal": "[Forecast start period flag]+PREVIOUSVALUE()-PREVIOUSVALUE([Forecast end period flag])",
                          "NameOfGroup": "Time.Time2.FORECAST PERIOD.Forecast period flag",
                          "EquationToParse": "[Forecast start period flag]+PREVIOUSVALUE()-PREVIOUSVALUE([Forecast end period flag])",
                          "MostRecentExpectedUnitErrors": null,
                          "Units": {
                            "$id": "174",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Forecast period fla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true,
                    "IsTimeAndFlagsGroup": false,
                    "DimensionsAcross": {
                      "$type": "ModelMakerEngine.MMDimensions, ModelMakerEngine",
                      "$values": []
                    },
                    "TimeAxis": 0,
                    "IndexInParent": -1,
                    "HasOneSheetPerElem": false,
                    "OneSheetPerElem": null,
                    "Name": "Forecast period flag",
                    "DisplayName": "Forecast period flag",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75",
                    "$type": "ModelMaker.GroupNode, ModelMaker",
                    "TabOrHeaderColour": "",
                    "CollapsedByDefault": false,
                    "Comment": "",
                    "NameOfGroup": "Time.Time2.FORECAST PERIOD",
                    "YPosition": 4,
                    "Folded": false,
                    "Font": null,
                    "Children": {
                      "$type": "ModelMaker.GroupNodeChildCollection, ModelMaker",
                      "$values": [
                        {
                          "$id": "17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3396a8b7-5ed8-4993-a3ba-f7a90c626c3f",
                          "Dimensions": {
                            "$type": "ModelMakerEngine.MMDimensions, ModelMakerEngine",
                            "$values": []
                          },
                          "EquationOBXInternal": "[1st model column flag]+PREVIOUSVALUE()-[Forecast start period flag]",
                          "NameOfGroup": "Time.Time2.FORECAST PERIOD.Pre-forecast period flag",
                          "EquationToParse": "[1st model column flag]+PREVIOUSVALUE()-[Forecast start period flag]",
                          "MostRecentExpectedUnitErrors": null,
                          "Units": {
                            "$id": "177",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Pre-forecast period fla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f76d13a6-e802-4c97-be3b-3501c61a7c0e",
                          "Dimensions": {
                            "$type": "ModelMakerEngine.MMDimensions, ModelMakerEngine",
                            "$values": []
                          },
                          "EquationOBXInternal": "NEXTVALUE( [Forecast start period flag] )",
                          "NameOfGroup": "Time.FORECAST PERIOD.Pre-forecast period flag",
                          "EquationToParse": "NEXTVALUE( [Forecast start period flag] )",
                          "MostRecentExpectedUnitErrors": null,
                          "Units": {
                            "$id": "179",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Last pre-forecast period fla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a802b354-e85e-4d19-b2a6-d6c3d49e15d1",
                          "Dimensions": {
                            "$type": "ModelMakerEngine.MMDimensions, ModelMakerEngine",
                            "$values": []
                          },
                          "EquationOBXInternal": "SUM(ALLVALUES([Pre-forecast period flag]))",
                          "NameOfGroup": "Time.Time2.FORECAST PERIOD.Pre-forecast period flag",
                          "EquationToParse": "SUM(ALLVALUES([Pre-forecast period flag]))",
                          "MostRecentExpectedUnitErrors": null,
                          "Units": {
                            "$id": "181",
                            "$type": "ModelMaker.Unit, ModelMaker",
                            "DefaultNumberFormat": 5,
                            "NumberFormatOverride": null,
                            "MatchAnything": false,
                            "ExternalRepresentation": "periods",
                            "ItemsOnTop": {
                              "$type": "System.Collections.Generic.List`1[[System.String, mscorlib]], mscorlib",
                              "$values": [
                                "period"
                              ]
                            },
                            "ItemsOnBottom": {
                              "$type": "System.Collections.Generic.List`1[[System.String, mscorlib]], mscorlib",
                              "$values": []
                            },
                            "IsCurrency": false,
                            "ContainsSMU": false,
                            "IsDimensionless": false,
                            "InsertRowTotal": true,
                            "IgnoreWhenDeterminingExpectedUnits": false
                          },
                          "Name": "Pre-forecast period flag - tot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true,
                    "IsTimeAndFlagsGroup": false,
                    "DimensionsAcross": {
                      "$type": "ModelMakerEngine.MMDimensions, ModelMakerEngine",
                      "$values": []
                    },
                    "TimeAxis": 0,
                    "IndexInParent": -1,
                    "HasOneSheetPerElem": false,
                    "OneSheetPerElem": null,
                    "Name": "Pre-forecast period flag",
                    "DisplayName": "Pre-forecast period flag",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FORECAST PERIOD",
              "DisplayName": "FORECAST PERIOD",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82",
              "$type": "ModelMaker.GroupNode, ModelMaker",
              "TabOrHeaderColour": "",
              "CollapsedByDefault": false,
              "Comment": "",
              "NameOfGroup": "Time",
              "YPosition": 3,
              "Folded": false,
              "Font": null,
              "Children": {
                "$type": "ModelMaker.GroupNodeChildCollection, ModelMaker",
                "$values": [
                  {
                    "$id": "18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false,
                    "Comment": "",
                    "HasSwitchSignLine": false,
                    "SwitchSignForReport": false,
                    "MultipleInputValues": null,
                    "Is2DArray": false,
                    "NonPrimaryInput": false,
                    "Max": "NaN",
                    "Min": "NaN",
                    "IsBalanceButNotCorkscrew": false,
                    "IsEditable": true,
                    "IsConstant": false,
                    "UniqueID": "8b28db60-0f40-431e-86b4-1712b7cf297c",
                    "Dimensions": {
                      "$type": "ModelMakerEngine.MMDimensions, ModelMakerEngine",
                      "$values": []
                    },
                    "EquationOBXInternal": "EDATE([Model period start], [Months per period]) - 1",
                    "NameOfGroup": "Time.Headers",
                    "EquationToParse": "EDATE([Model period start], [Months per period]) - 1",
                    "MostRecentExpectedUnitErrors": null,
                    "Units": {
                      "$id": "184",
                      "$type": "ModelMaker.Unit, ModelMaker",
                      "DefaultNumberFormat": 1,
                      "NumberFormatOverride": null,
                      "MatchAnything": false,
                      "ExternalRepresentation": "date",
                      "ItemsOnTop": {
                        "$type": "System.Collections.Generic.List`1[[System.String, mscorlib]], mscorlib",
                        "$values": [
                          "DATE"
                        ]
                      },
                      "ItemsOnBottom": {
                        "$type": "System.Collections.Generic.List`1[[System.String, mscorlib]], mscorlib",
                        "$values": []
                      },
                      "IsCurrency": false,
                      "ContainsSMU": false,
                      "IsDimensionless": false,
                      "InsertRowTotal": true,
                      "IgnoreWhenDeterminingExpectedUnits": false
                    },
                    "Name": "Model period end",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10,
                    "IsStandardNode": true,
                    "WarnMessage": null,
                    "StandardDescription": null,
                    "HasStandardDescription": false,
                    "HasStandardName": tru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87286d65-ba00-4359-9b34-1db6b52e6e9c",
                    "Dimensions": {
                      "$type": "ModelMakerEngine.MMDimensions, ModelMakerEngine",
                      "$values": []
                    },
                    "EquationOBXInternal": "IF([1st model column flag]=1,[First modelling column financial year#],IF([Model period ending]>(DATE(PREVIOUSVALUE(),[Financial year end month]+1,1)-1),PREVIOUSVALUE()+1,PREVIOUSVALUE()))",
                    "NameOfGroup": "Time.Headers",
                    "EquationToParse": "IF([1st model column flag]=1,[First modelling column financial year#],IF([Model period ending]>(DATE(PREVIOUSVALUE(),[Financial year end month]+1,1)-1),PREVIOUSVALUE()+1,PREVIOUSVALUE()))",
                    "MostRecentExpectedUnitErrors": null,
                    "Units": {
                      "$id": "186",
                      "$type": "ModelMaker.Unit, ModelMaker",
                      "DefaultNumberFormat": 5,
                      "NumberFormatOverride": null,
                      "MatchAnything": false,
                      "ExternalRepresentation": "year #",
                      "ItemsOnTop": {
                        "$type": "System.Collections.Generic.List`1[[System.String, mscorlib]], mscorlib",
                        "$values": [
                          "year #"
                        ]
                      },
                      "ItemsOnBottom": {
                        "$type": "System.Collections.Generic.List`1[[System.String, mscorlib]], mscorlib",
                        "$values": []
                      },
                      "IsCurrency": false,
                      "ContainsSMU": false,
                      "IsDimensionless": false,
                      "InsertRowTotal": true,
                      "IgnoreWhenDeterminingExpectedUnits": false
                    },
                    "Name": "Financial year ending",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false,
                    "Comment": "",
                    "HasSwitchSignLine": false,
                    "SwitchSignForReport": false,
                    "MultipleInputValues": null,
                    "Is2DArray": false,
                    "NonPrimaryInput": false,
                    "Max": "NaN",
                    "Min": "NaN",
                    "IsBalanceButNotCorkscrew": false,
                    "IsEditable": true,
                    "IsConstant": false,
                    "UniqueID": "2fa8ca81-ffab-4d44-82b2-9acb6efbc271",
                    "Dimensions": {
                      "$type": "ModelMakerEngine.MMDimensions, ModelMakerEngine",
                      "$values": []
                    },
                    "EquationOBXInternal": "PREVIOUSVALUE()+1",
                    "NameOfGroup": "Time.Headers",
                    "EquationToParse": "PREVIOUSVALUE()+1",
                    "MostRecentExpectedUnitErrors": null,
                    "Units": {
                      "$id": "188",
                      "$type": "ModelMaker.Unit, ModelMaker",
                      "DefaultNumberFormat": 5,
                      "NumberFormatOverride": null,
                      "MatchAnything": false,
                      "ExternalRepresentation": "Counter",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"Period number",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8,
                    "IsStandardNode": true,
                    "WarnMessage": null,
                    "StandardDescription": null,
                    "HasStandardDescription": false,
                    "HasStandardName": true,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"Headers",
              "DisplayName": "Headers",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true,
        "DimensionsAcross": {
          "$type": "ModelMakerEngine.MMDimensions, ModelMakerEngine",
          "$values": []
        },
        "TimeAxis": 0,
        "IndexInParent": 2,
        "HasOneSheetPerElem": false,
        "OneSheetPerElem": null,
        "Name": "Time",
        "DisplayName": "Time",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"$id": "189",
        "$type": "ModelMaker.GroupNode, ModelMaker",
        "TabOrHeaderColour": "",
        "CollapsedByDefault": false,
        "Comment": "",
        "NameOfGroup": "Model Checks and Alerts",
        "YPosition": 0,
        "Folded": false,
        "Font": null,
        "Children": {
          "$type": "ModelMaker.GroupNodeChildCollection, ModelMaker",
          "$values": [
            {
              "$id": "190",
              "$type": "ModelMaker.GroupNode, ModelMaker",
              "TabOrHeaderColour": "",
              "CollapsedByDefault": false,
              "Comment": "",
              "NameOfGroup": "Time.Time2.MODEL TIMELINE",
              "YPosition": 0,
              "Folded": false,
              "Font": null,
              "Children": {
                "$type": "ModelMaker.GroupNodeChildCollection, ModelMaker",
                "$values": [
                  {
                    "$id": "191",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"247906da-e580-4d4f-aaa2-28c655009e94",
                    "Dimensions": {
                      "$type": "ModelMakerEngine.MMDimensions, ModelMakerEngine",
                      "$values": []
                    },
                    "EquationOBXInternal": "MAX(0,SUM([Pre-forecast period flag],[Forecast period flag])-1)",
                    "NameOfGroup": "Time.Time2.MODEL TIMELINE.Modelling period check",
                    "EquationToParse": "MAX(0,SUM([Pre-forecast period flag],[Forecast period flag])-1)",
                    "MostRecentExpectedUnitErrors": null,
                    "Units": {
                      "$id": "192",
                      "$type": "ModelMaker.Unit, ModelMaker",
                      "DefaultNumberFormat": 5,
                      "NumberFormatOverride": null,
                      "MatchAnything": false,
                      "ExternalRepresentation": "Counter",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"No. of overlapping in flags",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"0f2d14fd-693d-4b7c-a47e-4ca52ecbea65",
                    "Dimensions": {
                      "$type": "ModelMakerEngine.MMDimensions, ModelMakerEngine",
                      "$values": []
                    },
                    "EquationOBXInternal": "CHOOSE([Timeline label counter], [Pre - forecast period], [Forecast period])",
                    "NameOfGroup": "Unallocated",
                    "EquationToParse": "CHOOSE([Timeline label counter], [Pre - forecast period], [Forecast period])",
                    "MostRecentExpectedUnitErrors": null,
                    "Units": {
                      "$id": "194",
                      "$type": "ModelMaker.Unit, ModelMaker",
                      "DefaultNumberFormat": 5,
                      "NumberFormatOverride": null,
                      "MatchAnything": false,
                      "ExternalRepresentation": "text",
                      "ItemsOnTop": {
                        "$type": "System.Collections.Generic.List`1[[System.String, mscorlib]], mscorlib",
                        "$values": [
                          "text"
                        ]
                      },
                      "ItemsOnBottom": {
                        "$type": "System.Collections.Generic.List`1[[System.String, mscorlib]], mscorlib",
                        "$values": []
                      },
                      "IsCurrency": false,
                      "ContainsSMU": false,
                      "IsDimensionless": false,
                      "InsertRowTotal": true,
                      "IgnoreWhenDeterminingExpectedUnits": false
                    },
                    "Name": "Timeline label",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"dc180ba5-c6f8-41f5-a127-4910b91c32f7",
                    "Dimensions": {
                      "$type": "ModelMakerEngine.MMDimensions, ModelMakerEngine",
                      "$values": []
                    },
                    "EquationOBXInternal": "SUM(ALLVALUES([No. of overlapping in flags]))",
                    "NameOfGroup": "Time.Time2.MODEL TIMELINE.Modelling period check",
                    "EquationToParse": "SUM(ALLVALUES([No. of overlapping in flags]))",
                    "MostRecentExpectedUnitErrors": null,
                    "Units": {
                      "$id": "196",
                      "$type": "ModelMaker.Unit, ModelMaker",
                      "DefaultNumberFormat": 5,
                      "NumberFormatOverride": null,
                      "MatchAnything": false,
                      "ExternalRepresentation": "Counter",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"Overlapping in periods - total",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"3da6f330-78db-480b-823c-677bddd713ec",
                    "Dimensions": {
                      "$type": "ModelMakerEngine.MMDimensions, ModelMakerEngine",
                      "$values": []
                    },
                    "EquationOBXInternal": "IF(SUM([Model column total],[Overlapping in periods - total])-SUM([Pre-forecast period flag - total],[Total number of forecast periods])<>0,1,0)",
                    "NameOfGroup": "Unallocated",
                    "EquationToParse": "IF(SUM([Model column total],[Overlapping in periods - total])-SUM([Pre-forecast period flag - total],[Total number of forecast periods])<>0,1,0)",
                    "MostRecentExpectedUnitErrors": {
                      "$type": "System.Collections.Generic.List`1[[System.String, mscorlib]], mscorlib",
                      "$values": [
                        "All units must be the same for the SUM function"
                      ]
                    },
                    "Units": {
                      "$id": "198",
                      "$type": "ModelMaker.Unit, ModelMaker",
                      "DefaultNumberFormat": 5,
                      "NumberFormatOverride": null,
                      "MatchAnything": true,
                      "ExternalRepresentation": "check",
                      "ItemsOnTop": {
                        "$type": "System.Collections.Generic.List`1[[System.String, mscorlib]], mscorlib",
                        "$values": [
                          "check"
                        ]
                      },
                      "ItemsOnBottom": {
                        "$type": "System.Collections.Generic.List`1[[System.String, mscorlib]], mscorlib",
                        "$values": []
                      },
                      "IsCurrency": false,
                      "ContainsSMU": false,
                      "IsDimensionless": false,
                      "InsertRowTotal": true,
                      "IgnoreWhenDeterminingExpectedUnits": false
                    },
                    "Name": "Modelling period check const",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true,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"46e4c75a-75f8-490e-bbce-618a90770da6",
                    "Dimensions": {
                      "$type": "ModelMakerEngine.MMDimensions, ModelMakerEngine",
                      "$values": []
                    },
                    "EquationOBXInternal": "IF(SUM([Model column total],[Overlapping in periods - total])-SUM([Pre-forecast period flag - total],[Total number of forecast periods])<>0,1,0)",
                    "NameOfGroup": "Time.Time2.MODEL TIMELINE.Modelling period check",
                    "EquationToParse": "IF(SUM([Model column total],[Overlapping in periods - total])-SUM([Pre-forecast period flag - total],[Total number of forecast periods])<>0,1,0)",
                    "MostRecentExpectedUnitErrors": {
                      "$type": "System.Collections.Generic.List`1[[System.String, mscorlib]], mscorlib",
                      "$values": [
                        "All units must be the same for the SUM function"
                      ]
                    },
                    "Units": {
                      "$id": "200",
                      "$type": "ModelMaker.Unit, ModelMaker",
                      "DefaultNumberFormat": 5,
                      "NumberFormatOverride": null,
                      "MatchAnything": true,
                      "ExternalRepresentation": "check",
                      "ItemsOnTop": {
                        "$type": "System.Collections.Generic.List`1[[System.String, mscorlib]], mscorlib",
                        "$values": [
                          "check"
                        ]
                      },
                      "ItemsOnBottom": {
                        "$type": "System.Collections.Generic.List`1[[System.String, mscorlib]], mscorlib",
                        "$values": []
                      },
                      "IsCurrency": false,
                      "ContainsSMU": false,
                      "IsDimensionless": false,
                      "InsertRowTotal": true,
                      "IgnoreWhenDeterminingExpectedUnits": false
                    },
                    "Name": "Modelling period check",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true,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"Modelling period check",
              "DisplayName": "Modelling period check",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true,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"Model Checks",
        "DisplayName": "Model Checks",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"$id": "201",
        "$type": "ModelMaker.GroupNode, ModelMaker",
        "TabOrHeaderColour": "",
        "CollapsedByDefault": false,
        "Comment": "",
        "NameOfGroup": "Model Checks and Alerts",
        "YPosition": 1,
        "Folded": false,
        "Font": null,
        "Children": {
          "$type": "ModelMaker.GroupNodeChildCollection, ModelMaker",
          "$values": []
        },
        "AllowAddChildren": true,
        "AllowRemoveChildren": true,
        "IsImported": false,
        "IsChecksGroup": false,
        "IsAlertsGroup": true,
        "IsChecksAndAlertsGroup": false,
        "IsUnallocatedGroup": false,
        "IsInputsGroup": false,
        "IsFlag": false,
        "IsTimeAndFlagsGroup": false,
        "DimensionsAcross": {
          "$type": "ModelMakerEngine.MMDimensions, ModelMakerEngine",
          "$values": []
        },
        "TimeAxis": 0,
        "IndexInParent": -1,
        "HasOneSheetPerElem": false,
        "OneSheetPerElem": null,
        "Name": "Model Alerts",
        "DisplayName": "Model Alerts",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"$id": "202",
        "$type": "ModelMaker.GroupNode, ModelMaker",
        "TabOrHeaderColour": "",
        "CollapsedByDefault": false,
        "Comment": "",
        "NameOfGroup": null,
        "YPosition": 0,
        "Folded": false,
        "Font": null,
        "Children": {
          "$type": "ModelMaker.GroupNodeChildCollection, ModelMaker",
          "$values": [
            {
              "$ref": "189"
            },
            {
              "$ref": "201"
            }
          ]
        },
        "AllowAddChildren": true,
        "AllowRemoveChildren": true,
        "IsImported": false,
        "IsChecksGroup": false,
        "IsAlertsGroup": false,
        "IsChecksAndAlertsGroup": true,
        "IsUnallocatedGroup": false,
        "IsInputsGroup": false,
        "IsFlag": false,
        "IsTimeAndFlagsGroup": false,
        "DimensionsAcross": {
          "$type": "ModelMakerEngine.MMDimensions, ModelMakerEngine",
          "$values": []
        },
        "TimeAxis": 0,
        "IndexInParent": 6,
        "HasOneSheetPerElem": false,
        "OneSheetPerElem": null,
        "Name": "Model Checks and Alerts",
        "DisplayName": "Model Checks and Alerts",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"$ref": "13"
      },
      {
        "$ref": "182"
      },
      {
        "$ref": "187"
      },
      {
        "$ref": "17"
      },
      {
        "$ref": "157"
      },
      {
        "$ref": "183"
      },
      {
        "$ref": "163"
      },
      {
        "$ref": "162"
      },
      {
        "$ref": "147"
      },
      {
        "$ref": "166"
      },
      {
        "$ref": "165"
      },
      {
        "$ref": "168"
      },
      {
        "$ref": "173"
      },
      {
        "$ref": "172"
      },
      {
        "$ref": "170"
      },
      {
        "$ref": "176"
      },
      {
        "$ref": "175"
      },
      {
        "$ref": "180"
      },
      {
        "$ref": "160"
      },
      {
        "$ref": "156"
      },
      {
        "$ref": "193"
      },
      {
        "$ref": "191"
      },
      {
        "$ref": "190"
      },
      {
        "$ref": "195"
      },
      {
        "$ref": "199"
      },
      {
        "$ref": "197"
      },
      {
        "$ref": "25"
      },
      {
        "$ref": "27"
      },
      {
        "$ref": "21"
      },
      {
        "$ref": "23"
      },
      {
        "$ref": "150"
      },
      {
        "$ref": "148"
      },
      {
        "$ref": "152"
      },
      {
        "$ref": "154"
      },
      {
        "$ref": "185"
      },
      {
        "$ref": "15"
      },
      {
        "$id": "203",
        "$type": "ModelMaker.GroupNode, ModelMaker",
        "TabOrHeaderColour": "",
        "CollapsedByDefault": false,
        "Comment": "",
        "NameOfGroup": null,
        "YPosition": 0,
        "Folded": false,
        "Font": null,
        "Children": {
          "$type": "ModelMaker.GroupNodeChildCollection, ModelMaker",
          "$values": [
            {
              "$id": "204",
              "$type": "ModelMaker.GroupNode, ModelMaker",
              "TabOrHeaderColour": "",
              "CollapsedByDefault": false,
              "Comment": "",
              "NameOfGroup": "Imported.CPIH INDEXATION",
              "YPosition": 0,
              "Folded": false,
              "Font": null,
              "Children": {
                "$type": "ModelMaker.GroupNodeChildCollection, ModelMaker",
                "$values": [
                  {
                    "$id": "205",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"ff41fb13-41f6-412a-a089-a7429c3a8e46",
                    "Dimensions": {
                      "$type": "ModelMakerEngine.MMDimensions, ModelMakerEngine",
                      "$values": []
                    },
                    "EquationOBXInternal": "AVERAGE([Active - Consumer price index (including housing costs) - Consumer Price Index (with housing) for April base], [Active - Consumer price index (including housing costs) - Consumer Price Index (with housing) for May base], [Active - Consumer price index (including housing costs) - Consumer Price Index (with housing) for June base], [Active - Consumer price index (including housing costs) - Consumer Price Index (with housing) for July base], [Active - Consumer price index (including housing costs) - Consumer Price Index (with housing) for August base], [Active - Consumer price index (including housing costs) - Consumer Price Index (with housing) for September base], [Active - Consumer price index (including housing costs) - Consumer Price Index (with housing) for October base], [Active - Consumer price index (including housing costs) - Consumer Price Index (with housing) for November base], [Active - Consumer price index (including housing costs) - Consumer Price Index (with housing) for December base], [Active - Consumer price index (including housing costs) - Consumer Price Index (with housing) for January base], [Active - Consumer price index (including housing costs) - Consumer Price Index (with housing) for February base], [Active - Consumer price index (including housing costs) - Consumer Price Index (with housing) for March base])",
                    "NameOfGroup": "Imported.CPIH INDEXATION.Average CPI(H) - base index 2022-23",
                    "EquationToParse": "AVERAGE([Active - Consumer price index (including housing costs) - Consumer Price Index (with housing) for April base], [Active - Consumer price index (including housing costs) - Consumer Price Index (with housing) for May base], [Active - Consumer price index (including housing costs) - Consumer Price Index (with housing) for June base], [Active - Consumer price index (including housing costs) - Consumer Price Index (with housing) for July base], [Active - Consumer price index (including housing costs) - Consumer Price Index (with housing) for August base], [Active - Consumer price index (including housing costs) - Consumer Price Index (with housing) for September base], [Active - Consumer price index (including housing costs) - Consumer Price Index (with housing) for October base], [Active - Consumer price index (including housing costs) - Consumer Price Index (with housing) for November base], [Active - Consumer price index (including housing costs) - Consumer Price Index (with housing) for December base], [Active - Consumer price index (including housing costs) - Consumer Price Index (with housing) for January base], [Active - Consumer price index (including housing costs) - Consumer Price Index (with housing) for February base], [Active - Consumer price index (including housing costs) - Consumer Price Index (with housing) for March base])",
                    "MostRecentExpectedUnitErrors": null,
                    "Units": {
                      "$id": "206",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"CPIH 2022-23 FYA - Base Year",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"Average CPI(H) - base index 2022-23",
              "DisplayName": "Average CPI(H) - base index 2022-23",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"207",
              "$type": "ModelMaker.GroupNode, ModelMaker",
              "TabOrHeaderColour": "",
              "CollapsedByDefault": false,
              "Comment": "",
              "NameOfGroup": "Imported.CPIH INDEXATION",
              "YPosition": 1,
              "Folded": false,
              "Font": null,
              "Children": {
                "$type": "ModelMaker.GroupNodeChildCollection, ModelMaker",
                "$values": [
                  {
                    "$id": "208",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"cea0fb4c-4d9b-48e9-b4b0-e42f52d31f86",
                    "Dimensions": {
                      "$type": "ModelMakerEngine.MMDimensions, ModelMakerEngine",
                      "$values": []
                    },
                    "EquationOBXInternal": "SUMPRODUCT(ALLVALUES([CPIH: Financial year average - indices]),ALLVALUES( [Last pre-forecast period flag] ))",
                    "NameOfGroup": "Imported.CPIH INDEXATION.Average CPI(H) - base index 2027-28",
                    "EquationToParse": "SUMPRODUCT(ALLVALUES([CPIH: Financial year average - indices]),ALLVALUES( [Last pre-forecast period flag] ))",
                    "MostRecentExpectedUnitErrors": null,
                    "Units": {
                      "$id": "209",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"CPIH 2027-28 FYA - Base Year",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"Average CPI(H) - base index 2027-28",
              "DisplayName": "Average CPI(H) - base index 2027-28",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"210",
              "$type": "ModelMaker.GroupNode, ModelMaker",
              "TabOrHeaderColour": "",
              "CollapsedByDefault": false,
              "Comment": "",
              "NameOfGroup": "Imported.CPIH INDEXATION",
              "YPosition": 2,
              "Folded": false,
              "Font": null,
              "Children": {
                "$type": "ModelMaker.GroupNodeChildCollection, ModelMaker",
                "$values": [
                  {
                    "$id": "211",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"7d14dd34-153d-443e-a402-7231a547759a",
                    "Dimensions": {
                      "$type": "ModelMakerEngine.MMDimensions, ModelMakerEngine",
                      "$values": []
                    },
                    "EquationOBXInternal": "IF([Active - Consumer price index (including housing costs) - Consumer Price Index (with housing) for April]>0,[Active - Consumer price index (including housing costs) - Consumer Price Index (with housing) for April],PREVIOUSVALUE()*(1+[CPIH: Assumed percentage increase for unpopulated monthly values]))",
                    "NameOfGroup": "Imported.CPIH INDEXATION.Forecast CPI(H)",
                    "EquationToParse": "IF([Active - Consumer price index (including housing costs) - Consumer Price Index (with housing) for April]>0,[Active - Consumer price index (including housing costs) - Consumer Price Index (with housing) for April],PREVIOUSVALUE()*(1+[CPIH: Assumed percentage increase for unpopulated monthly values]))",
                    "MostRecentExpectedUnitErrors": null,
                    "Units": {
                      "$id": "212",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"CPIH: April - index",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"2df8978d-bd4c-4609-b85a-087b94f98f5b",
                    "Dimensions": {
                      "$type": "ModelMakerEngine.MMDimensions, ModelMakerEngine",
                      "$values": []
                    },
                    "EquationOBXInternal": "IF([Active - Consumer price index (including housing costs) - Consumer Price Index (with housing) for May]>0,[Active - Consumer price index (including housing costs) - Consumer Price Index (with housing) for May],PREVIOUSVALUE()*(1+[CPIH: Assumed percentage increase for unpopulated monthly values]))",
                    "NameOfGroup": "Imported.CPIH INDEXATION.Forecast CPI(H)",
                    "EquationToParse": "IF([Active - Consumer price index (including housing costs) - Consumer Price Index (with housing) for May]>0,[Active - Consumer price index (including housing costs) - Consumer Price Index (with housing) for May],PREVIOUSVALUE()*(1+[CPIH: Assumed percentage increase for unpopulated monthly values]))",
                    "MostRecentExpectedUnitErrors": null,
                    "Units": {
                      "$id": "214",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"CPIH: May - index",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"c1742ee9-d6d7-4b31-95a9-362bfe41804b",
                    "Dimensions": {
                      "$type": "ModelMakerEngine.MMDimensions, ModelMakerEngine",
                      "$values": []
                    },
                    "EquationOBXInternal": "IF([Active - Consumer price index (including housing costs) - Consumer Price Index (with housing) for June]>0,[Active - Consumer price index (including housing costs) - Consumer Price Index (with housing) for June],PREVIOUSVALUE()*(1+[CPIH: Assumed percentage increase for unpopulated monthly values]))",
                    "NameOfGroup": "Imported.CPIH INDEXATION.Forecast CPI(H)",
                    "EquationToParse": "IF([Active - Consumer price index (including housing costs) - Consumer Price Index (with housing) for June]>0,[Active - Consumer price index (including housing costs) - Consumer Price Index (with housing) for June],PREVIOUSVALUE()*(1+[CPIH: Assumed percentage increase for unpopulated monthly values]))",
                    "MostRecentExpectedUnitErrors": null,
                    "Units": {
                      "$id": "216",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"CPIH: June - index",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"8e08e2b0-9df0-479c-b96d-af8c52d37b6d",
                    "Dimensions": {
                      "$type": "ModelMakerEngine.MMDimensions, ModelMakerEngine",
                      "$values": []
                    },
                    "EquationOBXInternal": "IF([Active - Consumer price index (including housing costs) - Consumer Price Index (with housing) for July]>0,[Active - Consumer price index (including housing costs) - Consumer Price Index (with housing) for July],PREVIOUSVALUE()*(1+[CPIH: Assumed percentage increase for unpopulated monthly values]))",
                    "NameOfGroup": "Imported.CPIH INDEXATION.Forecast CPI(H)",
                    "EquationToParse": "IF([Active - Consumer price index (including housing costs) - Consumer Price Index (with housing) for July]>0,[Active - Consumer price index (including housing costs) - Consumer Price Index (with housing) for July],PREVIOUSVALUE()*(1+[CPIH: Assumed percentage increase for unpopulated monthly values]))",
                    "MostRecentExpectedUnitErrors": null,
                    "Units": {
                      "$id": "218",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"CPIH: July - index",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"67558803-2ba6-4a11-88fc-d4b11e088164",
                    "Dimensions": {
                      "$type": "ModelMakerEngine.MMDimensions, ModelMakerEngine",
                      "$values": []
                    },
                    "EquationOBXInternal": "IF([Active - Consumer price index (including housing costs) - Consumer Price Index (with housing) for August]>0,[Active - Consumer price index (including housing costs) - Consumer Price Index (with housing) for August],PREVIOUSVALUE()*(1+[CPIH: Assumed percentage increase for unpopulated monthly values]))",
                    "NameOfGroup": "Imported.CPIH INDEXATION.Forecast CPI(H)",
                    "EquationToParse": "IF([Active - Consumer price index (including housing costs) - Consumer Price Index (with housing) for August]>0,[Active - Consumer price index (including housing costs) - Consumer Price Index (with housing) for August],PREVIOUSVALUE()*(1+[CPIH: Assumed percentage increase for unpopulated monthly values]))",
                    "MostRecentExpectedUnitErrors": null,
                    "Units": {
                      "$id": "220",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"CPIH: August - index",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"221",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"6a4f002e-abfb-4f02-81f5-5333210941bb",
                    "Dimensions": {
                      "$type": "ModelMakerEngine.MMDimensions, ModelMakerEngine",
                      "$values": []
                    },
                    "EquationOBXInternal": "IF([Active - Consumer price index (including housing costs) - Consumer Price Index (with housing) for September]>0,[Active - Consumer price index (including housing costs) - Consumer Price Index (with housing) for September],PREVIOUSVALUE()*(1+[CPIH: Assumed percentage increase for unpopulated monthly values]))",
                    "NameOfGroup": "Imported.CPIH INDEXATION.Forecast CPI(H)",
                    "EquationToParse": "IF([Active - Consumer price index (including housing costs) - Consumer Price Index (with housing) for September]>0,[Active - Consumer price index (including housing costs) - Consumer Price Index (with housing) for September],PREVIOUSVALUE()*(1+[CPIH: Assumed percentage increase for unpopulated monthly values]))",
                    "MostRecentExpectedUnitErrors": null,
                    "Units": {
                      "$id": "222",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"CPIH: September- index",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"223",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"cc963668-a2b1-458d-ae3f-f3b591c57917",
                    "Dimensions": {
                      "$type": "ModelMakerEngine.MMDimensions, ModelMakerEngine",
                      "$values": []
                    },
                    "EquationOBXInternal": "IF([Active - Consumer price index (including housing costs) - Consumer Price Index (with housing) for October]>0,[Active - Consumer price index (including housing costs) - Consumer Price Index (with housing) for October],PREVIOUSVALUE()*(1+[CPIH: Assumed percentage increase for unpopulated monthly values]))",
                    "NameOfGroup": "Imported.CPIH INDEXATION.Forecast CPI(H)",
                    "EquationToParse": "IF([Active - Consumer price index (including housing costs) - Consumer Price Index (with housing) for October]>0,[Active - Consumer price index (including housing costs) - Consumer Price Index (with housing) for October],PREVIOUSVALUE()*(1+[CPIH: Assumed percentage increase for unpopulated monthly values]))",
                    "MostRecentExpectedUnitErrors": null,
                    "Units": {
                      "$id": "224",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"CPIH: October - index",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"225",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"b268583a-6220-4189-b6b0-1ffb2f20db83",
                    "Dimensions": {
                      "$type": "ModelMakerEngine.MMDimensions, ModelMakerEngine",
                      "$values": []
                    },
                    "EquationOBXInternal": "IF([Active - Consumer price index (including housing costs) - Consumer Price Index (with housing) for November]>0,[Active - Consumer price index (including housing costs) - Consumer Price Index (with housing) for November],PREVIOUSVALUE()*(1+[CPIH: Assumed percentage increase for unpopulated monthly values]))",
                    "NameOfGroup": "Imported.CPIH INDEXATION.Forecast CPI(H)",
                    "EquationToParse": "IF([Active - Consumer price index (including housing costs) - Consumer Price Index (with housing) for November]>0,[Active - Consumer price index (including housing costs) - Consumer Price Index (with housing) for November],PREVIOUSVALUE()*(1+[CPIH: Assumed percentage increase for unpopulated monthly values]))",
                    "MostRecentExpectedUnitErrors": null,
                    "Units": {
                      "$id": "226",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"CPIH: November - index",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"227",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"9918ce34-6639-4597-8303-b17b27e8e077",
                    "Dimensions": {
                      "$type": "ModelMakerEngine.MMDimensions, ModelMakerEngine",
                      "$values": []
                    },
                    "EquationOBXInternal": "IF([Active - Consumer price index (including housing costs) - Consumer Price Index (with housing) for December]>0,[Active - Consumer price index (including housing costs) - Consumer Price Index (with housing) for December],PREVIOUSVALUE()*(1+[CPIH: Assumed percentage increase for unpopulated monthly values]))",
                    "NameOfGroup": "Imported.CPIH INDEXATION.Forecast CPI(H)",
                    "EquationToParse": "IF([Active - Consumer price index (including housing costs) - Consumer Price Index (with housing) for December]>0,[Active - Consumer price index (including housing costs) - Consumer Price Index (with housing) for December],PREVIOUSVALUE()*(1+[CPIH: Assumed percentage increase for unpopulated monthly values]))",
                    "MostRecentExpectedUnitErrors": null,
                    "Units": {
                      "$id": "228",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"CPIH: December - index",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"229",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"dee5f485-c64a-4575-8551-4eef72e2aa85",
                    "Dimensions": {
                      "$type": "ModelMakerEngine.MMDimensions, ModelMakerEngine",
                      "$values": []
                    },
                    "EquationOBXInternal": "IF([Active - Consumer price index (including housing costs) - Consumer Price Index (with housing) for January]>0,[Active - Consumer price index (including housing costs) - Consumer Price Index (with housing) for January],PREVIOUSVALUE()*(1+[CPIH: Assumed percentage increase for unpopulated monthly values]))",
                    "NameOfGroup": "Imported.CPIH INDEXATION.Forecast CPI(H)",
                    "EquationToParse": "IF([Active - Consumer price index (including housing costs) - Consumer Price Index (with housing) for January]>0,[Active - Consumer price index (including housing costs) - Consumer Price Index (with housing) for January],PREVIOUSVALUE()*(1+[CPIH: Assumed percentage increase for unpopulated monthly values]))",
                    "MostRecentExpectedUnitErrors": null,
                    "Units": {
                      "$id": "230",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"CPIH: January - index",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"231",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"3dc33741-6065-4b5a-9f1a-0e509f83304a",
                    "Dimensions": {
                      "$type": "ModelMakerEngine.MMDimensions, ModelMakerEngine",
                      "$values": []
                    },
                    "EquationOBXInternal": "IF([Active - Consumer price index (including housing costs) - Consumer Price Index (with housing) for February]>0,[Active - Consumer price index (including housing costs) - Consumer Price Index (with housing) for February],PREVIOUSVALUE()*(1+[CPIH: Assumed percentage increase for unpopulated monthly values]))",
                    "NameOfGroup": "Imported.CPIH INDEXATION.Forecast CPI(H)",
                    "EquationToParse": "IF([Active - Consumer price index (including housing costs) - Consumer Price Index (with housing) for February]>0,[Active - Consumer price index (including housing costs) - Consumer Price Index (with housing) for February],PREVIOUSVALUE()*(1+[CPIH: Assumed percentage increase for unpopulated monthly values]))",
                    "MostRecentExpectedUnitErrors": null,
                    "Units": {
                      "$id": "232",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"CPIH: February - index",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"233",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"019e4cf7-855b-4367-a9d0-06d05131f9fc",
                    "Dimensions": {
                      "$type": "ModelMakerEngine.MMDimensions, ModelMakerEngine",
                      "$values": []
                    },
                    "EquationOBXInternal": "IF([Active - Consumer price index (including housing costs) - Consumer Price Index (with housing) for March]>0,[Active - Consumer price index (including housing costs) - Consumer Price Index (with housing) for March],PREVIOUSVALUE()*(1+[CPIH: Assumed percentage increase for unpopulated monthly values]))",
                    "NameOfGroup": "Imported.CPIH INDEXATION.Forecast CPI(H)",
                    "EquationToParse": "IF([Active - Consumer price index (including housing costs) - Consumer Price Index (with housing) for March]>0,[Active - Consumer price index (including housing costs) - Consumer Price Index (with housing) for March],PREVIOUSVALUE()*(1+[CPIH: Assumed percentage increase for unpopulated monthly values]))",
                    "MostRecentExpectedUnitErrors": null,
                    "Units": {
                      "$id": "234",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"CPIH: March - index",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"Forecast CPI(H)",
              "DisplayName": "Forecast CPI(H)",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"235",
              "$type": "ModelMaker.GroupNode, ModelMaker",
              "TabOrHeaderColour": "",
              "CollapsedByDefault": false,
              "Comment": "",
              "NameOfGroup": "Imported.CPIH INDEXATION",
              "YPosition": 3,
              "Folded": false,
              "Font": null,
              "Children": {
                "$type": "ModelMaker.GroupNodeChildCollection, ModelMaker",
                "$values": [
                  {
                    "$id": "236",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"d7221994-2129-4afa-86e5-d24abcfd7dbb",
                    "Dimensions": {
                      "$type": "ModelMakerEngine.MMDimensions, ModelMakerEngine",
                      "$values": []
                    },
                    "EquationOBXInternal": "AVERAGE([CPIH: April - index],[CPIH: May - index],[CPIH: June - index],[CPIH: July - index],[CPIH: August - index],[CPIH: September- index],[CPIH: October - index],[CPIH: November - index],[CPIH: December - index],[CPIH: January - index],[CPIH: February - index],[CPIH: March - index])",
                    "NameOfGroup": "Imported.CPIH INDEXATION.CPI(H): Financial year average - index",
                    "EquationToParse": "AVERAGE([CPIH: April - index],[CPIH: May - index],[CPIH: June - index],[CPIH: July - index],[CPIH: August - index],[CPIH: September- index],[CPIH: October - index],[CPIH: November - index],[CPIH: December - index],[CPIH: January - index],[CPIH: February - index],[CPIH: March - index])",
                    "MostRecentExpectedUnitErrors": null,
                    "Units": {
                      "$id": "237",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"CPIH: Financial year average - indices",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"CPI(H): Financial year average - index",
              "DisplayName": "CPI(H): Financial year average - index",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"238",
              "$type": "ModelMaker.GroupNode, ModelMaker",
              "TabOrHeaderColour": "",
              "CollapsedByDefault": false,
              "Comment": "",
              "NameOfGroup": "Imported.CPIH INDEXATION",
              "YPosition": 4,
              "Folded": true,
              "Font": null,
              "Children": {
                "$type": "ModelMaker.GroupNodeChildCollection, ModelMaker",
                "$values": [
                  {
                    "$id": "239",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"e447115d-57c9-4306-987f-f30266a63434",
                    "Dimensions": {
                      "$type": "ModelMakerEngine.MMDimensions, ModelMakerEngine",
                      "$values": []
                    },
                    "EquationOBXInternal": "IF([CPIH 2022-23 FYA - Base Year]=0,0,[CPIH: Financial year average - indices]/[CPIH 2022-23 FYA - Base Year])",
                    "NameOfGroup": "Imported.CPIH INDEXATION.CPI(H): Fin year average - conversion from outurn to base year 2022-23 average",
                    "EquationToParse": "IF([CPIH 2022-23 FYA - Base Year]=0,0,[CPIH: Financial year average - indices]/[CPIH 2022-23 FYA - Base Year])",
                    "MostRecentExpectedUnitErrors": null,
                    "Units": {
                      "$id": "240",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"CPI(H): Fin year average - conversion from outturn to base year 2022-23 average - CALC",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"CPI(H): Fin year average - conversion from outurn to base year 2022-23 average",
              "DisplayName": "CPI(H): Fin year average - conversion from outurn to base year 2022-23 average",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4,
        "HasOneSheetPerElem": false,
        "OneSheetPerElem": null,
        "Name": "Indexation",
        "DisplayName": "Indexation",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"$ref": "205"
      },
      {
        "$ref": "204"
      },
      {
        "$ref": "208"
      },
      {
        "$ref": "207"
      },
      {
        "$ref": "211"
      },
      {
        "$ref": "210"
      },
      {
        "$ref": "213"
      },
      {
        "$ref": "215"
      },
      {
        "$ref": "217"
      },
      {
        "$ref": "219"
      },
      {
        "$ref": "221"
      },
      {
        "$ref": "223"
      },
      {
        "$ref": "225"
      },
      {
        "$ref": "227"
      },
      {
        "$ref": "229"
      },
      {
        "$ref": "231"
      },
      {
        "$ref": "233"
      },
      {
        "$ref": "236"
      },
      {
        "$ref": "235"
      },
      {
        "$ref": "239"
      },
      {
        "$ref": "238"
      },
      {
        "$id": "241",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"9e7b4ceb-ea47-41ad-9a6d-73b894dc594e",
        "Dimensions": {
          "$type": "ModelMakerEngine.MMDimensions, ModelMakerEngine",
          "$values": []
        },
        "EquationOBXInternal": "IF( [Switch - Consumer price index (including housing costs)] <> 0, CHOOSE( [Switch - Consumer price index (including housing costs)], [Company - Consumer price index (including housing costs) - Consumer Price Index (with housing) for April base], [Ofwat - Consumer price index (including housing costs) - Consumer Price Index (with housing) for April base] ), 0 )",
        "NameOfGroup": "Inputs.Average CPI(H) - base index 2022-23",
        "EquationToParse": "IF( [Switch - Consumer price index (including housing costs)] <> 0, CHOOSE( [Switch - Consumer price index (including housing costs)], [Company - Consumer price index (including housing costs) - Consumer Price Index (with housing) for April base], [Ofwat - Consumer price index (including housing costs) - Consumer Price Index (with housing) for April base] ), 0 )",
        "MostRecentExpectedUnitErrors": null,
        "Units": {
          "$id": "242",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"Active - Consumer price index (including housing costs) - Consumer Price Index (with housing) for April base",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"243",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"38c098f7-900e-4fb1-bdfc-c6048b3963ed",
        "Dimensions": {
          "$type": "ModelMakerEngine.MMDimensions, ModelMakerEngine",
          "$values": []
        },
        "EquationOBXInternal": "IF( [Switch - Consumer price index (including housing costs)] <> 0, CHOOSE( [Switch - Consumer price index (including housing costs)], [Company - Consumer price index (including housing costs) - Consumer Price Index (with housing) for May base], [Ofwat - Consumer price index (including housing costs) - Consumer Price Index (with housing) for May base] ), 0 )",
        "NameOfGroup": "Inputs.Average CPI(H) - base index 2022-23",
        "EquationToParse": "IF( [Switch - Consumer price index (including housing costs)] <> 0, CHOOSE( [Switch - Consumer price index (including housing costs)], [Company - Consumer price index (including housing costs) - Consumer Price Index (with housing) for May base], [Ofwat - Consumer price index (including housing costs) - Consumer Price Index (with housing) for May base] ), 0 )",
        "MostRecentExpectedUnitErrors": null,
        "Units": {
          "$id": "244",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"Active - Consumer price index (including housing costs) - Consumer Price Index (with housing) for May base",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"245",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"2be62f6f-93b7-4b03-ae30-2501e8f22241",
        "Dimensions": {
          "$type": "ModelMakerEngine.MMDimensions, ModelMakerEngine",
          "$values": []
        },
        "EquationOBXInternal": "IF( [Switch - Consumer price index (including housing costs)] <> 0, CHOOSE( [Switch - Consumer price index (including housing costs)], [Company - Consumer price index (including housing costs) - Consumer Price Index (with housing) for June base], [Ofwat - Consumer price index (including housing costs) - Consumer Price Index (with housing) for June base] ), 0 )",
        "NameOfGroup": "Inputs.Average CPI(H) - base index 2022-23",
        "EquationToParse": "IF( [Switch - Consumer price index (including housing costs)] <> 0, CHOOSE( [Switch - Consumer price index (including housing costs)], [Company - Consumer price index (including housing costs) - Consumer Price Index (with housing) for June base], [Ofwat - Consumer price index (including housing costs) - Consumer Price Index (with housing) for June base] ), 0 )",
        "MostRecentExpectedUnitErrors": null,
        "Units": {
          "$id": "246",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"Active - Consumer price index (including housing costs) - Consumer Price Index (with housing) for June base",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"247",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"e08d5948-23c1-42ab-934c-30c18c9a1d18",
        "Dimensions": {
          "$type": "ModelMakerEngine.MMDimensions, ModelMakerEngine",
          "$values": []
        },
        "EquationOBXInternal": "IF( [Switch - Consumer price index (including housing costs)] <> 0, CHOOSE( [Switch - Consumer price index (including housing costs)], [Company - Consumer price index (including housing costs) - Consumer Price Index (with housing) for July base], [Ofwat - Consumer price index (including housing costs) - Consumer Price Index (with housing) for July base] ), 0 )",
        "NameOfGroup": "Inputs.Average CPI(H) - base index 2022-23",
        "EquationToParse": "IF( [Switch - Consumer price index (including housing costs)] <> 0, CHOOSE( [Switch - Consumer price index (including housing costs)], [Company - Consumer price index (including housing costs) - Consumer Price Index (with housing) for July base], [Ofwat - Consumer price index (including housing costs) - Consumer Price Index (with housing) for July base] ), 0 )",
        "MostRecentExpectedUnitErrors": null,
        "Units": {
          "$id": "248",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"Active - Consumer price index (including housing costs) - Consumer Price Index (with housing) for July base",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"249",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"190e104f-7d12-4ba9-9f14-b043f8445437",
        "Dimensions": {
          "$type": "ModelMakerEngine.MMDimensions, ModelMakerEngine",
          "$values": []
        },
        "EquationOBXInternal": "IF( [Switch - Consumer price index (including housing costs)] <> 0, CHOOSE( [Switch - Consumer price index (including housing costs)], [Company - Consumer price index (including housing costs) - Consumer Price Index (with housing) for August base], [Ofwat - Consumer price index (including housing costs) - Consumer Price Index (with housing) for August base] ), 0 )",
        "NameOfGroup": "Inputs.Average CPI(H) - base index 2022-23",
        "EquationToParse": "IF( [Switch - Consumer price index (including housing costs)] <> 0, CHOOSE( [Switch - Consumer price index (including housing costs)], [Company - Consumer price index (including housing costs) - Consumer Price Index (with housing) for August base], [Ofwat - Consumer price index (including housing costs) - Consumer Price Index (with housing) for August base] ), 0 )",
        "MostRecentExpectedUnitErrors": null,
        "Units": {
          "$id": "250",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"Active - Consumer price index (including housing costs) - Consumer Price Index (with housing) for August base",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"251",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"2a4c1a1e-17ef-4380-93bf-929764d3295a",
        "Dimensions": {
          "$type": "ModelMakerEngine.MMDimensions, ModelMakerEngine",
          "$values": []
        },
        "EquationOBXInternal": "IF( [Switch - Consumer price index (including housing costs)] <> 0, CHOOSE( [Switch - Consumer price index (including housing costs)], [Company - Consumer price index (including housing costs) - Consumer Price Index (with housing) for September base], [Ofwat - Consumer price index (including housing costs) - Consumer Price Index (with housing) for September base] ), 0 )",
        "NameOfGroup": "Inputs.Average CPI(H) - base index 2022-23",
        "EquationToParse": "IF( [Switch - Consumer price index (including housing costs)] <> 0, CHOOSE( [Switch - Consumer price index (including housing costs)], [Company - Consumer price index (including housing costs) - Consumer Price Index (with housing) for September base], [Ofwat - Consumer price index (including housing costs) - Consumer Price Index (with housing) for September base] ), 0 )",
        "MostRecentExpectedUnitErrors": null,
        "Units": {
          "$id": "252",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"Active - Consumer price index (including housing costs) - Consumer Price Index (with housing) for September base",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"253",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"4d8377d4-60b1-4e3f-b646-c32b784d3e36",
        "Dimensions": {
          "$type": "ModelMakerEngine.MMDimensions, ModelMakerEngine",
          "$values": []
        },
        "EquationOBXInternal": "IF( [Switch - Consumer price index (including housing costs)] <> 0, CHOOSE( [Switch - Consumer price index (including housing costs)], [Company - Consumer price index (including housing costs) - Consumer Price Index (with housing) for October base], [Ofwat - Consumer price index (including housing costs) - Consumer Price Index (with housing) for October base] ), 0 )",
        "NameOfGroup": "Inputs.Average CPI(H) - base index 2022-23",
        "EquationToParse": "IF( [Switch - Consumer price index (including housing costs)] <> 0, CHOOSE( [Switch - Consumer price index (including housing costs)], [Company - Consumer price index (including housing costs) - Consumer Price Index (with housing) for October base], [Ofwat - Consumer price index (including housing costs) - Consumer Price Index (with housing) for October base] ), 0 )",
        "MostRecentExpectedUnitErrors": null,
        "Units": {
          "$id": "254",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"Active - Consumer price index (including housing costs) - Consumer Price Index (with housing) for October base",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"255",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"df1df9e1-b84d-49f4-86ed-5701721aca67",
        "Dimensions": {
          "$type": "ModelMakerEngine.MMDimensions, ModelMakerEngine",
          "$values": []
        },
        "EquationOBXInternal": "IF( [Switch - Consumer price index (including housing costs)] <> 0, CHOOSE( [Switch - Consumer price index (including housing costs)], [Company - Consumer price index (including housing costs) - Consumer Price Index (with housing) for November base], [Ofwat - Consumer price index (including housing costs) - Consumer Price Index (with housing) for November base] ), 0 )",
        "NameOfGroup": "Inputs.Average CPI(H) - base index 2022-23",
        "EquationToParse": "IF( [Switch - Consumer price index (including housing costs)] <> 0, CHOOSE( [Switch - Consumer price index (including housing costs)], [Company - Consumer price index (including housing costs) - Consumer Price Index (with housing) for November base], [Ofwat - Consumer price index (including housing costs) - Consumer Price Index (with housing) for November base] ), 0 )",
        "MostRecentExpectedUnitErrors": null,
        "Units": {
          "$id": "256",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"Active - Consumer price index (including housing costs) - Consumer Price Index (with housing) for November base",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"257",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"0667d1e2-6dbd-40fd-8a5a-d7d6d8675a75",
        "Dimensions": {
          "$type": "ModelMakerEngine.MMDimensions, ModelMakerEngine",
          "$values": []
        },
        "EquationOBXInternal": "IF( [Switch - Consumer price index (including housing costs)] <> 0, CHOOSE( [Switch - Consumer price index (including housing costs)], [Company - Consumer price index (including housing costs) - Consumer Price Index (with housing) for December base], [Ofwat - Consumer price index (including housing costs) - Consumer Price Index (with housing) for December base] ), 0 )",
        "NameOfGroup": "Inputs.Average CPI(H) - base index 2022-23",
        "EquationToParse": "IF( [Switch - Consumer price index (including housing costs)] <> 0, CHOOSE( [Switch - Consumer price index (including housing costs)], [Company - Consumer price index (including housing costs) - Consumer Price Index (with housing) for December base], [Ofwat - Consumer price index (including housing costs) - Consumer Price Index (with housing) for December base] ), 0 )",
        "MostRecentExpectedUnitErrors": null,
        "Units": {
          "$id": "258",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"Active - Consumer price index (including housing costs) - Consumer Price Index (with housing) for December base",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"259",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"5d335a79-c2aa-4a03-b4b9-9fba6cee443a",
        "Dimensions": {
          "$type": "ModelMakerEngine.MMDimensions, ModelMakerEngine",
          "$values": []
        },
        "EquationOBXInternal": "IF( [Switch - Consumer price index (including housing costs)] <> 0, CHOOSE( [Switch - Consumer price index (including housing costs)], [Company - Consumer price index (including housing costs) - Consumer Price Index (with housing) for January base], [Ofwat - Consumer price index (including housing costs) - Consumer Price Index (with housing) for January base] ), 0 )",
        "NameOfGroup": "Inputs.Average CPI(H) - base index 2022-23",
        "EquationToParse": "IF( [Switch - Consumer price index (including housing costs)] <> 0, CHOOSE( [Switch - Consumer price index (including housing costs)], [Company - Consumer price index (including housing costs) - Consumer Price Index (with housing) for January base], [Ofwat - Consumer price index (including housing costs) - Consumer Price Index (with housing) for January base] ), 0 )",
        "MostRecentExpectedUnitErrors": null,
        "Units": {
          "$id": "260",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"Active - Consumer price index (including housing costs) - Consumer Price Index (with housing) for January base",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"261",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"f601bf69-22a0-4ae4-be0c-57b544c391c4",
        "Dimensions": {
          "$type": "ModelMakerEngine.MMDimensions, ModelMakerEngine",
          "$values": []
        },
        "EquationOBXInternal": "IF( [Switch - Consumer price index (including housing costs)] <> 0, CHOOSE( [Switch - Consumer price index (including housing costs)], [Company - Consumer price index (including housing costs) - Consumer Price Index (with housing) for February base], [Ofwat - Consumer price index (including housing costs) - Consumer Price Index (with housing) for February base] ), 0 )",
        "NameOfGroup": "Inputs.Average CPI(H) - base index 2022-23",
        "EquationToParse": "IF( [Switch - Consumer price index (including housing costs)] <> 0, CHOOSE( [Switch - Consumer price index (including housing costs)], [Company - Consumer price index (including housing costs) - Consumer Price Index (with housing) for February base], [Ofwat - Consumer price index (including housing costs) - Consumer Price Index (with housing) for February base] ), 0 )",
        "MostRecentExpectedUnitErrors": null,
        "Units": {
          "$id": "262",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"Active - Consumer price index (including housing costs) - Consumer Price Index (with housing) for February base",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"263",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"dd13ac01-7475-446a-b5b5-8613153add6b",
        "Dimensions": {
          "$type": "ModelMakerEngine.MMDimensions, ModelMakerEngine",
          "$values": []
        },
        "EquationOBXInternal": "IF( [Switch - Consumer price index (including housing costs)] <> 0, CHOOSE( [Switch - Consumer price index (including housing costs)], [Company - Consumer price index (including housing costs) - Consumer Price Index (with housing) for March base], [Ofwat - Consumer price index (including housing costs) - Consumer Price Index (with housing) for March base] ), 0 )",
        "NameOfGroup": "Inputs.Average CPI(H) - base index 2022-23",
        "EquationToParse": "IF( [Switch - Consumer price index (including housing costs)] <> 0, CHOOSE( [Switch - Consumer price index (including housing costs)], [Company - Consumer price index (including housing costs) - Consumer Price Index (with housing) for March base], [Ofwat - Consumer price index (including housing costs) - Consumer Price Index (with housing) for March base] ), 0 )",
        "MostRecentExpectedUnitErrors": null,
        "Units": {
          "$id": "264",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"Active - Consumer price index (including housing costs) - Consumer Price Index (with housing) for March base",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"109"
      },
      {
        "$ref": "38"
      },
      {
        "$id": "265",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
          "$type": "System.Collections.Generic.List`1[[ModelMaker.DimensionedArrayValues, ModelMaker]], mscorlib",
          "$values": []
        },
        "Is2DArray": false,
        "NonPrimaryInput": false,
        "Max": "NaN",
        "Min": "NaN",
        "IsBalanceButNotCorkscrew": false,
        "IsEditable": true,
        "IsConstant": false,
        "UniqueID": "6c0c8753-02fc-44e8-a165-e6f6ae18b4e3",
        "Dimensions": {
          "$type": "ModelMakerEngine.MMDimensions, ModelMakerEngine",
          "$values": []
        },
        "EquationOBXInternal": "IF( [Switch - Consumer price index (including housing costs)] <> 0, CHOOSE( [Switch - Consumer price index (including housing costs)], [Company - Consumer price index (including housing costs) - Consumer Price Index (with housing) for April], [Ofwat - Consumer price index (including housing costs) - Consumer Price Index (with housing) for April] ), 0 )",
        "NameOfGroup": "Inputs.Average CPI(H)",
        "EquationToParse": "IF( [Switch - Consumer price index (including housing costs)] <> 0, CHOOSE( [Switch - Consumer price index (including housing costs)], [Company - Consumer price index (including housing costs) - Consumer Price Index (with housing) for April], [Ofwat - Consumer price index (including housing costs) - Consumer Price Index (with housing) for April] ), 0 )",
        "MostRecentExpectedUnitErrors": null,
        "Units": {
          "$id": "266",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"Active - Consumer price index (including housing costs) - Consumer Price Index (with housing) for April",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"267",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
          "$type": "System.Collections.Generic.List`1[[ModelMaker.DimensionedArrayValues, ModelMaker]], mscorlib",
          "$values": []
        },
        "Is2DArray": false,
        "NonPrimaryInput": false,
        "Max": "NaN",
        "Min": "NaN",
        "IsBalanceButNotCorkscrew": false,
        "IsEditable": true,
        "IsConstant": false,
        "UniqueID": "4ef887ad-b5d8-4f73-8666-42b375d8415c",
        "Dimensions": {
          "$type": "ModelMakerEngine.MMDimensions, ModelMakerEngine",
          "$values": []
        },
        "EquationOBXInternal": "IF( [Switch - Consumer price index (including housing costs)] <> 0, CHOOSE( [Switch - Consumer price index (including housing costs)], [Company - Consumer price index (including housing costs) - Consumer Price Index (with housing) for May], [Ofwat - Consumer price index (including housing costs) - Consumer Price Index (with housing) for May] ), 0 )",
        "NameOfGroup": "Inputs.Average CPI(H)",
        "EquationToParse": "IF( [Switch - Consumer price index (including housing costs)] <> 0, CHOOSE( [Switch - Consumer price index (including housing costs)], [Company - Consumer price index (including housing costs) - Consumer Price Index (with housing) for May], [Ofwat - Consumer price index (including housing costs) - Consumer Price Index (with housing) for May] ), 0 )",
        "MostRecentExpectedUnitErrors": null,
        "Units": {
          "$id": "268",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"Active - Consumer price index (including housing costs) - Consumer Price Index (with housing) for May",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"269",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
          "$type": "System.Collections.Generic.List`1[[ModelMaker.DimensionedArrayValues, ModelMaker]], mscorlib",
          "$values": []
        },
        "Is2DArray": false,
        "NonPrimaryInput": false,
        "Max": "NaN",
        "Min": "NaN",
        "IsBalanceButNotCorkscrew": false,
        "IsEditable": true,
        "IsConstant": false,
        "UniqueID": "e4441524-5b4e-49dc-a3f3-ea601f552f79",
        "Dimensions": {
          "$type": "ModelMakerEngine.MMDimensions, ModelMakerEngine",
          "$values": []
        },
        "EquationOBXInternal": "IF( [Switch - Consumer price index (including housing costs)] <> 0, CHOOSE( [Switch - Consumer price index (including housing costs)], [Company - Consumer price index (including housing costs) - Consumer Price Index (with housing) for June], [Ofwat - Consumer price index (including housing costs) - Consumer Price Index (with housing) for June] ), 0 )",
        "NameOfGroup": "Inputs.Average CPI(H)",
        "EquationToParse": "IF( [Switch - Consumer price index (including housing costs)] <> 0, CHOOSE( [Switch - Consumer price index (including housing costs)], [Company - Consumer price index (including housing costs) - Consumer Price Index (with housing) for June], [Ofwat - Consumer price index (including housing costs) - Consumer Price Index (with housing) for June] ), 0 )",
        "MostRecentExpectedUnitErrors": null,
        "Units": {
          "$ref": "268"
        },
        "Name": "Active - Consumer price index (including housing costs) - Consumer Price Index (with housing) for June",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"270",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
          "$type": "System.Collections.Generic.List`1[[ModelMaker.DimensionedArrayValues, ModelMaker]], mscorlib",
          "$values": []
        },
        "Is2DArray": false,
        "NonPrimaryInput": false,
        "Max": "NaN",
        "Min": "NaN",
        "IsBalanceButNotCorkscrew": false,
        "IsEditable": true,
        "IsConstant": false,
        "UniqueID": "2c068b4c-1467-4d2c-9a15-949f14b4a627",
        "Dimensions": {
          "$type": "ModelMakerEngine.MMDimensions, ModelMakerEngine",
          "$values": []
        },
        "EquationOBXInternal": "IF( [Switch - Consumer price index (including housing costs)] <> 0, CHOOSE( [Switch - Consumer price index (including housing costs)], [Company - Consumer price index (including housing costs) - Consumer Price Index (with housing) for July], [Ofwat - Consumer price index (including housing costs) - Consumer Price Index (with housing) for July] ), 0 )",
        "NameOfGroup": "Inputs.Average CPI(H)",
        "EquationToParse": "IF( [Switch - Consumer price index (including housing costs)] <> 0, CHOOSE( [Switch - Consumer price index (including housing costs)], [Company - Consumer price index (including housing costs) - Consumer Price Index (with housing) for July], [Ofwat - Consumer price index (including housing costs) - Consumer Price Index (with housing) for July] ), 0 )",
        "MostRecentExpectedUnitErrors": null,
        "Units": {
          "$ref": "268"
        },
        "Name": "Active - Consumer price index (including housing costs) - Consumer Price Index (with housing) for July",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"271",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
          "$type": "System.Collections.Generic.List`1[[ModelMaker.DimensionedArrayValues, ModelMaker]], mscorlib",
          "$values": []
        },
        "Is2DArray": false,
        "NonPrimaryInput": false,
        "Max": "NaN",
        "Min": "NaN",
        "IsBalanceButNotCorkscrew": false,
        "IsEditable": true,
        "IsConstant": false,
        "UniqueID": "862ee6c3-d76f-452f-aa6f-46c5762dff8b",
        "Dimensions": {
          "$type": "ModelMakerEngine.MMDimensions, ModelMakerEngine",
          "$values": []
        },
        "EquationOBXInternal": "IF( [Switch - Consumer price index (including housing costs)] <> 0, CHOOSE( [Switch - Consumer price index (including housing costs)], [Company - Consumer price index (including housing costs) - Consumer Price Index (with housing) for August], [Ofwat - Consumer price index (including housing costs) - Consumer Price Index (with housing) for August] ), 0 )",
        "NameOfGroup": "Inputs.Average CPI(H)",
        "EquationToParse": "IF( [Switch - Consumer price index (including housing costs)] <> 0, CHOOSE( [Switch - Consumer price index (including housing costs)], [Company - Consumer price index (including housing costs) - Consumer Price Index (with housing) for August], [Ofwat - Consumer price index (including housing costs) - Consumer Price Index (with housing) for August] ), 0 )",
        "MostRecentExpectedUnitErrors": null,
        "Units": {
          "$ref": "268"
        },
        "Name": "Active - Consumer price index (including housing costs) - Consumer Price Index (with housing) for August",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"272",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
          "$type": "System.Collections.Generic.List`1[[ModelMaker.DimensionedArrayValues, ModelMaker]], mscorlib",
          "$values": []
        },
        "Is2DArray": false,
        "NonPrimaryInput": false,
        "Max": "NaN",
        "Min": "NaN",
        "IsBalanceButNotCorkscrew": false,
        "IsEditable": true,
        "IsConstant": false,
        "UniqueID": "9b250cc0-a338-4aba-8fd4-13c4651df165",
        "Dimensions": {
          "$type": "ModelMakerEngine.MMDimensions, ModelMakerEngine",
          "$values": []
        },
        "EquationOBXInternal": "IF( [Switch - Consumer price index (including housing costs)] <> 0, CHOOSE( [Switch - Consumer price index (including housing costs)], [Company - Consumer price index (including housing costs) - Consumer Price Index (with housing) for September], [Ofwat - Consumer price index (including housing costs) - Consumer Price Index (with housing) for September] ), 0 )",
        "NameOfGroup": "Inputs.Average CPI(H)",
        "EquationToParse": "IF( [Switch - Consumer price index (including housing costs)] <> 0, CHOOSE( [Switch - Consumer price index (including housing costs)], [Company - Consumer price index (including housing costs) - Consumer Price Index (with housing) for September], [Ofwat - Consumer price index (including housing costs) - Consumer Price Index (with housing) for September] ), 0 )",
        "MostRecentExpectedUnitErrors": null,
        "Units": {
          "$ref": "268"
        },
        "Name": "Active - Consumer price index (including housing costs) - Consumer Price Index (with housing) for September",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"273",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
          "$type": "System.Collections.Generic.List`1[[ModelMaker.DimensionedArrayValues, ModelMaker]], mscorlib",
          "$values": []
        },
        "Is2DArray": false,
        "NonPrimaryInput": false,
        "Max": "NaN",
        "Min": "NaN",
        "IsBalanceButNotCorkscrew": false,
        "IsEditable": true,
        "IsConstant": false,
        "UniqueID": "d3039079-b14f-45ba-928e-18b7944260b3",
        "Dimensions": {
          "$type": "ModelMakerEngine.MMDimensions, ModelMakerEngine",
          "$values": []
        },
        "EquationOBXInternal": "IF( [Switch - Consumer price index (including housing costs)] <> 0, CHOOSE( [Switch - Consumer price index (including housing costs)], [Company - Consumer price index (including housing costs) - Consumer Price Index (with housing) for October], [Ofwat - Consumer price index (including housing costs) - Consumer Price Index (with housing) for October] ), 0 )",
        "NameOfGroup": "Inputs.Average CPI(H)",
        "EquationToParse": "IF( [Switch - Consumer price index (including housing costs)] <> 0, CHOOSE( [Switch - Consumer price index (including housing costs)], [Company - Consumer price index (including housing costs) - Consumer Price Index (with housing) for October], [Ofwat - Consumer price index (including housing costs) - Consumer Price Index (with housing) for October] ), 0 )",
        "MostRecentExpectedUnitErrors": null,
        "Units": {
          "$ref": "268"
        },
        "Name": "Active - Consumer price index (including housing costs) - Consumer Price Index (with housing) for October",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"274",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
          "$type": "System.Collections.Generic.List`1[[ModelMaker.DimensionedArrayValues, ModelMaker]], mscorlib",
          "$values": []
        },
        "Is2DArray": false,
        "NonPrimaryInput": false,
        "Max": "NaN",
        "Min": "NaN",
        "IsBalanceButNotCorkscrew": false,
        "IsEditable": true,
        "IsConstant": false,
        "UniqueID": "2899e644-1e32-428e-9b07-482a7cc4e12e",
        "Dimensions": {
          "$type": "ModelMakerEngine.MMDimensions, ModelMakerEngine",
          "$values": []
        },
        "EquationOBXInternal": "IF( [Switch - Consumer price index (including housing costs)] <> 0, CHOOSE( [Switch - Consumer price index (including housing costs)], [Company - Consumer price index (including housing costs) - Consumer Price Index (with housing) for November], [Ofwat - Consumer price index (including housing costs) - Consumer Price Index (with housing) for November] ), 0 )",
        "NameOfGroup": "Inputs.Average CPI(H)",
        "EquationToParse": "IF( [Switch - Consumer price index (including housing costs)] <> 0, CHOOSE( [Switch - Consumer price index (including housing costs)], [Company - Consumer price index (including housing costs) - Consumer Price Index (with housing) for November], [Ofwat - Consumer price index (including housing costs) - Consumer Price Index (with housing) for November] ), 0 )",
        "MostRecentExpectedUnitErrors": null,
        "Units": {
          "$ref": "268"
        },
        "Name": "Active - Consumer price index (including housing costs) - Consumer Price Index (with housing) for November",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"275",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
          "$type": "System.Collections.Generic.List`1[[ModelMaker.DimensionedArrayValues, ModelMaker]], mscorlib",
          "$values": []
        },
        "Is2DArray": false,
        "NonPrimaryInput": false,
        "Max": "NaN",
        "Min": "NaN",
        "IsBalanceButNotCorkscrew": false,
        "IsEditable": true,
        "IsConstant": false,
        "UniqueID": "a645513b-7ff6-4708-a3bf-2b0fc095486c",
        "Dimensions": {
          "$type": "ModelMakerEngine.MMDimensions, ModelMakerEngine",
          "$values": []
        },
        "EquationOBXInternal": "IF( [Switch - Consumer price index (including housing costs)] <> 0, CHOOSE( [Switch - Consumer price index (including housing costs)], [Company - Consumer price index (including housing costs) - Consumer Price Index (with housing) for December], [Ofwat - Consumer price index (including housing costs) - Consumer Price Index (with housing) for December] ), 0 )",
        "NameOfGroup": "Inputs.Average CPI(H)",
        "EquationToParse": "IF( [Switch - Consumer price index (including housing costs)] <> 0, CHOOSE( [Switch - Consumer price index (including housing costs)], [Company - Consumer price index (including housing costs) - Consumer Price Index (with housing) for December], [Ofwat - Consumer price index (including housing costs) - Consumer Price Index (with housing) for December] ), 0 )",
        "MostRecentExpectedUnitErrors": null,
        "Units": {
          "$ref": "268"
        },
        "Name": "Active - Consumer price index (including housing costs) - Consumer Price Index (with housing) for December",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"276",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
          "$type": "System.Collections.Generic.List`1[[ModelMaker.DimensionedArrayValues, ModelMaker]], mscorlib",
          "$values": []
        },
        "Is2DArray": false,
        "NonPrimaryInput": false,
        "Max": "NaN",
        "Min": "NaN",
        "IsBalanceButNotCorkscrew": false,
        "IsEditable": true,
        "IsConstant": false,
        "UniqueID": "77a3c0b2-9acd-4983-ae31-324681a05947",
        "Dimensions": {
          "$type": "ModelMakerEngine.MMDimensions, ModelMakerEngine",
          "$values": []
        },
        "EquationOBXInternal": "IF( [Switch - Consumer price index (including housing costs)] <> 0, CHOOSE( [Switch - Consumer price index (including housing costs)], [Company - Consumer price index (including housing costs) - Consumer Price Index (with housing) for January], [Ofwat - Consumer price index (including housing costs) - Consumer Price Index (with housing) for January] ), 0 )",
        "NameOfGroup": "Inputs.Average CPI(H)",
        "EquationToParse": "IF( [Switch - Consumer price index (including housing costs)] <> 0, CHOOSE( [Switch - Consumer price index (including housing costs)], [Company - Consumer price index (including housing costs) - Consumer Price Index (with housing) for January], [Ofwat - Consumer price index (including housing costs) - Consumer Price Index (with housing) for January] ), 0 )",
        "MostRecentExpectedUnitErrors": null,
        "Units": {
          "$ref": "268"
        },
        "Name": "Active - Consumer price index (including housing costs) - Consumer Price Index (with housing) for January",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"277",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
          "$type": "System.Collections.Generic.List`1[[ModelMaker.DimensionedArrayValues, ModelMaker]], mscorlib",
          "$values": []
        },
        "Is2DArray": false,
        "NonPrimaryInput": false,
        "Max": "NaN",
        "Min": "NaN",
        "IsBalanceButNotCorkscrew": false,
        "IsEditable": true,
        "IsConstant": false,
        "UniqueID": "c9286107-0eb2-4147-98dd-43856b1421d9",
        "Dimensions": {
          "$type": "ModelMakerEngine.MMDimensions, ModelMakerEngine",
          "$values": []
        },
        "EquationOBXInternal": "IF( [Switch - Consumer price index (including housing costs)] <> 0, CHOOSE( [Switch - Consumer price index (including housing costs)], [Company - Consumer price index (including housing costs) - Consumer Price Index (with housing) for February], [Ofwat - Consumer price index (including housing costs) - Consumer Price Index (with housing) for February] ), 0 )",
        "NameOfGroup": "Inputs.Average CPI(H)",
        "EquationToParse": "IF( [Switch - Consumer price index (including housing costs)] <> 0, CHOOSE( [Switch - Consumer price index (including housing costs)], [Company - Consumer price index (including housing costs) - Consumer Price Index (with housing) for February], [Ofwat - Consumer price index (including housing costs) - Consumer Price Index (with housing) for February] ), 0 )",
        "MostRecentExpectedUnitErrors": null,
        "Units": {
          "$ref": "268"
        },
        "Name": "Active - Consumer price index (including housing costs) - Consumer Price Index (with housing) for February",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"278",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
          "$type": "System.Collections.Generic.List`1[[ModelMaker.DimensionedArrayValues, ModelMaker]], mscorlib",
          "$values": []
        },
        "Is2DArray": false,
        "NonPrimaryInput": false,
        "Max": "NaN",
        "Min": "NaN",
        "IsBalanceButNotCorkscrew": false,
        "IsEditable": true,
        "IsConstant": false,
        "UniqueID": "98e82c53-5d59-454a-aef6-1ec608d73769",
        "Dimensions": {
          "$type": "ModelMakerEngine.MMDimensions, ModelMakerEngine",
          "$values": []
        },
        "EquationOBXInternal": "IF( [Switch - Consumer price index (including housing costs)] <> 0, CHOOSE( [Switch - Consumer price index (including housing costs)], [Company - Consumer price index (including housing costs) - Consumer Price Index (with housing) for March], [Ofwat - Consumer price index (including housing costs) - Consumer Price Index (with housing) for March] ), 0 )",
        "NameOfGroup": "Inputs.Average CPI(H)",
        "EquationToParse": "IF( [Switch - Consumer price index (including housing costs)] <> 0, CHOOSE( [Switch - Consumer price index (including housing costs)], [Company - Consumer price index (including housing costs) - Consumer Price Index (with housing) for March], [Ofwat - Consumer price index (including housing costs) - Consumer Price Index (with housing) for March] ), 0 )",
        "MostRecentExpectedUnitErrors": null,
        "Units": {
          "$ref": "268"
        },
        "Name": "Active - Consumer price index (including housing costs) - Consumer Price Index (with housing) for March",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"67"
      },
      {
        "$ref": "108"
      },
      {
        "$id": "279",
        "$type": "ModelMaker.TimeNode, ModelMaker",
        "ForceUpdate": 1,
        "Axis": 0,
        "EndDate": "2030-03-31T00:00:00",
        "MonthsPerPeriod": 12,
        "StartDate": "2024-04-01T00:00:00",
        "NumberOfPeriods": 6,
        "TimeStep": 8,
        "YearEndBasis": 0,
        "YearEndMonth": 0,
        "YPosition": -1,
        "Parent": {
          "$ref": "1"
        },
        "Visible": false,
        "ToolTip": "",
        "OpeningBalanceFlagAppliedName": "",
        "Font": null,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"280",
        "$type": "ModelMaker.GroupNode, ModelMaker",
        "TabOrHeaderColour": "",
        "CollapsedByDefault": false,
        "Comment": "",
        "NameOfGroup": null,
        "YPosition": 0,
        "Folded": false,
        "Font": null,
        "Children": {
          "$type": "ModelMaker.GroupNodeChildCollection, ModelMaker",
          "$values": [
            {
              "$id": "281",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"Is2DArray": false,
              "NonPrimaryInput": false,
              "Max": "NaN",
              "Min": "NaN",
              "IsBalanceButNotCorkscrew": false,
              "IsEditable": true,
              "IsConstant": false,
              "UniqueID": "b533854e-8420-4fe0-a976-2340528ffeb8",
              "Dimensions": {
                "$type": "ModelMakerEngine.MMDimensions, ModelMakerEngine",
                "$values": [
                  {
                    "$ref": "2"
                  }
                ]
              },
              "EquationOBXInternal": "IF([Period number]=1, \"\", ([Active - Proceeds from disposals of protected land - outturn] - [Active - Land sales - forecast at previous review - outturn]) * [The customers' share of any net proceeds from disposals of interest in land])",
              "NameOfGroup": "Calcs.Water resources",
              "EquationToParse": "IF([Period number]=1, \"\", ([Active - Proceeds from disposals of protected land - outturn] - [Active - Land sales - forecast at previous review - outturn]) * [The customers' share of any net proceeds from disposals of interest in land])",
              "MostRecentExpectedUnitErrors": null,
              "Units": {
                "$id": "282",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"Customers’ share of net proceeds from disposals of interest in land -outturn",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"283",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"c40c8988-4703-48b2-acf1-c1d765ced306",
              "Dimensions": {
                "$type": "ModelMakerEngine.MMDimensions, ModelMakerEngine",
                "$values": [
                  {
                    "$ref": "2"
                  }
                ]
              },
              "EquationOBXInternal": "IF([Period number]=1,\"\",IF([CPI(H): Fin year average - conversion from outturn to base year 2022-23 average - CALC]=0,0, [Customers’ share of net proceeds from disposals of interest in land -outturn]/[CPI(H): Fin year average - conversion from outturn to base year 2022-23 average - CALC]))",
              "NameOfGroup": "Calcs.Water resources",
              "EquationToParse": "IF([Period number]=1,\"\",IF([CPI(H): Fin year average - conversion from outturn to base year 2022-23 average - CALC]=0,0, [Customers’ share of net proceeds from disposals of interest in land -outturn]/[CPI(H): Fin year average - conversion from outturn to base year 2022-23 average - CALC]))",
              "MostRecentExpectedUnitErrors": null,
              "Units": {
                "$id": "284",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"Customers’ share of net proceeds from disposals of interest in land - real (2022-23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"285",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"759bfa73-5bba-4fcb-a326-be82d0740cc3",
              "Dimensions": {
                "$type": "ModelMakerEngine.MMDimensions, ModelMakerEngine",
                "$values": [
                  {
                    "$ref": "2"
                  }
                ]
              },
              "EquationOBXInternal": "(1+[Land sales - wholesale allowed return])^([Number of periods]-[Period number] + [Half year adjustment])",
              "NameOfGroup": "Calcs.Water resources",
              "EquationToParse": "(1+[Land sales - wholesale allowed return])^([Number of periods]-[Period number] + [Half year adjustment])",
              "MostRecentExpectedUnitErrors": null,
              "Units": {
                "$id": "286",
                "$type": "ModelMaker.Unit, ModelMaker",
                "DefaultNumberFormat": 3,
                "NumberFormatOverride": null,
                "MatchAnything": false,
                "ExternalRepresentation": "Factor",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"PV discount factor (aka Time value of money factor)",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"287",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"c4061a39-acb9-4223-8645-5f133893b274",
              "Dimensions": {
                "$type": "ModelMakerEngine.MMDimensions, ModelMakerEngine",
                "$values": [
                  {
                    "$ref": "2"
                  }
                ]
              },
              "EquationOBXInternal": "IF([Period number]=1,\"\",[Customers’ share of net proceeds from disposals of interest in land - real (2022-23 prices)]*[PV discount factor (aka Time value of money factor)])",
              "NameOfGroup": "Calcs.Water resources",
              "EquationToParse": "IF([Period number]=1,\"\",[Customers’ share of net proceeds from disposals of interest in land - real (2022-23 prices)]*[PV discount factor (aka Time value of money factor)])",
              "MostRecentExpectedUnitErrors": null,
              "Units": {
                "$id": "288",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"PV effect of customers’ share of proceeds from disposals of interest in land - Real 2022-23 CPIH - NPV adjusted",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"289",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"NPV_effect_of_customers__share_of_net_proceeds_from_disposals_of_interest_in_land___Real_2022_23_CPIH___NPV_adjusted.WR"
                  },
                  {
                    "Key": {
                      "$type": "ModelMakerEngine.MMElements, ModelMakerEngine",
                      "$values": [
                        {
                          "$ref": "4"
                        }
                      ]
                    },
                    "Value": "NPV_effect_of_customers__share_of_net_proceeds_from_disposals_of_interest_in_land___Real_2022_23_CPIH___NPV_adjusted.WN."
                  },
                  {
                    "Key": {
                      "$type": "ModelMakerEngine.MMElements, ModelMakerEngine",
                      "$values": [
                        {
                          "$ref": "5"
                        }
                      ]
                    },
                    "Value": "NPV_effect_of_customers__share_of_net_proceeds_from_disposals_of_interest_in_land___Real_2022_23_CPIH___NPV_adjusted.WWN."
                  },
                  {
                    "Key": {
                      "$type": "ModelMakerEngine.MMElements, ModelMakerEngine",
                      "$values": [
                        {
                          "$ref": "6"
                        }
                      ]
                    },
                    "Value": "NPV_effect_of_customers__share_of_net_proceeds_from_disposals_of_interest_in_land___Real_2022_23_CPIH___NPV_adjusted.BR"
                  },
                  {
                    "Key": {
                      "$type": "ModelMakerEngine.MMElements, ModelMakerEngine",
                      "$values": [
                        {
                          "$ref": "7"
                        }
                      ]
                    },
                    "Value": "NPV_effect_of_customers__share_of_net_proceeds_from_disposals_of_interest_in_land___Real_2022_23_CPIH___NPV_adjusted.ADDN1"
                  },
                  {
                    "Key": {
                      "$type": "ModelMakerEngine.MMElements, ModelMakerEngine",
                      "$values": [
                        {
                          "$ref": "8"
                        }
                      ]
                    },
                    "Value": "NPV_effect_of_customers__share_of_net_proceeds_from_disposals_of_interest_in_land___Real_2022_23_CPIH___NPV_adjusted.ADDN2"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"00132926-a09a-431c-b76a-c147b11564a8",
              "Dimensions": {
                "$type": "ModelMakerEngine.MMDimensions, ModelMakerEngine",
                "$values": [
                  {
                    "$ref": "2"
                  }
                ]
              },
              "EquationOBXInternal": "-SUM(ALLVALUES([PV effect of customers’ share of proceeds from disposals of interest in land - Real 2022-23 CPIH - NPV adjusted]))",
              "NameOfGroup": "Calcs",
              "EquationToParse": "-SUM(ALLVALUES([PV effect of customers’ share of proceeds from disposals of interest in land - Real 2022-23 CPIH - NPV adjusted]))",
              "MostRecentExpectedUnitErrors": {
                "$type": "System.Collections.Generic.List`1[[System.String, mscorlib]], mscorlib",
                "$values": [
                  "Unexpected token '' found. Expected EOF"
                ]
              },
              "Units": {
                "$id": "290",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"NPV effect of customers' share of net proceeds from disposals of interest in land - Real 2022-23 CPIH - NPV adjusted",
              "ReportLines": {
                "$type": "ModelMaker.UndoableCollection`1[[ModelMakerEngine.IReportLine, ModelMakerEngine]], ModelMaker.Undo",
                "$values": [
                  {
                    "$id": "291",
                    "$type": "ModelMaker.ReportLine, ModelMaker",
                    "AssociatedSchematicNode": {
                      "$ref": "289"
                    },
                    "OpeningBalanceFlagAppliedName": "",
                    "SumOfAboveIncludesPreviousTotal": false,
                    "LastNameUsed": null,
                    "SwitchSignForReport": false,
                    "IsSumOfAbove": false,
                    "PreferredName": "NPV effect of customers' share of net proceeds from disposals of interest in land - Real 2022-23 CPIH - NPV adjusted",
                    "ParentReport": {
                      "$id": "292",
                      "$type": "ModelMaker.Report, ModelMaker",
                      "TimeStep": 8,
                      "YearEndBasis": 1002,
                      "TimeStepYearEndBasisPairs": {
                        "$type": "ModelMaker.UndoableCollection`1[[ModelMakerEngine.TimeStepPeriodEndBasisPair, ModelMakerEngine]], ModelMaker.Undo",
                        "$values": [
                          {
                            "$id": "293",
                            "$type": "ModelMakerEngine.TimeStepPeriodEndBasisPair, ModelMakerEngine",
                            "TimeStep": 8,
                            "YearEnd": 1002
                          }
                        ]
                      },
                      "YearEndMonth": 0,
                      "AllowTitleChange": true,
                      "IsDuplicate": false,
                      "Title": "Output",
                      "ReportLinesCalculated": {
                        "$type": "System.Collections.Generic.List`1[[ModelMakerEngine.IReportLine, ModelMakerEngine]], mscorlib",
                        "$values": [
                          {
                            "$id": "294",
                            "$type": "ModelMaker.ReportLine, ModelMaker",
                            "AssociatedSchematicNode": {
                              "$id": "295",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"NPV_effect_of_customers__share_of_net_proceeds_from_disposals_of_interest_in_land___Real_2027_28_CPIH___NPV_adjusted.WR"
                                  },
                                  {
                                    "Key": {
                                      "$type": "ModelMakerEngine.MMElements, ModelMakerEngine",
                                      "$values": [
                                        {
                                          "$ref": "4"
                                        }
                                      ]
                                    },
                                    "Value": "NPV_effect_of_customers__share_of_net_proceeds_from_disposals_of_interest_in_land___Real_2027_28_CPIH___NPV_adjusted.WN."
                                  },
                                  {
                                    "Key": {
                                      "$type": "ModelMakerEngine.MMElements, ModelMakerEngine",
                                      "$values": [
                                        {
                                          "$ref": "5"
                                        }
                                      ]
                                    },
                                    "Value": "NPV_effect_of_customers__share_of_net_proceeds_from_disposals_of_interest_in_land___Real_2027_28_CPIH___NPV_adjusted.WWN."
                                  },
                                  {
                                    "Key": {
                                      "$type": "ModelMakerEngine.MMElements, ModelMakerEngine",
                                      "$values": [
                                        {
                                          "$ref": "6"
                                        }
                                      ]
                                    },
                                    "Value": "NPV_effect_of_customers__share_of_net_proceeds_from_disposals_of_interest_in_land___Real_2027_28_CPIH___NPV_adjusted.BR"
                                  },
                                  {
                                    "Key": {
                                      "$type": "ModelMakerEngine.MMElements, ModelMakerEngine",
                                      "$values": [
                                        {
                                          "$ref": "7"
                                        }
                                      ]
                                    },
                                    "Value": "NPV_effect_of_customers__share_of_net_proceeds_from_disposals_of_interest_in_land___Real_2027_28_CPIH___NPV_adjusted.ADDN1"
                                  },
                                  {
                                    "Key": {
                                      "$type": "ModelMakerEngine.MMElements, ModelMakerEngine",
                                      "$values": [
                                        {
                                          "$ref": "8"
                                        }
                                      ]
                                    },
                                    "Value": "NPV_effect_of_customers__share_of_net_proceeds_from_disposals_of_interest_in_land___Real_2027_28_CPIH___NPV_adjusted.ADDN2"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"23463e42-e0e2-4ba9-ad49-3758391f8670",
                              "Dimensions": {
                                "$type": "ModelMakerEngine.MMDimensions, ModelMakerEngine",
                                "$values": [
                                  {
                                    "$ref": "2"
                                  }
                                ]
                              },
                              "EquationOBXInternal": "[NPV effect of customers' share of net proceeds from disposals of interest in land - Real 2022-23 CPIH - NPV adjusted]/[CPIH 2022-23 FYA - Base Year]*[CPIH 2027-28 FYA - Base Year]",
                              "NameOfGroup": "Calcs.C_LS014_PR19CMI002",
                              "EquationToParse": "[NPV effect of customers' share of net proceeds from disposals of interest in land - Real 2022-23 CPIH - NPV adjusted]/[CPIH 2022-23 FYA - Base Year]*[CPIH 2027-28 FYA - Base Year]",
                              "MostRecentExpectedUnitErrors": null,
                              "Units": {
                                "$id": "296",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"NPV effect of customers' share of net proceeds from disposals of interest in land - Real 2027-28 CPIH - NPV adjusted",
                              "ReportLines": {
                                "$type": "ModelMaker.UndoableCollection`1[[ModelMakerEngine.IReportLine, ModelMakerEngine]], ModelMaker.Undo",
                                "$values": [
                                  {
                                    "$ref": "294"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"NPV effect of customers' share of net proceeds from disposals of interest in land - Real 2027-28 CPIH - NPV adjusted",
                            "ParentReport": {
                              "$ref": "292"
                            },
                            "HeadingLevel": 0,
                            "ReportFormatName": null,
                            "ReportFormatColor": null,
                            "ValidValues": null,
                            "ScenarioSelectorDependent": null,
                            "IsActualInput": false,
                            "Is2DArray": false,
                            "YPosition": -1,
                            "Visible": true,
                            "Font": null,
                            "AllowIncomingLinks": true,
                            "AllowOutgoingLinks": true,
                            "Deletable": true,
                            "Issues": null
                          }
                        ]
                      },
                      "ReportLines": {
                        "$type": "ModelMaker.UndoableCollection`1[[ModelMakerEngine.IReportLine, ModelMakerEngine]], ModelMaker.Undo",
                        "$values": [
                          {
                            "$id": "297",
                            "$type": "ModelMaker.Header, ModelMaker",
                            "HeadingLevel": 1,
                            "Name": "",
                            "PreferredName": "",
                            "UnNegatedName": "",
                            "UnNegatedPreferredName": "",
                            "ParentReport": {
                              "$ref": "292"
                            },
                            "Visible": true,
                            "ReportFormatName": "",
                            "ReportFormatColor": "",
                            "IsNegatable": false,
                            "LastNameUsed": ""
                          },
                          {
                            "$id": "298",
                            "$type": "ModelMaker.Header, ModelMaker",
                            "HeadingLevel": 0,
                            "Name": "Land sales reconciliation model outputs",
                            "PreferredName": "Land sales reconciliation model outputs",
                            "UnNegatedName": "Land sales reconciliation model outputs",
                            "UnNegatedPreferredName": "Land sales reconciliation model outputs",
                            "ParentReport": {
                              "$ref": "292"
                            },
                            "Visible": true,
                            "ReportFormatName": "",
                            "ReportFormatColor": "",
                            "IsNegatable": false,
                            "LastNameUsed": "Land sales reconciliation model outputs"
                          },
                          {
                            "$id": "299",
                            "$type": "ModelMaker.Header, ModelMaker",
                            "HeadingLevel": 1,
                            "Name": "",
                            "PreferredName": "",
                            "UnNegatedName": "",
                            "UnNegatedPreferredName": "",
                            "ParentReport": {
                              "$ref": "292"
                            },
                            "Visible": true,
                            "ReportFormatName": "",
                            "ReportFormatColor": "",
                            "IsNegatable": false,
                            "LastNameUsed": ""
                          },
                          {
                            "$id": "300",
                            "$type": "ModelMaker.Header, ModelMaker",
                            "HeadingLevel": 0,
                            "Name": "Real 2022-23",
                            "PreferredName": "Real 2022-23",
                            "UnNegatedName": "Real 2022-23",
                            "UnNegatedPreferredName": "Real 2022-23",
                            "ParentReport": {
                              "$ref": "292"
                            },
                            "Visible": true,
                            "ReportFormatName": "",
                            "ReportFormatColor": "",
                            "IsNegatable": false,
                            "LastNameUsed": "Real 2022-23"
                          },
                          {
                            "$ref": "291"
                          },
                          {
                            "$id": "301",
                            "$type": "ModelMaker.Header, ModelMaker",
                            "HeadingLevel": 1,
                            "Name": "",
                            "PreferredName": "",
                            "UnNegatedName": "",
                            "UnNegatedPreferredName": "",
                            "ParentReport": {
                              "$ref": "292"
                            },
                            "Visible": true,
                            "ReportFormatName": "",
                            "ReportFormatColor": "",
                            "IsNegatable": false,
                            "LastNameUsed": ""
                          },
                          {
                            "$id": "302",
                            "$type": "ModelMaker.Header, ModelMaker",
                            "HeadingLevel": 0,
                            "Name": "Real 2027-28",
                            "PreferredName": "Real 2027-28",
                            "UnNegatedName": "Real 2027-28",
                            "UnNegatedPreferredName": "Real 2027-28",
                            "ParentReport": {
                              "$ref": "292"
                            },
                            "Visible": true,
                            "ReportFormatName": "",
                            "ReportFormatColor": "",
                            "IsNegatable": false,
                            "LastNameUsed": "Real 2027-28"
                          },
                          {
                            "$ref": "294"
                          }
                        ]
                      },
                      "AllowIncomingLinks": false,
                      "AllowOutgoingLinks": false,
                      "YPosition": -1,
                      "Name": "Output",
                      "Parent": {
                        "$ref": "1"
                      },
                      "Visible": true,
                      "ToolTip": "",
                      "OpeningBalanceFlagAppliedName": "",
                      "Font": null,
                      "IncomingLinks": {
                        "$type": "System.Collections.ObjectModel.Collection`1[[ModelMaker.MMLink, ModelMaker]], mscorlib",
                        "$values": []
                      },
                      "OutgoingLinks": {
                        "$type": "System.Collections.ObjectModel.Collection`1[[ModelMaker.MMLink, ModelMaker]], mscorlib",
                        "$values": []
                      },
                      "Deletable": true,
                      "Issues": null
                    },
                    "HeadingLevel": 0,
                    "ReportFormatName": null,
                    "ReportFormatColor": null,
                    "ValidValues": null,
                    "ScenarioSelectorDependent": null,
                    "IsActualInput": false,
                    "Is2DArray": false,
                    "YPosition": -1,
                    "Visible": true,
                    "Font": null,
                    "AllowIncomingLinks": true,
                    "AllowOutgoingLinks": true,
                    "Deletable": true,
                    "Issues": null
                  }
                ]
              },
              "IsOpeningBalance": false,
              "ExternalLinks": {
                "$type": "UINext.Collections.DeepObservableCollection`1[[ExternalLinks.IExternalDataLink, ExternalLinks]], UINext",
                "$values": []
              },
              "HasUnits": true,
              "UnitsValid": true,
              "UnitsErrorMessage": "",
              "IgnoreUnitIssues": true,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"295"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5,
        "HasOneSheetPerElem": false,
        "OneSheetPerElem": null,
        "Name": "Calcs",
        "DisplayName": "Calcs",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"$ref": "283"
      },
      {
        "$ref": "285"
      },
      {
        "$ref": "287"
      },
      {
        "$ref": "289"
      },
      {
        "$ref": "295"
      },
      {
        "$ref": "281"
      },
      {
        "$id": "303",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"ea62b7f0-ce81-49f3-81da-2b047fee1c74",
        "Dimensions": {
          "$type": "ModelMakerEngine.MMDimensions, ModelMakerEngine",
          "$values": [
            {
              "$ref": "2"
            }
          ]
        },
        "EquationOBXInternal": "IF( [Switch - proceeds from disposals] <> 0, CHOOSE( [Switch - proceeds from disposals], [Company - Proceeds from disposals of protected land - outturn], [Ofwat - Proceeds from disposals of protected land - outturn]), 0 )",
        "NameOfGroup": "Inputs.Water resources",
        "EquationToParse": "IF( [Switch - proceeds from disposals] <> 0, CHOOSE( [Switch - proceeds from disposals], [Company - Proceeds from disposals of protected land - outturn], [Ofwat - Proceeds from disposals of protected land - outturn]), 0 )",
        "MostRecentExpectedUnitErrors": null,
        "Units": {
          "$id": "304",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"Active - Proceeds from disposals of protected land - outturn",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"305",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"f302ef4b-c340-4577-a816-634c14cee955",
        "Dimensions": {
          "$type": "ModelMakerEngine.MMDimensions, ModelMakerEngine",
          "$values": [
            {
              "$ref": "2"
            }
          ]
        },
        "EquationOBXInternal": "IF( [Switch - land sales forecast at previous review] <> 0, CHOOSE( [Switch - land sales forecast at previous review], [Company - Land sales - forecast at previous review - outturn], [Ofwat - Land sales - forecast at previous review - outturn] ), 0 )",
        "NameOfGroup": "Inputs.Water resources",
        "EquationToParse": "IF( [Switch - land sales forecast at previous review] <> 0, CHOOSE( [Switch - land sales forecast at previous review], [Company - Land sales - forecast at previous review - outturn], [Ofwat - Land sales - forecast at previous review - outturn] ), 0 )",
        "MostRecentExpectedUnitErrors": null,
        "Units": {
          "$id": "306",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"Active - Land sales - forecast at previous review - outturn",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"114"
      },
      {
        "$ref": "112"
      },
      {
        "$ref": "122"
      },
      {
        "$ref": "159"
      },
      {
        "$ref": "12"
      },
      {
        "$ref": "19"
      },
      {
        "$id": "307",
        "$type": "ModelMaker.GroupNode, ModelMaker",
        "TabOrHeaderColour": "",
        "CollapsedByDefault": false,
        "Comment": "",
        "NameOfGroup": null,
        "YPosition": 0,
        "Folded": false,
        "Font": null,
        "Children": {
          "$type": "ModelMaker.GroupNodeChildCollection, ModelMaker",
          "$values": [
            {
              "$id": "308",
              "$type": "ModelMaker.GroupNode, ModelMaker",
              "TabOrHeaderColour": "",
              "CollapsedByDefault": false,
              "Comment": "",
              "NameOfGroup": "Optimisation",
              "YPosition": 0,
              "Folded": false,
              "Font": null,
              "Children": {
                "$type": "ModelMaker.GroupNodeChildCollection, ModelMaker",
                "$values":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"Historics",
              "DisplayName": "Historics",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7,
        "HasOneSheetPerElem": false,
        "OneSheetPerElem": null,
        "Name": "Optimisation",
        "DisplayName": "Optimisation",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"$ref": "308"
      },
      {
        "$ref": "113"
      },
      {
        "$ref": "136"
      },
      {
        "$ref": "125"
      },
      {
        "$ref": "144"
      },
      {
        "$ref": "133"
      },
      {
        "$id": "309",
        "$type": "ModelMaker.GroupNode, ModelMaker",
        "TabOrHeaderColour": "",
        "CollapsedByDefault": false,
        "Comment": "",
        "NameOfGroup": null,
        "YPosition": 0,
        "Folded": false,
        "Font": null,
        "Children": {
          "$type": "ModelMaker.GroupNodeChildCollection, ModelMaker",
          "$values": [
            {
              "$id": "310",
              "$type": "ModelMaker.GroupNode, ModelMaker",
              "TabOrHeaderColour": "",
              "CollapsedByDefault": false,
              "Comment": "",
              "NameOfGroup": "Inp_Active",
              "YPosition": 0,
              "Folded": false,
              "Font": null,
              "Children": {
                "$type": "ModelMaker.GroupNodeChildCollection, ModelMaker",
                "$values": [
                  {
                    "$ref": "265"
                  },
                  {
                    "$ref": "267"
                  },
                  {
                    "$ref": "269"
                  },
                  {
                    "$ref": "270"
                  },
                  {
                    "$ref": "271"
                  },
                  {
                    "$ref": "272"
                  },
                  {
                    "$ref": "273"
                  },
                  {
                    "$ref": "274"
                  },
                  {
                    "$ref": "275"
                  },
                  {
                    "$ref": "276"
                  },
                  {
                    "$ref": "277"
                  },
                  {
                    "$ref": "278"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"CPI-H",
              "DisplayName": "CPI-H",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"311",
              "$type": "ModelMaker.GroupNode, ModelMaker",
              "TabOrHeaderColour": "",
              "CollapsedByDefault": false,
              "Comment": "",
              "NameOfGroup": "Inp_Active",
              "YPosition": 1,
              "Folded": false,
              "Font": null,
              "Children": {
                "$type": "ModelMaker.GroupNodeChildCollection, ModelMaker",
                "$values": [
                  {
                    "$ref": "241"
                  },
                  {
                    "$ref": "243"
                  },
                  {
                    "$ref": "245"
                  },
                  {
                    "$ref": "247"
                  },
                  {
                    "$ref": "249"
                  },
                  {
                    "$ref": "251"
                  },
                  {
                    "$ref": "253"
                  },
                  {
                    "$ref": "255"
                  },
                  {
                    "$ref": "257"
                  },
                  {
                    "$ref": "259"
                  },
                  {
                    "$ref": "261"
                  },
                  {
                    "$ref": "263"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"CPI-H base",
              "DisplayName": "CPI-H base",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"312",
              "$type": "ModelMaker.GroupNode, ModelMaker",
              "TabOrHeaderColour": "",
              "CollapsedByDefault": false,
              "Comment": "",
              "NameOfGroup": "Inp_Active",
              "YPosition": 2,
              "Folded": false,
              "Font": null,
              "Children": {
                "$type": "ModelMaker.GroupNodeChildCollection, ModelMaker",
                "$values": [
                  {
                    "$ref": "305"
                  },
                  {
                    "$ref": "303"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"Land sales",
              "DisplayName": "Land sales",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3,
        "HasOneSheetPerElem": false,
        "OneSheetPerElem": null,
        "Name": "Inp_Active",
        "DisplayName": "Inp_Active",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"$ref": "124"
      },
      {
        "$ref": "135"
      },
      {
        "$ref": "54"
      },
      {
        "$ref": "40"
      },
      {
        "$ref": "56"
      },
      {
        "$ref": "42"
      },
      {
        "$ref": "57"
      },
      {
        "$ref": "43"
      },
      {
        "$ref": "58"
      },
      {
        "$ref": "44"
      },
      {
        "$ref": "59"
      },
      {
        "$ref": "45"
      },
      {
        "$ref": "60"
      },
      {
        "$ref": "46"
      },
      {
        "$ref": "61"
      },
      {
        "$ref": "47"
      },
      {
        "$ref": "62"
      },
      {
        "$ref": "48"
      },
      {
        "$ref": "63"
      },
      {
        "$ref": "49"
      },
      {
        "$ref": "64"
      },
      {
        "$ref": "50"
      },
      {
        "$ref": "65"
      },
      {
        "$ref": "51"
      },
      {
        "$ref": "66"
      },
      {
        "$ref": "52"
      },
      {
        "$ref": "95"
      },
      {
        "$ref": "69"
      },
      {
        "$ref": "97"
      },
      {
        "$ref": "72"
      },
      {
        "$ref": "98"
      },
      {
        "$ref": "74"
      },
      {
        "$ref": "99"
      },
      {
        "$ref": "76"
      },
      {
        "$ref": "100"
      },
      {
        "$ref": "78"
      },
      {
        "$ref": "101"
      },
      {
        "$ref": "80"
      },
      {
        "$ref": "102"
      },
      {
        "$ref": "82"
      },
      {
        "$ref": "103"
      },
      {
        "$ref": "84"
      },
      {
        "$ref": "104"
      },
      {
        "$ref": "86"
      },
      {
        "$ref": "105"
      },
      {
        "$ref": "88"
      },
      {
        "$ref": "106"
      },
      {
        "$ref": "90"
      },
      {
        "$ref": "107"
      },
      {
        "$ref": "92"
      },
      {
        "$ref": "68"
      },
      {
        "$ref": "94"
      },
      {
        "$ref": "53"
      },
      {
        "$ref": "39"
      },
      {
        "$ref": "310"
      },
      {
        "$ref": "312"
      },
      {
        "$ref": "311"
      },
      {
        "$ref": "29"
      },
      {
        "$ref": "178"
      },
      {
        "$ref": "34"
      },
      {
        "$ref": "36"
      },
      {
        "$ref": "31"
      },
      {
        "$ref": "32"
      }
    ]
  },
  "Reports": {
    "$type": "ModelMaker.UndoableCollection`1[[ModelMakerEngine.IReport, ModelMakerEngine]], ModelMaker.Undo",
    "$values": [
      {
        "$ref": "292"
      }
    ]
  },
  "TopLevelNodes": {
    "$type": "ModelMaker.UndoableCollection`1[[ModelMakerEngine.INode, ModelMakerEngine]], ModelMaker.Undo",
    "$values": [
      {
        "$ref": "10"
      },
      {
        "$ref": "11"
      },
      {
        "$ref": "146"
      },
      {
        "$ref": "309"
      },
      {
        "$ref": "203"
      },
      {
        "$ref": "280"
      },
      {
        "$ref": "202"
      },
      {
        "$ref": "307"
      }
    ]
  },
  "OptimisationGroup": {
    "$ref": "307"
  },
  "HistoricsGroup": {
    "$ref": "308"
  },
  "NumberOfBuiltInGroups": 4,
  "Password": null,
  "ProtectBook": false,
  "Description": null,
  "ActualsHelper": null,
  "ProblemsSuppressedByUser": {
    "$type": "System.Collections.Generic.List`1[[System.String, mscorlib]], mscorlib",
    "$values": [
      "Forecast period flag\tHas a formula that looks like a corkscrew, but it is not marked as a corkscrew"
    ]
  },
  "StandardNumberFormats": {
    "$id": "313",
    "$type": "System.Collections.Generic.Dictionary`2[[ModelMakerEngine.NamedNumberFormat, ModelMakerEngine],[System.String, mscorlib]], mscorlib",
    "Currency": "#,##0.000_);(#,##0.000);\"-  \";\" \"@\" \""
  },
  "UseHybridTimeline": false,
  "MessageChoices": {
    "$id": "314",
    "$type": "System.Collections.Generic.Dictionary`2[[System.String, mscorlib],[System.Int32, mscorlib]], mscorlib",
    "NewItemConstant": 2,
    "ConstantsOnReport": 4
  },
  "TableSections": {
    "$type": "System.Linq.Enumerable+WhereEnumerableIterator`1[[ModelMakerEngine.IGroupNode, ModelMakerEngine]], System.Core",
    "$values": []
  },
  "CasesInModel": {
    "$type": "System.Collections.Generic.List`1[[System.String, mscorlib]], mscorlib",
    "$values": [
      "Case 1",
      "Case 2",
      "Case 3"
    ]
  },
  "ScenariosInModel": {
    "$type": "System.Collections.Generic.List`1[[System.String, mscorlib]], mscorlib",
    "$values": [
      "Scenario 1",
      "Scenario 2",
      "Scenario 3",
      "Scenario 4"
    ]
  }
}]]></ModelMaker>
</file>

<file path=customXml/item2.xml><?xml version="1.0" encoding="utf-8"?>
<ct:contentTypeSchema xmlns:ct="http://schemas.microsoft.com/office/2006/metadata/contentType" xmlns:ma="http://schemas.microsoft.com/office/2006/metadata/properties/metaAttributes" ct:_="" ma:_="" ma:contentTypeName="Document" ma:contentTypeID="0x010100135C3EC3BBEE9445A7073DFDFBA033BC" ma:contentTypeVersion="8" ma:contentTypeDescription="Create a new document." ma:contentTypeScope="" ma:versionID="ebb4913b7f469b7b472998f4f8d2c347">
  <xsd:schema xmlns:xsd="http://www.w3.org/2001/XMLSchema" xmlns:xs="http://www.w3.org/2001/XMLSchema" xmlns:p="http://schemas.microsoft.com/office/2006/metadata/properties" xmlns:ns2="94867cf5-b762-480a-9fe3-d3796f716960" targetNamespace="http://schemas.microsoft.com/office/2006/metadata/properties" ma:root="true" ma:fieldsID="c6bb482886efd4b6126b2e7c2e49a9f8" ns2:_="">
    <xsd:import namespace="94867cf5-b762-480a-9fe3-d3796f71696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867cf5-b762-480a-9fe3-d3796f7169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9D53064-B235-4567-833B-FC80F5D4F720}">
  <ds:schemaRefs/>
</ds:datastoreItem>
</file>

<file path=customXml/itemProps2.xml><?xml version="1.0" encoding="utf-8"?>
<ds:datastoreItem xmlns:ds="http://schemas.openxmlformats.org/officeDocument/2006/customXml" ds:itemID="{DD3FA07C-B206-43A5-8C55-DA74B5901E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867cf5-b762-480a-9fe3-d3796f7169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4F6CBC-0413-4CED-A3BB-67A90420EB44}">
  <ds:schemaRefs>
    <ds:schemaRef ds:uri="http://schemas.microsoft.com/sharepoint/v3/contenttype/forms"/>
  </ds:schemaRefs>
</ds:datastoreItem>
</file>

<file path=customXml/itemProps4.xml><?xml version="1.0" encoding="utf-8"?>
<ds:datastoreItem xmlns:ds="http://schemas.openxmlformats.org/officeDocument/2006/customXml" ds:itemID="{375DF0AA-EC73-4493-A668-075129DF886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Worksheets</vt:lpstr>
      </vt:variant>
      <vt:variant>
        <vt:i4>14</vt:i4>
      </vt:variant>
      <vt:variant>
        <vt:lpstr>Named Ranges</vt:lpstr>
      </vt:variant>
      <vt:variant>
        <vt:i4>104</vt:i4>
      </vt:variant>
    </vt:vector>
  </HeadingPairs>
  <TitlesOfParts>
    <vt:vector size="118" baseType="lpstr">
      <vt:lpstr>Cover</vt:lpstr>
      <vt:lpstr>Change log</vt:lpstr>
      <vt:lpstr>Inputs &amp; outputs log</vt:lpstr>
      <vt:lpstr>Map &amp; Key</vt:lpstr>
      <vt:lpstr>FAST</vt:lpstr>
      <vt:lpstr>Contents</vt:lpstr>
      <vt:lpstr>Inputs</vt:lpstr>
      <vt:lpstr>Time</vt:lpstr>
      <vt:lpstr>Inp_Active</vt:lpstr>
      <vt:lpstr>Indexation</vt:lpstr>
      <vt:lpstr>Calcs</vt:lpstr>
      <vt:lpstr>Model Checks and Alerts</vt:lpstr>
      <vt:lpstr>Output</vt:lpstr>
      <vt:lpstr>PowerBi table</vt:lpstr>
      <vt:lpstr>Company___Consumer_price_index__including_housing_costs____Consumer_Price_Index__with_housing__for_April</vt:lpstr>
      <vt:lpstr>Company___Consumer_price_index__including_housing_costs____Consumer_Price_Index__with_housing__for_August</vt:lpstr>
      <vt:lpstr>Company___Consumer_price_index__including_housing_costs____Consumer_Price_Index__with_housing__for_December</vt:lpstr>
      <vt:lpstr>Company___Consumer_price_index__including_housing_costs____Consumer_Price_Index__with_housing__for_February</vt:lpstr>
      <vt:lpstr>Company___Consumer_price_index__including_housing_costs____Consumer_Price_Index__with_housing__for_January</vt:lpstr>
      <vt:lpstr>Company___Consumer_price_index__including_housing_costs____Consumer_Price_Index__with_housing__for_July</vt:lpstr>
      <vt:lpstr>Company___Consumer_price_index__including_housing_costs____Consumer_Price_Index__with_housing__for_June</vt:lpstr>
      <vt:lpstr>Company___Consumer_price_index__including_housing_costs____Consumer_Price_Index__with_housing__for_March</vt:lpstr>
      <vt:lpstr>Company___Consumer_price_index__including_housing_costs____Consumer_Price_Index__with_housing__for_May</vt:lpstr>
      <vt:lpstr>Company___Consumer_price_index__including_housing_costs____Consumer_Price_Index__with_housing__for_November</vt:lpstr>
      <vt:lpstr>Company___Consumer_price_index__including_housing_costs____Consumer_Price_Index__with_housing__for_October</vt:lpstr>
      <vt:lpstr>Company___Consumer_price_index__including_housing_costs____Consumer_Price_Index__with_housing__for_September</vt:lpstr>
      <vt:lpstr>Company___Land_sales___forecast_at_previous_review___outturn.ADDN1</vt:lpstr>
      <vt:lpstr>Company___Land_sales___forecast_at_previous_review___outturn.ADDN2</vt:lpstr>
      <vt:lpstr>Company___Land_sales___forecast_at_previous_review___outturn.BR</vt:lpstr>
      <vt:lpstr>Company___Land_sales___forecast_at_previous_review___outturn.WN.</vt:lpstr>
      <vt:lpstr>Company___Land_sales___forecast_at_previous_review___outturn.WR</vt:lpstr>
      <vt:lpstr>Company___Land_sales___forecast_at_previous_review___outturn.WWN.</vt:lpstr>
      <vt:lpstr>Company___Proceeds_from_disposals_of_protected_land___outturn.ADDN1</vt:lpstr>
      <vt:lpstr>Company___Proceeds_from_disposals_of_protected_land___outturn.ADDN2</vt:lpstr>
      <vt:lpstr>Company___Proceeds_from_disposals_of_protected_land___outturn.BR</vt:lpstr>
      <vt:lpstr>Company___Proceeds_from_disposals_of_protected_land___outturn.WN.</vt:lpstr>
      <vt:lpstr>Company___Proceeds_from_disposals_of_protected_land___outturn.WR</vt:lpstr>
      <vt:lpstr>Company___Proceeds_from_disposals_of_protected_land___outturn.WWN.</vt:lpstr>
      <vt:lpstr>Constants</vt:lpstr>
      <vt:lpstr>CPIH__Assumed_percentage_increase_for_unpopulated_monthly_values</vt:lpstr>
      <vt:lpstr>FirstRow</vt:lpstr>
      <vt:lpstr>FirstTime</vt:lpstr>
      <vt:lpstr>Label</vt:lpstr>
      <vt:lpstr>Calcs!MasterCHK</vt:lpstr>
      <vt:lpstr>Indexation!MasterCHK</vt:lpstr>
      <vt:lpstr>Inp_Active!MasterCHK</vt:lpstr>
      <vt:lpstr>Inputs!MasterCHK</vt:lpstr>
      <vt:lpstr>'Model Checks and Alerts'!MasterCHK</vt:lpstr>
      <vt:lpstr>Time!MasterCHK</vt:lpstr>
      <vt:lpstr>Model_period_end</vt:lpstr>
      <vt:lpstr>Model_period_start</vt:lpstr>
      <vt:lpstr>Ofwat___Consumer_price_index__including_housing_costs____Consumer_Price_Index__with_housing__for_April</vt:lpstr>
      <vt:lpstr>Ofwat___Consumer_price_index__including_housing_costs____Consumer_Price_Index__with_housing__for_August</vt:lpstr>
      <vt:lpstr>Ofwat___Consumer_price_index__including_housing_costs____Consumer_Price_Index__with_housing__for_December</vt:lpstr>
      <vt:lpstr>Ofwat___Consumer_price_index__including_housing_costs____Consumer_Price_Index__with_housing__for_February</vt:lpstr>
      <vt:lpstr>Ofwat___Consumer_price_index__including_housing_costs____Consumer_Price_Index__with_housing__for_January</vt:lpstr>
      <vt:lpstr>Ofwat___Consumer_price_index__including_housing_costs____Consumer_Price_Index__with_housing__for_July</vt:lpstr>
      <vt:lpstr>Ofwat___Consumer_price_index__including_housing_costs____Consumer_Price_Index__with_housing__for_June</vt:lpstr>
      <vt:lpstr>Ofwat___Consumer_price_index__including_housing_costs____Consumer_Price_Index__with_housing__for_March</vt:lpstr>
      <vt:lpstr>Ofwat___Consumer_price_index__including_housing_costs____Consumer_Price_Index__with_housing__for_May</vt:lpstr>
      <vt:lpstr>Ofwat___Consumer_price_index__including_housing_costs____Consumer_Price_Index__with_housing__for_November</vt:lpstr>
      <vt:lpstr>Ofwat___Consumer_price_index__including_housing_costs____Consumer_Price_Index__with_housing__for_October</vt:lpstr>
      <vt:lpstr>Ofwat___Consumer_price_index__including_housing_costs____Consumer_Price_Index__with_housing__for_September</vt:lpstr>
      <vt:lpstr>Ofwat___Land_sales___forecast_at_previous_review___outturn.ADDN1</vt:lpstr>
      <vt:lpstr>Ofwat___Land_sales___forecast_at_previous_review___outturn.ADDN2</vt:lpstr>
      <vt:lpstr>Ofwat___Land_sales___forecast_at_previous_review___outturn.BR</vt:lpstr>
      <vt:lpstr>Ofwat___Land_sales___forecast_at_previous_review___outturn.WN.</vt:lpstr>
      <vt:lpstr>Ofwat___Land_sales___forecast_at_previous_review___outturn.WR</vt:lpstr>
      <vt:lpstr>Ofwat___Land_sales___forecast_at_previous_review___outturn.WWN.</vt:lpstr>
      <vt:lpstr>Ofwat___Proceeds_from_disposals_of_protected_land___outturn.ADDN1</vt:lpstr>
      <vt:lpstr>Ofwat___Proceeds_from_disposals_of_protected_land___outturn.ADDN2</vt:lpstr>
      <vt:lpstr>Ofwat___Proceeds_from_disposals_of_protected_land___outturn.BR</vt:lpstr>
      <vt:lpstr>Ofwat___Proceeds_from_disposals_of_protected_land___outturn.WN.</vt:lpstr>
      <vt:lpstr>Ofwat___Proceeds_from_disposals_of_protected_land___outturn.WR</vt:lpstr>
      <vt:lpstr>Ofwat___Proceeds_from_disposals_of_protected_land___outturn.WWN.</vt:lpstr>
      <vt:lpstr>Period_number</vt:lpstr>
      <vt:lpstr>ReportBarFormat</vt:lpstr>
      <vt:lpstr>TimeRow</vt:lpstr>
      <vt:lpstr>TOCFirstLine</vt:lpstr>
      <vt:lpstr>TOCobxCalcs</vt:lpstr>
      <vt:lpstr>TOCobxIndexation</vt:lpstr>
      <vt:lpstr>TOCobxIndexation.Average_CPI_H____base_index_2022_23</vt:lpstr>
      <vt:lpstr>TOCobxIndexation.Average_CPI_H____base_index_2027_28</vt:lpstr>
      <vt:lpstr>TOCobxIndexation.CPI_H___Fin_year_average___conversion_from_outurn_to_base_year_2022_23_average</vt:lpstr>
      <vt:lpstr>TOCobxIndexation.CPI_H___Financial_year_average___index</vt:lpstr>
      <vt:lpstr>TOCobxIndexation.Forecast_CPI_H_</vt:lpstr>
      <vt:lpstr>TOCobxInp_Active</vt:lpstr>
      <vt:lpstr>TOCobxInp_Active.CPI_H</vt:lpstr>
      <vt:lpstr>TOCobxInp_Active.CPI_H_base</vt:lpstr>
      <vt:lpstr>TOCobxInp_Active.Land_sales</vt:lpstr>
      <vt:lpstr>TOCobxInputs</vt:lpstr>
      <vt:lpstr>TOCobxInputs.Average_CPI_H_</vt:lpstr>
      <vt:lpstr>TOCobxInputs.Average_CPI_H_.Company</vt:lpstr>
      <vt:lpstr>TOCobxInputs.Average_CPI_H_.Ofwat</vt:lpstr>
      <vt:lpstr>TOCobxInputs.Average_CPI_H____base_index_2022_23</vt:lpstr>
      <vt:lpstr>TOCobxInputs.Average_CPI_H____base_index_2022_23.Company</vt:lpstr>
      <vt:lpstr>TOCobxInputs.Average_CPI_H____base_index_2022_23.Ofwat</vt:lpstr>
      <vt:lpstr>TOCobxInputs.Forecast_CPI_H_</vt:lpstr>
      <vt:lpstr>TOCobxInputs.Model_Constants</vt:lpstr>
      <vt:lpstr>TOCobxInputs.Price_Controls</vt:lpstr>
      <vt:lpstr>TOCobxInputs.Price_Controls.Company</vt:lpstr>
      <vt:lpstr>TOCobxInputs.Price_Controls.Model_Parameters</vt:lpstr>
      <vt:lpstr>TOCobxInputs.Price_Controls.Ofwat</vt:lpstr>
      <vt:lpstr>TOCobxInputs.Switches</vt:lpstr>
      <vt:lpstr>TOCobxModel_Checks_and_Alerts</vt:lpstr>
      <vt:lpstr>TOCobxModel_Checks_and_Alerts.Model_Checks</vt:lpstr>
      <vt:lpstr>TOCobxModel_Checks_and_Alerts.Model_Checks.Modelling_period_check</vt:lpstr>
      <vt:lpstr>TOCobxTime</vt:lpstr>
      <vt:lpstr>TOCobxTime.FORECAST_PERIOD</vt:lpstr>
      <vt:lpstr>TOCobxTime.FORECAST_PERIOD.Forecast_end_period_flag</vt:lpstr>
      <vt:lpstr>TOCobxTime.FORECAST_PERIOD.Forecast_period_flag</vt:lpstr>
      <vt:lpstr>TOCobxTime.FORECAST_PERIOD.Pre_forecast_period_flag</vt:lpstr>
      <vt:lpstr>TOCobxTime.Headers</vt:lpstr>
      <vt:lpstr>TOCobxTime.Model_Period</vt:lpstr>
      <vt:lpstr>TOCobxTime.MODEL_TIMELINE</vt:lpstr>
      <vt:lpstr>TOCrepobxOutput_Year_</vt:lpstr>
      <vt:lpstr>Totals</vt:lpstr>
      <vt:lpstr>Units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description/>
  <cp:lastModifiedBy/>
  <dcterms:created xsi:type="dcterms:W3CDTF">2025-11-24T17:27:31Z</dcterms:created>
  <dcterms:modified xsi:type="dcterms:W3CDTF">2025-11-25T11:39:45Z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0x010100135C3EC3BBEE9445A7073DFDFBA033BC</vt:lpwstr>
  </property>
</Properties>
</file>